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40" windowHeight="9735" tabRatio="625" activeTab="0"/>
  </bookViews>
  <sheets>
    <sheet name="연결대상" sheetId="1" r:id="rId1"/>
    <sheet name="재무상태표" sheetId="2" r:id="rId2"/>
    <sheet name="손익계산서" sheetId="3" r:id="rId3"/>
    <sheet name="게임별 매출" sheetId="4" r:id="rId4"/>
    <sheet name="비용" sheetId="5" r:id="rId5"/>
  </sheets>
  <definedNames>
    <definedName name="_xlnm.Print_Area" localSheetId="3">'게임별 매출'!$A$1:$H$17</definedName>
    <definedName name="_xlnm.Print_Area" localSheetId="4">'비용'!$A$1:$H$18</definedName>
    <definedName name="_xlnm.Print_Area" localSheetId="2">'손익계산서'!$A$1:$M$72</definedName>
    <definedName name="_xlnm.Print_Area" localSheetId="0">'연결대상'!$A$1:$I$45</definedName>
    <definedName name="_xlnm.Print_Area" localSheetId="1">'재무상태표'!$A$1:$H$62</definedName>
  </definedNames>
  <calcPr fullCalcOnLoad="1"/>
</workbook>
</file>

<file path=xl/sharedStrings.xml><?xml version="1.0" encoding="utf-8"?>
<sst xmlns="http://schemas.openxmlformats.org/spreadsheetml/2006/main" count="265" uniqueCount="200">
  <si>
    <t>2.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</si>
  <si>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</si>
  <si>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</si>
  <si>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</si>
  <si>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</si>
  <si>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</si>
  <si>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</si>
  <si>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</si>
  <si>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</si>
  <si>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</si>
  <si>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</si>
  <si>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</si>
  <si>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</si>
  <si>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</si>
  <si>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</si>
  <si>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3.</t>
  </si>
  <si>
    <t>1.</t>
  </si>
  <si>
    <t>리니지</t>
  </si>
  <si>
    <t>합계</t>
  </si>
  <si>
    <t>기타</t>
  </si>
  <si>
    <t>연결 손익계산서</t>
  </si>
  <si>
    <t xml:space="preserve"> </t>
  </si>
  <si>
    <t>영업이익</t>
  </si>
  <si>
    <t>영업이익률(%)</t>
  </si>
  <si>
    <t>법인세비용</t>
  </si>
  <si>
    <t>게임별 매출(로열티 제외)</t>
  </si>
  <si>
    <t>아이온</t>
  </si>
  <si>
    <t>Total</t>
  </si>
  <si>
    <t xml:space="preserve">     로열티</t>
  </si>
  <si>
    <t>법인세비용 차감전 순이익</t>
  </si>
  <si>
    <t>연결 영업 비용 (매출원가 + 판매관리비) - 개정분류</t>
  </si>
  <si>
    <t>영업비용 소계</t>
  </si>
  <si>
    <t>I.</t>
  </si>
  <si>
    <t>유 동 자 산</t>
  </si>
  <si>
    <t>1.</t>
  </si>
  <si>
    <t>기타수취채권</t>
  </si>
  <si>
    <t>단기대여금</t>
  </si>
  <si>
    <t>재고자산</t>
  </si>
  <si>
    <t>기타유동자산</t>
  </si>
  <si>
    <t>비 유 동 자 산</t>
  </si>
  <si>
    <t>장기대여금</t>
  </si>
  <si>
    <t>유형자산</t>
  </si>
  <si>
    <t>무형자산</t>
  </si>
  <si>
    <t>유 동 부 채</t>
  </si>
  <si>
    <t>비 유 동 부 채</t>
  </si>
  <si>
    <t>부 채 총 계</t>
  </si>
  <si>
    <t>자 본 금</t>
  </si>
  <si>
    <t>기타불입자본</t>
  </si>
  <si>
    <t>기타자본구성요소</t>
  </si>
  <si>
    <t>이익잉여금</t>
  </si>
  <si>
    <t>자 본 총 계</t>
  </si>
  <si>
    <t>부 채 와 자 본 총 계</t>
  </si>
  <si>
    <t>마케팅비</t>
  </si>
  <si>
    <t>6.</t>
  </si>
  <si>
    <t>7.</t>
  </si>
  <si>
    <t>1.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</si>
  <si>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</si>
  <si>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</si>
  <si>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</si>
  <si>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</si>
  <si>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</si>
  <si>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</si>
  <si>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</si>
  <si>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</si>
  <si>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</si>
  <si>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매출변동비</t>
  </si>
  <si>
    <t>Ⅰ.</t>
  </si>
  <si>
    <t>Ⅳ.</t>
  </si>
  <si>
    <t>(단위 : 원)</t>
  </si>
  <si>
    <t>계 정 과 목</t>
  </si>
  <si>
    <t>금  액</t>
  </si>
  <si>
    <t>Ⅱ.</t>
  </si>
  <si>
    <t>자 산 총 계</t>
  </si>
  <si>
    <t>Ⅰ.</t>
  </si>
  <si>
    <t xml:space="preserve"> Ⅱ.</t>
  </si>
  <si>
    <t xml:space="preserve"> Ⅲ.</t>
  </si>
  <si>
    <t>Ⅴ.</t>
  </si>
  <si>
    <t>Ⅱ.</t>
  </si>
  <si>
    <t>(단위 : 백만원)</t>
  </si>
  <si>
    <t>(단위 : 백만원)</t>
  </si>
  <si>
    <t xml:space="preserve">     결제수수료</t>
  </si>
  <si>
    <t xml:space="preserve">     기타</t>
  </si>
  <si>
    <t>리니지 II</t>
  </si>
  <si>
    <t>감가상각 &amp; 무형자산상각비</t>
  </si>
  <si>
    <t xml:space="preserve">기타 </t>
  </si>
  <si>
    <t>비지배주주지분</t>
  </si>
  <si>
    <t>지배기업소유주지분</t>
  </si>
  <si>
    <t>비지배지분</t>
  </si>
  <si>
    <t>블레이드앤소울</t>
  </si>
  <si>
    <t>길드워2</t>
  </si>
  <si>
    <t xml:space="preserve"> NCSOFT Corp. &amp; Subsidiaries</t>
  </si>
  <si>
    <t>NCSOFT Corp. &amp; Subsidiaries</t>
  </si>
  <si>
    <t>연결 당기순이익</t>
  </si>
  <si>
    <t>법인세비용차감전이익률(%)</t>
  </si>
  <si>
    <t>금융비용</t>
  </si>
  <si>
    <t>기타영업외비용</t>
  </si>
  <si>
    <t>연결 재무상태표</t>
  </si>
  <si>
    <t>기타영업외수익</t>
  </si>
  <si>
    <t>현금및현금성자산</t>
  </si>
  <si>
    <t>단기금융상품</t>
  </si>
  <si>
    <t>매출채권</t>
  </si>
  <si>
    <t>당기법인세자산</t>
  </si>
  <si>
    <t>1Q</t>
  </si>
  <si>
    <t>2Q</t>
  </si>
  <si>
    <t>3Q</t>
  </si>
  <si>
    <t>4Q</t>
  </si>
  <si>
    <t>1Q</t>
  </si>
  <si>
    <t>2Q</t>
  </si>
  <si>
    <t>3Q</t>
  </si>
  <si>
    <t>4Q</t>
  </si>
  <si>
    <r>
      <rPr>
        <b/>
        <sz val="10"/>
        <color indexed="9"/>
        <rFont val="맑은 고딕"/>
        <family val="3"/>
      </rPr>
      <t>합계</t>
    </r>
  </si>
  <si>
    <t>인건비</t>
  </si>
  <si>
    <r>
      <rPr>
        <b/>
        <sz val="10"/>
        <color indexed="9"/>
        <rFont val="맑은 고딕"/>
        <family val="3"/>
      </rPr>
      <t>합계</t>
    </r>
  </si>
  <si>
    <r>
      <t>2</t>
    </r>
    <r>
      <rPr>
        <b/>
        <sz val="10"/>
        <color indexed="9"/>
        <rFont val="돋움"/>
        <family val="3"/>
      </rPr>
      <t>분기</t>
    </r>
    <r>
      <rPr>
        <b/>
        <sz val="10"/>
        <color indexed="9"/>
        <rFont val="Calibri"/>
        <family val="2"/>
      </rPr>
      <t xml:space="preserve"> </t>
    </r>
    <r>
      <rPr>
        <b/>
        <sz val="10"/>
        <color indexed="9"/>
        <rFont val="돋움"/>
        <family val="3"/>
      </rPr>
      <t>누적</t>
    </r>
  </si>
  <si>
    <r>
      <t>3</t>
    </r>
    <r>
      <rPr>
        <b/>
        <sz val="10"/>
        <color indexed="9"/>
        <rFont val="돋움"/>
        <family val="3"/>
      </rPr>
      <t>분기</t>
    </r>
    <r>
      <rPr>
        <b/>
        <sz val="10"/>
        <color indexed="9"/>
        <rFont val="Calibri"/>
        <family val="2"/>
      </rPr>
      <t xml:space="preserve"> </t>
    </r>
    <r>
      <rPr>
        <b/>
        <sz val="10"/>
        <color indexed="9"/>
        <rFont val="돋움"/>
        <family val="3"/>
      </rPr>
      <t>누적</t>
    </r>
  </si>
  <si>
    <r>
      <t>4</t>
    </r>
    <r>
      <rPr>
        <b/>
        <sz val="10"/>
        <color indexed="9"/>
        <rFont val="돋움"/>
        <family val="3"/>
      </rPr>
      <t>분기</t>
    </r>
    <r>
      <rPr>
        <b/>
        <sz val="10"/>
        <color indexed="9"/>
        <rFont val="Calibri"/>
        <family val="2"/>
      </rPr>
      <t xml:space="preserve"> </t>
    </r>
    <r>
      <rPr>
        <b/>
        <sz val="10"/>
        <color indexed="9"/>
        <rFont val="돋움"/>
        <family val="3"/>
      </rPr>
      <t>누적</t>
    </r>
  </si>
  <si>
    <t>영업외손익</t>
  </si>
  <si>
    <t>금융수익</t>
  </si>
  <si>
    <t>이자수익</t>
  </si>
  <si>
    <t>배당금수익</t>
  </si>
  <si>
    <t>이자비용</t>
  </si>
  <si>
    <t>유형자산처분이익</t>
  </si>
  <si>
    <t>잡이익</t>
  </si>
  <si>
    <t>기부금</t>
  </si>
  <si>
    <t>유형자산처분손실</t>
  </si>
  <si>
    <t>잡손실</t>
  </si>
  <si>
    <t xml:space="preserve">     유통수수료</t>
  </si>
  <si>
    <t xml:space="preserve">     Box 및 상품 제작비</t>
  </si>
  <si>
    <t>모바일 게임</t>
  </si>
  <si>
    <t>`</t>
  </si>
  <si>
    <t>영업수익</t>
  </si>
  <si>
    <t>Ⅲ.</t>
  </si>
  <si>
    <t>IV.</t>
  </si>
  <si>
    <t>V.</t>
  </si>
  <si>
    <t>VI.</t>
  </si>
  <si>
    <t>VII.</t>
  </si>
  <si>
    <t>영업비용</t>
  </si>
  <si>
    <t>관계회사투자손익</t>
  </si>
  <si>
    <t>퇴직급여</t>
  </si>
  <si>
    <t>복리후생비</t>
  </si>
  <si>
    <t>대손상각비</t>
  </si>
  <si>
    <t>여비교통비</t>
  </si>
  <si>
    <t>접대비</t>
  </si>
  <si>
    <t>통신비</t>
  </si>
  <si>
    <t>수도광열비</t>
  </si>
  <si>
    <t>세금과공과금</t>
  </si>
  <si>
    <t>감가상각비</t>
  </si>
  <si>
    <t>무형자산상각비</t>
  </si>
  <si>
    <t>지급임차료</t>
  </si>
  <si>
    <t>수선비</t>
  </si>
  <si>
    <t>보험료</t>
  </si>
  <si>
    <t>차량유지비</t>
  </si>
  <si>
    <t>경상개발비</t>
  </si>
  <si>
    <t>운반비</t>
  </si>
  <si>
    <t>교육훈련비</t>
  </si>
  <si>
    <t>도서인쇄비</t>
  </si>
  <si>
    <t>소모품비</t>
  </si>
  <si>
    <t>지급수수료</t>
  </si>
  <si>
    <t>로열티비용</t>
  </si>
  <si>
    <t>상품매출원가</t>
  </si>
  <si>
    <t>기타매출원가</t>
  </si>
  <si>
    <t>판매수수료</t>
  </si>
  <si>
    <t>판매촉진비</t>
  </si>
  <si>
    <t>광고선전비</t>
  </si>
  <si>
    <t>잡비</t>
  </si>
  <si>
    <t>관계회사투자주식평가이익</t>
  </si>
  <si>
    <t>관계회사투자주식평가손실</t>
  </si>
  <si>
    <t>기타비용</t>
  </si>
  <si>
    <t>기타수취채권(비유동)</t>
  </si>
  <si>
    <t>투자부동산</t>
  </si>
  <si>
    <t>기타비유동자산</t>
  </si>
  <si>
    <t>확정급여자산</t>
  </si>
  <si>
    <t>이연법인세자산</t>
  </si>
  <si>
    <t>확정급여부채</t>
  </si>
  <si>
    <t>장기종업원급여채무</t>
  </si>
  <si>
    <t>기타지급채무</t>
  </si>
  <si>
    <t>기타비유동부채</t>
  </si>
  <si>
    <t>기타충당부채</t>
  </si>
  <si>
    <t>이연법인세부채</t>
  </si>
  <si>
    <t>1.</t>
  </si>
  <si>
    <t>당기법인세부채</t>
  </si>
  <si>
    <t>기타유동부채</t>
  </si>
  <si>
    <t>관계기업투자주식</t>
  </si>
  <si>
    <t>외환차이</t>
  </si>
  <si>
    <t>금융자산 처분이익</t>
  </si>
  <si>
    <t>금융자산 평가이익</t>
  </si>
  <si>
    <t>금융자산 평가손실</t>
  </si>
  <si>
    <t>금융자산 처분손실</t>
  </si>
  <si>
    <t>급여 및 상여</t>
  </si>
  <si>
    <t>무형자산처분손실</t>
  </si>
  <si>
    <t>관계회사투자주식처분손실</t>
  </si>
  <si>
    <t>단기차입금</t>
  </si>
  <si>
    <t>장기차입금</t>
  </si>
  <si>
    <t>The Consolidated Company ('19)</t>
  </si>
  <si>
    <t>단기투자자산</t>
  </si>
  <si>
    <t>장기투자자산</t>
  </si>
  <si>
    <t>복구충당부채환입</t>
  </si>
  <si>
    <t>유형자산폐기손실</t>
  </si>
  <si>
    <t>리스부채</t>
  </si>
  <si>
    <t>(2019년 1월 1일 ~ 2019년 9월 30일)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</si>
</sst>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_);[Red]\(#,##0\)"/>
    <numFmt numFmtId="178" formatCode="#,##0_ "/>
    <numFmt numFmtId="179" formatCode="0.00_ "/>
    <numFmt numFmtId="180" formatCode="0_ "/>
    <numFmt numFmtId="181" formatCode="#,##0,,"/>
    <numFmt numFmtId="182" formatCode="#,##0_);\(#,##0\)"/>
    <numFmt numFmtId="183" formatCode="#,##0;&quot;(-)&quot;#,##0"/>
    <numFmt numFmtId="184" formatCode="0.0%"/>
    <numFmt numFmtId="185" formatCode="#,##0,,;[Red]\(#,##0,,\)"/>
    <numFmt numFmtId="186" formatCode="[$-412]yyyy&quot;년&quot;\ mm&quot;월&quot;\ dd&quot;일&quot;\ dddd"/>
    <numFmt numFmtId="187" formatCode="#,##0.000000_);[Red]\(#,##0.000000\)"/>
    <numFmt numFmtId="188" formatCode="_-* #,##0.000000_-;\-* #,##0.000000_-;_-* &quot;-&quot;??????_-;_-@_-"/>
    <numFmt numFmtId="189" formatCode="0_);[Red]\(0\)"/>
    <numFmt numFmtId="190" formatCode="#,##0.0_);[Red]\(#,##0.0\)"/>
    <numFmt numFmtId="191" formatCode="&quot;₩&quot;#,##0_);[Red]\(&quot;₩&quot;#,##0\)"/>
    <numFmt numFmtId="192" formatCode="#,##0.000_ "/>
    <numFmt numFmtId="193" formatCode="#\ ??/100"/>
    <numFmt numFmtId="194" formatCode="0.000_);[Red]\(0.000\)"/>
    <numFmt numFmtId="195" formatCode="0.0000_);[Red]\(0.0000\)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12]yyyy&quot;년&quot;\ m&quot;월&quot;\ d&quot;일&quot;\ dddd"/>
    <numFmt numFmtId="206" formatCode="[$-412]AM/PM\ h:mm:ss"/>
  </numFmts>
  <fonts count="114">
    <font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돋움"/>
      <family val="3"/>
    </font>
    <font>
      <sz val="8"/>
      <name val="바탕체"/>
      <family val="1"/>
    </font>
    <font>
      <u val="single"/>
      <sz val="11"/>
      <color indexed="12"/>
      <name val="돋움"/>
      <family val="3"/>
    </font>
    <font>
      <sz val="10"/>
      <name val="Arial"/>
      <family val="2"/>
    </font>
    <font>
      <sz val="10"/>
      <name val="돋움"/>
      <family val="3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맑은 고딕"/>
      <family val="3"/>
    </font>
    <font>
      <b/>
      <sz val="10"/>
      <color indexed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2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12"/>
      <color indexed="62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9"/>
      <color indexed="23"/>
      <name val="맑은 고딕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돋움"/>
      <family val="3"/>
    </font>
    <font>
      <b/>
      <sz val="10"/>
      <color indexed="8"/>
      <name val="맑은 고딕"/>
      <family val="3"/>
    </font>
    <font>
      <b/>
      <i/>
      <sz val="10"/>
      <color indexed="8"/>
      <name val="맑은 고딕"/>
      <family val="3"/>
    </font>
    <font>
      <b/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i/>
      <u val="single"/>
      <sz val="10"/>
      <color indexed="8"/>
      <name val="맑은 고딕"/>
      <family val="3"/>
    </font>
    <font>
      <i/>
      <sz val="10"/>
      <color indexed="8"/>
      <name val="Arial"/>
      <family val="2"/>
    </font>
    <font>
      <b/>
      <sz val="10"/>
      <color indexed="8"/>
      <name val="Calibri"/>
      <family val="2"/>
    </font>
    <font>
      <b/>
      <i/>
      <u val="single"/>
      <sz val="10"/>
      <color indexed="8"/>
      <name val="맑은 고딕"/>
      <family val="3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맑은 고딕"/>
      <family val="3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맑은 고딕"/>
      <family val="3"/>
    </font>
    <font>
      <b/>
      <sz val="12"/>
      <color indexed="8"/>
      <name val="돋움"/>
      <family val="3"/>
    </font>
    <font>
      <b/>
      <sz val="9"/>
      <color indexed="8"/>
      <name val="맑은 고딕"/>
      <family val="3"/>
    </font>
    <font>
      <sz val="11"/>
      <color indexed="9"/>
      <name val="Calibri"/>
      <family val="2"/>
    </font>
    <font>
      <b/>
      <sz val="14"/>
      <color indexed="51"/>
      <name val="맑은 고딕"/>
      <family val="3"/>
    </font>
    <font>
      <b/>
      <sz val="10"/>
      <color indexed="51"/>
      <name val="Calibri"/>
      <family val="2"/>
    </font>
    <font>
      <b/>
      <sz val="10"/>
      <color indexed="51"/>
      <name val="맑은 고딕"/>
      <family val="3"/>
    </font>
    <font>
      <sz val="10"/>
      <color indexed="9"/>
      <name val="맑은 고딕"/>
      <family val="3"/>
    </font>
    <font>
      <sz val="10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u val="single"/>
      <sz val="12"/>
      <color theme="3"/>
      <name val="돋움"/>
      <family val="3"/>
    </font>
    <font>
      <sz val="11"/>
      <color theme="2" tint="-0.8999800086021423"/>
      <name val="돋움"/>
      <family val="3"/>
    </font>
    <font>
      <sz val="10"/>
      <color theme="2" tint="-0.8999800086021423"/>
      <name val="Calibri"/>
      <family val="3"/>
    </font>
    <font>
      <sz val="11"/>
      <color theme="2" tint="-0.8999800086021423"/>
      <name val="Calibri"/>
      <family val="3"/>
    </font>
    <font>
      <sz val="9"/>
      <color theme="2" tint="-0.8999800086021423"/>
      <name val="Calibri"/>
      <family val="3"/>
    </font>
    <font>
      <b/>
      <sz val="10"/>
      <color theme="0"/>
      <name val="Arial"/>
      <family val="2"/>
    </font>
    <font>
      <b/>
      <sz val="10"/>
      <color theme="0"/>
      <name val="Calibri"/>
      <family val="3"/>
    </font>
    <font>
      <sz val="9"/>
      <color theme="9"/>
      <name val="Calibri"/>
      <family val="3"/>
    </font>
    <font>
      <sz val="10"/>
      <color theme="2" tint="-0.8999800086021423"/>
      <name val="Arial"/>
      <family val="2"/>
    </font>
    <font>
      <sz val="9"/>
      <color theme="2" tint="-0.8999800086021423"/>
      <name val="Arial"/>
      <family val="2"/>
    </font>
    <font>
      <b/>
      <sz val="11"/>
      <color theme="2" tint="-0.8999800086021423"/>
      <name val="Calibri"/>
      <family val="3"/>
    </font>
    <font>
      <sz val="10"/>
      <color theme="2" tint="-0.8999800086021423"/>
      <name val="돋움"/>
      <family val="3"/>
    </font>
    <font>
      <b/>
      <sz val="10"/>
      <color theme="2" tint="-0.8999800086021423"/>
      <name val="Calibri"/>
      <family val="3"/>
    </font>
    <font>
      <b/>
      <i/>
      <sz val="10"/>
      <color theme="2" tint="-0.8999800086021423"/>
      <name val="Calibri"/>
      <family val="3"/>
    </font>
    <font>
      <b/>
      <i/>
      <sz val="10"/>
      <color theme="2" tint="-0.8999800086021423"/>
      <name val="Arial"/>
      <family val="2"/>
    </font>
    <font>
      <i/>
      <u val="single"/>
      <sz val="10"/>
      <color theme="2" tint="-0.8999800086021423"/>
      <name val="Calibri"/>
      <family val="3"/>
    </font>
    <font>
      <i/>
      <sz val="10"/>
      <color theme="2" tint="-0.8999800086021423"/>
      <name val="Arial"/>
      <family val="2"/>
    </font>
    <font>
      <b/>
      <i/>
      <u val="single"/>
      <sz val="10"/>
      <color theme="2" tint="-0.8999800086021423"/>
      <name val="Calibri"/>
      <family val="3"/>
    </font>
    <font>
      <b/>
      <sz val="10"/>
      <color theme="2" tint="-0.8999800086021423"/>
      <name val="Arial"/>
      <family val="2"/>
    </font>
    <font>
      <sz val="9"/>
      <color theme="2" tint="-0.8999800086021423"/>
      <name val="맑은 고딕"/>
      <family val="3"/>
    </font>
    <font>
      <u val="single"/>
      <sz val="10"/>
      <color theme="2" tint="-0.8999800086021423"/>
      <name val="Calibri"/>
      <family val="2"/>
    </font>
    <font>
      <b/>
      <i/>
      <sz val="10"/>
      <color theme="0"/>
      <name val="Calibri"/>
      <family val="2"/>
    </font>
    <font>
      <b/>
      <sz val="18"/>
      <color theme="2" tint="-0.8999800086021423"/>
      <name val="Calibri"/>
      <family val="2"/>
    </font>
    <font>
      <b/>
      <sz val="8"/>
      <color theme="2" tint="-0.8999800086021423"/>
      <name val="Calibri"/>
      <family val="3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2" tint="-0.8999800086021423"/>
      <name val="Calibri"/>
      <family val="3"/>
    </font>
    <font>
      <b/>
      <sz val="12"/>
      <color theme="2" tint="-0.8999800086021423"/>
      <name val="돋움"/>
      <family val="3"/>
    </font>
    <font>
      <b/>
      <sz val="9"/>
      <color theme="2" tint="-0.8999800086021423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78" fontId="10" fillId="0" borderId="0">
      <alignment horizontal="right" vertical="center"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>
      <alignment horizontal="right" vertical="center"/>
      <protection/>
    </xf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77" fontId="6" fillId="0" borderId="0" xfId="15" applyNumberFormat="1" applyFont="1" applyAlignment="1">
      <alignment vertical="center"/>
    </xf>
    <xf numFmtId="177" fontId="6" fillId="0" borderId="0" xfId="15" applyNumberFormat="1" applyFont="1" applyAlignment="1">
      <alignment/>
    </xf>
    <xf numFmtId="0" fontId="6" fillId="0" borderId="0" xfId="15" applyFont="1" applyAlignment="1">
      <alignment/>
    </xf>
    <xf numFmtId="177" fontId="6" fillId="0" borderId="0" xfId="15" applyNumberFormat="1" applyFont="1" applyAlignment="1">
      <alignment horizontal="right"/>
    </xf>
    <xf numFmtId="49" fontId="6" fillId="0" borderId="0" xfId="15" applyNumberFormat="1" applyFont="1" applyAlignment="1">
      <alignment horizontal="right"/>
    </xf>
    <xf numFmtId="176" fontId="6" fillId="0" borderId="0" xfId="15" applyNumberFormat="1" applyFont="1" applyAlignment="1">
      <alignment vertical="center"/>
    </xf>
    <xf numFmtId="176" fontId="6" fillId="0" borderId="0" xfId="15" applyNumberFormat="1" applyFont="1" applyBorder="1" applyAlignment="1">
      <alignment horizontal="right"/>
    </xf>
    <xf numFmtId="49" fontId="6" fillId="0" borderId="0" xfId="15" applyNumberFormat="1" applyFont="1" applyBorder="1" applyAlignment="1">
      <alignment horizontal="right"/>
    </xf>
    <xf numFmtId="176" fontId="6" fillId="0" borderId="0" xfId="15" applyNumberFormat="1" applyFont="1" applyAlignment="1">
      <alignment horizontal="right"/>
    </xf>
    <xf numFmtId="176" fontId="6" fillId="0" borderId="0" xfId="15" applyNumberFormat="1" applyFont="1" applyFill="1" applyAlignment="1">
      <alignment vertical="center"/>
    </xf>
    <xf numFmtId="178" fontId="6" fillId="0" borderId="0" xfId="15" applyNumberFormat="1" applyFont="1" applyAlignment="1">
      <alignment/>
    </xf>
    <xf numFmtId="185" fontId="6" fillId="0" borderId="0" xfId="50" applyNumberFormat="1" applyFont="1" applyAlignment="1">
      <alignment horizontal="right" vertical="center"/>
    </xf>
    <xf numFmtId="185" fontId="6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41" fontId="0" fillId="0" borderId="0" xfId="50" applyFont="1" applyFill="1" applyAlignment="1">
      <alignment/>
    </xf>
    <xf numFmtId="3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77" fontId="6" fillId="0" borderId="0" xfId="15" applyNumberFormat="1" applyFont="1" applyFill="1" applyAlignment="1">
      <alignment/>
    </xf>
    <xf numFmtId="177" fontId="6" fillId="0" borderId="0" xfId="15" applyNumberFormat="1" applyFont="1" applyFill="1" applyAlignment="1">
      <alignment vertical="center"/>
    </xf>
    <xf numFmtId="177" fontId="7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8" fontId="8" fillId="0" borderId="0" xfId="15" applyNumberFormat="1" applyFont="1" applyAlignment="1">
      <alignment horizontal="center"/>
    </xf>
    <xf numFmtId="0" fontId="85" fillId="0" borderId="0" xfId="15" applyFont="1" applyFill="1" applyAlignment="1">
      <alignment horizontal="center"/>
    </xf>
    <xf numFmtId="41" fontId="8" fillId="0" borderId="0" xfId="50" applyFont="1" applyAlignment="1">
      <alignment horizontal="center" vertical="center"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15" applyFont="1" applyBorder="1" applyAlignment="1">
      <alignment/>
    </xf>
    <xf numFmtId="0" fontId="9" fillId="0" borderId="0" xfId="15" applyFont="1" applyAlignment="1">
      <alignment/>
    </xf>
    <xf numFmtId="41" fontId="10" fillId="0" borderId="0" xfId="50" applyFont="1" applyFill="1" applyBorder="1" applyAlignment="1">
      <alignment vertical="center"/>
    </xf>
    <xf numFmtId="41" fontId="10" fillId="0" borderId="0" xfId="50" applyFont="1" applyBorder="1" applyAlignment="1">
      <alignment vertical="center"/>
    </xf>
    <xf numFmtId="41" fontId="10" fillId="0" borderId="0" xfId="50" applyNumberFormat="1" applyFont="1" applyFill="1" applyBorder="1" applyAlignment="1">
      <alignment vertical="center"/>
    </xf>
    <xf numFmtId="41" fontId="10" fillId="0" borderId="0" xfId="50" applyFont="1" applyBorder="1" applyAlignment="1">
      <alignment horizontal="center"/>
    </xf>
    <xf numFmtId="41" fontId="10" fillId="0" borderId="0" xfId="50" applyFont="1" applyFill="1" applyBorder="1" applyAlignment="1">
      <alignment horizontal="center"/>
    </xf>
    <xf numFmtId="41" fontId="7" fillId="0" borderId="0" xfId="50" applyFont="1" applyAlignment="1">
      <alignment/>
    </xf>
    <xf numFmtId="1" fontId="6" fillId="0" borderId="0" xfId="15" applyNumberFormat="1" applyFont="1" applyAlignment="1">
      <alignment/>
    </xf>
    <xf numFmtId="41" fontId="3" fillId="0" borderId="0" xfId="50" applyFont="1" applyAlignment="1">
      <alignment/>
    </xf>
    <xf numFmtId="0" fontId="86" fillId="0" borderId="0" xfId="0" applyFont="1" applyAlignment="1">
      <alignment/>
    </xf>
    <xf numFmtId="41" fontId="87" fillId="0" borderId="0" xfId="50" applyFont="1" applyAlignment="1">
      <alignment vertical="center"/>
    </xf>
    <xf numFmtId="185" fontId="87" fillId="0" borderId="0" xfId="15" applyNumberFormat="1" applyFont="1" applyFill="1" applyBorder="1" applyAlignment="1">
      <alignment horizontal="center"/>
    </xf>
    <xf numFmtId="185" fontId="87" fillId="0" borderId="0" xfId="50" applyNumberFormat="1" applyFont="1" applyAlignment="1">
      <alignment vertical="center"/>
    </xf>
    <xf numFmtId="185" fontId="88" fillId="0" borderId="0" xfId="67" applyNumberFormat="1" applyFont="1" applyAlignment="1">
      <alignment vertical="center"/>
      <protection/>
    </xf>
    <xf numFmtId="185" fontId="89" fillId="0" borderId="0" xfId="50" applyNumberFormat="1" applyFont="1" applyAlignment="1">
      <alignment horizontal="right" vertical="center"/>
    </xf>
    <xf numFmtId="41" fontId="90" fillId="33" borderId="0" xfId="50" applyFont="1" applyFill="1" applyBorder="1" applyAlignment="1">
      <alignment horizontal="center" vertical="center"/>
    </xf>
    <xf numFmtId="41" fontId="74" fillId="33" borderId="0" xfId="15" applyNumberFormat="1" applyFont="1" applyFill="1" applyBorder="1" applyAlignment="1">
      <alignment horizontal="center"/>
    </xf>
    <xf numFmtId="185" fontId="91" fillId="33" borderId="0" xfId="50" applyNumberFormat="1" applyFont="1" applyFill="1" applyBorder="1" applyAlignment="1">
      <alignment horizontal="center" vertical="center"/>
    </xf>
    <xf numFmtId="41" fontId="91" fillId="33" borderId="0" xfId="50" applyFont="1" applyFill="1" applyBorder="1" applyAlignment="1">
      <alignment horizontal="center" vertical="center"/>
    </xf>
    <xf numFmtId="41" fontId="91" fillId="33" borderId="0" xfId="50" applyFont="1" applyFill="1" applyBorder="1" applyAlignment="1">
      <alignment horizontal="right" vertical="center"/>
    </xf>
    <xf numFmtId="0" fontId="92" fillId="0" borderId="0" xfId="15" applyFont="1" applyFill="1" applyBorder="1" applyAlignment="1">
      <alignment horizontal="left"/>
    </xf>
    <xf numFmtId="0" fontId="87" fillId="0" borderId="0" xfId="15" applyFont="1" applyBorder="1" applyAlignment="1">
      <alignment horizontal="left"/>
    </xf>
    <xf numFmtId="0" fontId="87" fillId="0" borderId="0" xfId="15" applyFont="1" applyFill="1" applyBorder="1" applyAlignment="1">
      <alignment horizontal="left"/>
    </xf>
    <xf numFmtId="41" fontId="87" fillId="0" borderId="0" xfId="50" applyFont="1" applyFill="1" applyBorder="1" applyAlignment="1">
      <alignment vertical="center"/>
    </xf>
    <xf numFmtId="0" fontId="93" fillId="0" borderId="0" xfId="15" applyFont="1" applyAlignment="1">
      <alignment/>
    </xf>
    <xf numFmtId="178" fontId="93" fillId="0" borderId="0" xfId="15" applyNumberFormat="1" applyFont="1" applyAlignment="1">
      <alignment/>
    </xf>
    <xf numFmtId="185" fontId="93" fillId="0" borderId="0" xfId="15" applyNumberFormat="1" applyFont="1" applyAlignment="1">
      <alignment/>
    </xf>
    <xf numFmtId="0" fontId="93" fillId="0" borderId="0" xfId="15" applyFont="1" applyBorder="1" applyAlignment="1">
      <alignment/>
    </xf>
    <xf numFmtId="0" fontId="94" fillId="0" borderId="0" xfId="15" applyFont="1" applyAlignment="1">
      <alignment/>
    </xf>
    <xf numFmtId="178" fontId="87" fillId="0" borderId="0" xfId="15" applyNumberFormat="1" applyFont="1" applyAlignment="1">
      <alignment/>
    </xf>
    <xf numFmtId="185" fontId="87" fillId="0" borderId="0" xfId="15" applyNumberFormat="1" applyFont="1" applyAlignment="1">
      <alignment/>
    </xf>
    <xf numFmtId="185" fontId="87" fillId="0" borderId="0" xfId="15" applyNumberFormat="1" applyFont="1" applyBorder="1" applyAlignment="1">
      <alignment/>
    </xf>
    <xf numFmtId="178" fontId="95" fillId="0" borderId="0" xfId="15" applyNumberFormat="1" applyFont="1" applyAlignment="1">
      <alignment horizontal="left"/>
    </xf>
    <xf numFmtId="178" fontId="91" fillId="33" borderId="0" xfId="15" applyNumberFormat="1" applyFont="1" applyFill="1" applyBorder="1" applyAlignment="1">
      <alignment horizontal="center"/>
    </xf>
    <xf numFmtId="185" fontId="91" fillId="33" borderId="0" xfId="15" applyNumberFormat="1" applyFont="1" applyFill="1" applyBorder="1" applyAlignment="1">
      <alignment horizontal="center"/>
    </xf>
    <xf numFmtId="177" fontId="91" fillId="33" borderId="0" xfId="15" applyNumberFormat="1" applyFont="1" applyFill="1" applyBorder="1" applyAlignment="1">
      <alignment/>
    </xf>
    <xf numFmtId="41" fontId="91" fillId="33" borderId="0" xfId="50" applyFont="1" applyFill="1" applyBorder="1" applyAlignment="1">
      <alignment/>
    </xf>
    <xf numFmtId="177" fontId="93" fillId="0" borderId="0" xfId="15" applyNumberFormat="1" applyFont="1" applyAlignment="1">
      <alignment horizontal="right"/>
    </xf>
    <xf numFmtId="49" fontId="93" fillId="0" borderId="0" xfId="15" applyNumberFormat="1" applyFont="1" applyAlignment="1">
      <alignment horizontal="right"/>
    </xf>
    <xf numFmtId="177" fontId="96" fillId="0" borderId="0" xfId="15" applyNumberFormat="1" applyFont="1" applyAlignment="1">
      <alignment/>
    </xf>
    <xf numFmtId="177" fontId="93" fillId="0" borderId="0" xfId="15" applyNumberFormat="1" applyFont="1" applyAlignment="1">
      <alignment/>
    </xf>
    <xf numFmtId="177" fontId="93" fillId="0" borderId="0" xfId="15" applyNumberFormat="1" applyFont="1" applyFill="1" applyAlignment="1">
      <alignment/>
    </xf>
    <xf numFmtId="177" fontId="93" fillId="0" borderId="0" xfId="15" applyNumberFormat="1" applyFont="1" applyAlignment="1">
      <alignment vertical="center"/>
    </xf>
    <xf numFmtId="177" fontId="87" fillId="0" borderId="0" xfId="15" applyNumberFormat="1" applyFont="1" applyAlignment="1">
      <alignment vertical="center"/>
    </xf>
    <xf numFmtId="177" fontId="87" fillId="0" borderId="0" xfId="15" applyNumberFormat="1" applyFont="1" applyAlignment="1">
      <alignment horizontal="right" vertical="center"/>
    </xf>
    <xf numFmtId="49" fontId="87" fillId="0" borderId="0" xfId="15" applyNumberFormat="1" applyFont="1" applyAlignment="1">
      <alignment horizontal="right" vertical="center"/>
    </xf>
    <xf numFmtId="177" fontId="87" fillId="0" borderId="0" xfId="50" applyNumberFormat="1" applyFont="1" applyAlignment="1">
      <alignment vertical="center"/>
    </xf>
    <xf numFmtId="177" fontId="87" fillId="0" borderId="0" xfId="50" applyNumberFormat="1" applyFont="1" applyAlignment="1">
      <alignment horizontal="right" vertical="center"/>
    </xf>
    <xf numFmtId="177" fontId="91" fillId="34" borderId="0" xfId="15" applyNumberFormat="1" applyFont="1" applyFill="1" applyBorder="1" applyAlignment="1">
      <alignment horizontal="center"/>
    </xf>
    <xf numFmtId="177" fontId="91" fillId="34" borderId="0" xfId="15" applyNumberFormat="1" applyFont="1" applyFill="1" applyBorder="1" applyAlignment="1">
      <alignment horizontal="center" vertical="center"/>
    </xf>
    <xf numFmtId="0" fontId="87" fillId="34" borderId="0" xfId="15" applyFont="1" applyFill="1" applyBorder="1" applyAlignment="1">
      <alignment horizontal="right"/>
    </xf>
    <xf numFmtId="49" fontId="87" fillId="34" borderId="0" xfId="15" applyNumberFormat="1" applyFont="1" applyFill="1" applyBorder="1" applyAlignment="1">
      <alignment horizontal="right"/>
    </xf>
    <xf numFmtId="177" fontId="97" fillId="35" borderId="0" xfId="15" applyNumberFormat="1" applyFont="1" applyFill="1" applyBorder="1" applyAlignment="1">
      <alignment horizontal="right" vertical="center"/>
    </xf>
    <xf numFmtId="177" fontId="97" fillId="35" borderId="0" xfId="15" applyNumberFormat="1" applyFont="1" applyFill="1" applyBorder="1" applyAlignment="1">
      <alignment vertical="center"/>
    </xf>
    <xf numFmtId="177" fontId="98" fillId="35" borderId="0" xfId="15" applyNumberFormat="1" applyFont="1" applyFill="1" applyBorder="1" applyAlignment="1">
      <alignment vertical="center"/>
    </xf>
    <xf numFmtId="177" fontId="98" fillId="35" borderId="0" xfId="15" applyNumberFormat="1" applyFont="1" applyFill="1" applyBorder="1" applyAlignment="1">
      <alignment horizontal="right"/>
    </xf>
    <xf numFmtId="177" fontId="99" fillId="0" borderId="0" xfId="15" applyNumberFormat="1" applyFont="1" applyBorder="1" applyAlignment="1">
      <alignment vertical="center"/>
    </xf>
    <xf numFmtId="177" fontId="99" fillId="0" borderId="0" xfId="15" applyNumberFormat="1" applyFont="1" applyAlignment="1">
      <alignment vertical="center"/>
    </xf>
    <xf numFmtId="177" fontId="87" fillId="0" borderId="0" xfId="15" applyNumberFormat="1" applyFont="1" applyBorder="1" applyAlignment="1">
      <alignment horizontal="right" vertical="center"/>
    </xf>
    <xf numFmtId="49" fontId="87" fillId="0" borderId="0" xfId="15" applyNumberFormat="1" applyFont="1" applyBorder="1" applyAlignment="1">
      <alignment horizontal="right" vertical="center"/>
    </xf>
    <xf numFmtId="177" fontId="87" fillId="0" borderId="0" xfId="50" applyNumberFormat="1" applyFont="1" applyFill="1" applyBorder="1" applyAlignment="1">
      <alignment horizontal="right" vertical="center"/>
    </xf>
    <xf numFmtId="177" fontId="87" fillId="0" borderId="0" xfId="50" applyNumberFormat="1" applyFont="1" applyFill="1" applyBorder="1" applyAlignment="1">
      <alignment horizontal="right"/>
    </xf>
    <xf numFmtId="177" fontId="97" fillId="0" borderId="0" xfId="15" applyNumberFormat="1" applyFont="1" applyFill="1" applyBorder="1" applyAlignment="1">
      <alignment horizontal="right" vertical="center"/>
    </xf>
    <xf numFmtId="177" fontId="87" fillId="0" borderId="0" xfId="15" applyNumberFormat="1" applyFont="1" applyFill="1" applyBorder="1" applyAlignment="1">
      <alignment horizontal="right" vertical="center"/>
    </xf>
    <xf numFmtId="177" fontId="87" fillId="0" borderId="0" xfId="15" applyNumberFormat="1" applyFont="1" applyFill="1" applyBorder="1" applyAlignment="1">
      <alignment vertical="center"/>
    </xf>
    <xf numFmtId="177" fontId="87" fillId="0" borderId="0" xfId="15" applyNumberFormat="1" applyFont="1" applyFill="1" applyBorder="1" applyAlignment="1">
      <alignment horizontal="right"/>
    </xf>
    <xf numFmtId="176" fontId="100" fillId="0" borderId="0" xfId="68" applyNumberFormat="1" applyFont="1" applyFill="1" applyBorder="1" applyAlignment="1" applyProtection="1">
      <alignment vertical="center"/>
      <protection/>
    </xf>
    <xf numFmtId="177" fontId="98" fillId="0" borderId="0" xfId="68" applyNumberFormat="1" applyFont="1" applyFill="1" applyBorder="1" applyAlignment="1" applyProtection="1">
      <alignment vertical="center"/>
      <protection/>
    </xf>
    <xf numFmtId="177" fontId="98" fillId="0" borderId="0" xfId="15" applyNumberFormat="1" applyFont="1" applyFill="1" applyBorder="1" applyAlignment="1">
      <alignment horizontal="right"/>
    </xf>
    <xf numFmtId="176" fontId="101" fillId="0" borderId="0" xfId="15" applyNumberFormat="1" applyFont="1" applyAlignment="1">
      <alignment vertical="center"/>
    </xf>
    <xf numFmtId="177" fontId="97" fillId="7" borderId="0" xfId="15" applyNumberFormat="1" applyFont="1" applyFill="1" applyBorder="1" applyAlignment="1">
      <alignment horizontal="right" vertical="center"/>
    </xf>
    <xf numFmtId="177" fontId="97" fillId="7" borderId="0" xfId="15" applyNumberFormat="1" applyFont="1" applyFill="1" applyBorder="1" applyAlignment="1">
      <alignment vertical="center"/>
    </xf>
    <xf numFmtId="177" fontId="97" fillId="7" borderId="0" xfId="15" applyNumberFormat="1" applyFont="1" applyFill="1" applyBorder="1" applyAlignment="1">
      <alignment horizontal="right"/>
    </xf>
    <xf numFmtId="177" fontId="98" fillId="7" borderId="0" xfId="15" applyNumberFormat="1" applyFont="1" applyFill="1" applyBorder="1" applyAlignment="1">
      <alignment vertical="center"/>
    </xf>
    <xf numFmtId="177" fontId="87" fillId="7" borderId="0" xfId="50" applyNumberFormat="1" applyFont="1" applyFill="1" applyBorder="1" applyAlignment="1">
      <alignment horizontal="right" vertical="center"/>
    </xf>
    <xf numFmtId="177" fontId="98" fillId="35" borderId="0" xfId="50" applyNumberFormat="1" applyFont="1" applyFill="1" applyBorder="1" applyAlignment="1">
      <alignment horizontal="right"/>
    </xf>
    <xf numFmtId="176" fontId="102" fillId="35" borderId="0" xfId="68" applyNumberFormat="1" applyFont="1" applyFill="1" applyBorder="1" applyAlignment="1" applyProtection="1">
      <alignment vertical="center"/>
      <protection/>
    </xf>
    <xf numFmtId="177" fontId="98" fillId="35" borderId="0" xfId="68" applyNumberFormat="1" applyFont="1" applyFill="1" applyBorder="1" applyAlignment="1" applyProtection="1">
      <alignment vertical="center"/>
      <protection/>
    </xf>
    <xf numFmtId="9" fontId="98" fillId="7" borderId="0" xfId="45" applyFont="1" applyFill="1" applyBorder="1" applyAlignment="1">
      <alignment horizontal="right"/>
    </xf>
    <xf numFmtId="41" fontId="93" fillId="0" borderId="0" xfId="15" applyNumberFormat="1" applyFont="1" applyAlignment="1">
      <alignment/>
    </xf>
    <xf numFmtId="179" fontId="93" fillId="0" borderId="0" xfId="15" applyNumberFormat="1" applyFont="1" applyFill="1" applyAlignment="1">
      <alignment/>
    </xf>
    <xf numFmtId="177" fontId="87" fillId="0" borderId="0" xfId="15" applyNumberFormat="1" applyFont="1" applyAlignment="1">
      <alignment/>
    </xf>
    <xf numFmtId="49" fontId="87" fillId="0" borderId="0" xfId="66" applyNumberFormat="1" applyFont="1" applyBorder="1" applyAlignment="1">
      <alignment horizontal="right" vertical="center"/>
      <protection/>
    </xf>
    <xf numFmtId="49" fontId="87" fillId="0" borderId="0" xfId="66" applyNumberFormat="1" applyFont="1" applyAlignment="1">
      <alignment horizontal="right" vertical="center"/>
      <protection/>
    </xf>
    <xf numFmtId="176" fontId="87" fillId="0" borderId="0" xfId="66" applyNumberFormat="1" applyFont="1" applyAlignment="1">
      <alignment vertical="center"/>
      <protection/>
    </xf>
    <xf numFmtId="41" fontId="87" fillId="0" borderId="0" xfId="50" applyFont="1" applyAlignment="1">
      <alignment horizontal="right" vertical="center"/>
    </xf>
    <xf numFmtId="49" fontId="87" fillId="0" borderId="0" xfId="66" applyNumberFormat="1" applyFont="1" applyBorder="1" applyAlignment="1">
      <alignment horizontal="left" vertical="center"/>
      <protection/>
    </xf>
    <xf numFmtId="177" fontId="93" fillId="0" borderId="0" xfId="50" applyNumberFormat="1" applyFont="1" applyBorder="1" applyAlignment="1">
      <alignment horizontal="right" vertical="center"/>
    </xf>
    <xf numFmtId="41" fontId="93" fillId="0" borderId="0" xfId="50" applyFont="1" applyFill="1" applyBorder="1" applyAlignment="1">
      <alignment horizontal="right" vertical="center"/>
    </xf>
    <xf numFmtId="49" fontId="87" fillId="0" borderId="0" xfId="66" applyNumberFormat="1" applyFont="1" applyFill="1" applyBorder="1" applyAlignment="1">
      <alignment horizontal="center" vertical="center"/>
      <protection/>
    </xf>
    <xf numFmtId="49" fontId="87" fillId="0" borderId="0" xfId="66" applyNumberFormat="1" applyFont="1" applyFill="1" applyBorder="1" applyAlignment="1">
      <alignment horizontal="left" vertical="center"/>
      <protection/>
    </xf>
    <xf numFmtId="176" fontId="87" fillId="0" borderId="0" xfId="66" applyNumberFormat="1" applyFont="1" applyFill="1" applyBorder="1" applyAlignment="1">
      <alignment vertical="center"/>
      <protection/>
    </xf>
    <xf numFmtId="177" fontId="93" fillId="0" borderId="0" xfId="50" applyNumberFormat="1" applyFont="1" applyFill="1" applyBorder="1" applyAlignment="1">
      <alignment horizontal="right" vertical="center"/>
    </xf>
    <xf numFmtId="41" fontId="93" fillId="0" borderId="0" xfId="15" applyNumberFormat="1" applyFont="1" applyFill="1" applyAlignment="1">
      <alignment/>
    </xf>
    <xf numFmtId="49" fontId="87" fillId="0" borderId="0" xfId="66" applyNumberFormat="1" applyFont="1" applyBorder="1" applyAlignment="1">
      <alignment horizontal="center" vertical="center"/>
      <protection/>
    </xf>
    <xf numFmtId="176" fontId="87" fillId="0" borderId="0" xfId="66" applyNumberFormat="1" applyFont="1" applyBorder="1" applyAlignment="1">
      <alignment horizontal="left" vertical="center" wrapText="1"/>
      <protection/>
    </xf>
    <xf numFmtId="177" fontId="93" fillId="0" borderId="0" xfId="15" applyNumberFormat="1" applyFont="1" applyBorder="1" applyAlignment="1">
      <alignment/>
    </xf>
    <xf numFmtId="176" fontId="103" fillId="0" borderId="0" xfId="66" applyNumberFormat="1" applyFont="1" applyAlignment="1">
      <alignment vertical="center"/>
      <protection/>
    </xf>
    <xf numFmtId="178" fontId="87" fillId="0" borderId="0" xfId="15" applyNumberFormat="1" applyFont="1" applyBorder="1" applyAlignment="1">
      <alignment horizontal="left" wrapText="1"/>
    </xf>
    <xf numFmtId="177" fontId="104" fillId="0" borderId="0" xfId="15" applyNumberFormat="1" applyFont="1" applyFill="1" applyBorder="1" applyAlignment="1">
      <alignment vertical="center"/>
    </xf>
    <xf numFmtId="176" fontId="87" fillId="0" borderId="0" xfId="66" applyNumberFormat="1" applyFont="1" applyBorder="1" applyAlignment="1">
      <alignment vertical="center"/>
      <protection/>
    </xf>
    <xf numFmtId="177" fontId="93" fillId="0" borderId="0" xfId="50" applyNumberFormat="1" applyFont="1" applyBorder="1" applyAlignment="1">
      <alignment vertical="center"/>
    </xf>
    <xf numFmtId="49" fontId="87" fillId="0" borderId="0" xfId="66" applyNumberFormat="1" applyFont="1" applyFill="1" applyBorder="1" applyAlignment="1">
      <alignment horizontal="right" vertical="center"/>
      <protection/>
    </xf>
    <xf numFmtId="176" fontId="87" fillId="0" borderId="0" xfId="66" applyNumberFormat="1" applyFont="1" applyFill="1" applyBorder="1" applyAlignment="1">
      <alignment horizontal="left" vertical="center"/>
      <protection/>
    </xf>
    <xf numFmtId="49" fontId="87" fillId="0" borderId="0" xfId="15" applyNumberFormat="1" applyFont="1" applyBorder="1" applyAlignment="1">
      <alignment horizontal="center"/>
    </xf>
    <xf numFmtId="41" fontId="87" fillId="0" borderId="0" xfId="50" applyFont="1" applyFill="1" applyBorder="1" applyAlignment="1">
      <alignment vertical="center"/>
    </xf>
    <xf numFmtId="176" fontId="87" fillId="0" borderId="0" xfId="66" applyNumberFormat="1" applyFont="1" applyBorder="1" applyAlignment="1">
      <alignment horizontal="center" vertical="center"/>
      <protection/>
    </xf>
    <xf numFmtId="177" fontId="93" fillId="0" borderId="0" xfId="66" applyNumberFormat="1" applyFont="1" applyBorder="1" applyAlignment="1">
      <alignment horizontal="center" vertical="center"/>
      <protection/>
    </xf>
    <xf numFmtId="41" fontId="87" fillId="0" borderId="0" xfId="50" applyFont="1" applyBorder="1" applyAlignment="1">
      <alignment horizontal="center" vertical="center"/>
    </xf>
    <xf numFmtId="177" fontId="93" fillId="0" borderId="0" xfId="66" applyNumberFormat="1" applyFont="1" applyFill="1" applyBorder="1" applyAlignment="1">
      <alignment vertical="center"/>
      <protection/>
    </xf>
    <xf numFmtId="177" fontId="93" fillId="0" borderId="0" xfId="66" applyNumberFormat="1" applyFont="1" applyBorder="1" applyAlignment="1">
      <alignment vertical="center"/>
      <protection/>
    </xf>
    <xf numFmtId="178" fontId="87" fillId="0" borderId="0" xfId="15" applyNumberFormat="1" applyFont="1" applyFill="1" applyBorder="1" applyAlignment="1">
      <alignment horizontal="left" wrapText="1"/>
    </xf>
    <xf numFmtId="176" fontId="87" fillId="0" borderId="0" xfId="66" applyNumberFormat="1" applyFont="1" applyBorder="1" applyAlignment="1">
      <alignment horizontal="left" vertical="center"/>
      <protection/>
    </xf>
    <xf numFmtId="176" fontId="87" fillId="0" borderId="0" xfId="66" applyNumberFormat="1" applyFont="1" applyFill="1" applyBorder="1" applyAlignment="1">
      <alignment horizontal="left" vertical="center" wrapText="1"/>
      <protection/>
    </xf>
    <xf numFmtId="41" fontId="88" fillId="0" borderId="0" xfId="50" applyFont="1" applyFill="1" applyBorder="1" applyAlignment="1">
      <alignment vertical="center"/>
    </xf>
    <xf numFmtId="41" fontId="87" fillId="0" borderId="0" xfId="50" applyFont="1" applyFill="1" applyBorder="1" applyAlignment="1">
      <alignment horizontal="right" vertical="center"/>
    </xf>
    <xf numFmtId="41" fontId="87" fillId="0" borderId="0" xfId="50" applyFont="1" applyBorder="1" applyAlignment="1">
      <alignment horizontal="right" vertical="center"/>
    </xf>
    <xf numFmtId="41" fontId="105" fillId="0" borderId="0" xfId="50" applyFont="1" applyFill="1" applyBorder="1" applyAlignment="1" applyProtection="1">
      <alignment horizontal="right" vertical="center"/>
      <protection/>
    </xf>
    <xf numFmtId="41" fontId="93" fillId="0" borderId="0" xfId="50" applyFont="1" applyAlignment="1">
      <alignment/>
    </xf>
    <xf numFmtId="177" fontId="91" fillId="34" borderId="0" xfId="66" applyNumberFormat="1" applyFont="1" applyFill="1" applyBorder="1" applyAlignment="1">
      <alignment horizontal="center" vertical="center"/>
      <protection/>
    </xf>
    <xf numFmtId="41" fontId="91" fillId="34" borderId="0" xfId="50" applyFont="1" applyFill="1" applyBorder="1" applyAlignment="1">
      <alignment horizontal="center" vertical="center"/>
    </xf>
    <xf numFmtId="177" fontId="103" fillId="13" borderId="0" xfId="66" applyNumberFormat="1" applyFont="1" applyFill="1" applyBorder="1" applyAlignment="1">
      <alignment horizontal="center" vertical="center"/>
      <protection/>
    </xf>
    <xf numFmtId="41" fontId="97" fillId="13" borderId="0" xfId="50" applyFont="1" applyFill="1" applyBorder="1" applyAlignment="1">
      <alignment horizontal="right" vertical="center"/>
    </xf>
    <xf numFmtId="177" fontId="90" fillId="34" borderId="0" xfId="66" applyNumberFormat="1" applyFont="1" applyFill="1" applyBorder="1" applyAlignment="1">
      <alignment horizontal="center" vertical="center"/>
      <protection/>
    </xf>
    <xf numFmtId="41" fontId="106" fillId="34" borderId="0" xfId="50" applyFont="1" applyFill="1" applyBorder="1" applyAlignment="1">
      <alignment horizontal="right" vertical="center"/>
    </xf>
    <xf numFmtId="0" fontId="86" fillId="36" borderId="0" xfId="0" applyFont="1" applyFill="1" applyAlignment="1">
      <alignment/>
    </xf>
    <xf numFmtId="0" fontId="88" fillId="36" borderId="0" xfId="0" applyFont="1" applyFill="1" applyAlignment="1">
      <alignment/>
    </xf>
    <xf numFmtId="0" fontId="88" fillId="0" borderId="0" xfId="0" applyFont="1" applyAlignment="1">
      <alignment/>
    </xf>
    <xf numFmtId="0" fontId="88" fillId="36" borderId="0" xfId="15" applyFont="1" applyFill="1" applyAlignment="1">
      <alignment horizontal="center"/>
    </xf>
    <xf numFmtId="0" fontId="107" fillId="36" borderId="0" xfId="15" applyFont="1" applyFill="1" applyAlignment="1">
      <alignment/>
    </xf>
    <xf numFmtId="0" fontId="88" fillId="0" borderId="0" xfId="15" applyFont="1" applyAlignment="1">
      <alignment/>
    </xf>
    <xf numFmtId="178" fontId="89" fillId="0" borderId="0" xfId="15" applyNumberFormat="1" applyFont="1" applyBorder="1" applyAlignment="1">
      <alignment horizontal="left"/>
    </xf>
    <xf numFmtId="178" fontId="89" fillId="0" borderId="0" xfId="15" applyNumberFormat="1" applyFont="1" applyBorder="1" applyAlignment="1">
      <alignment/>
    </xf>
    <xf numFmtId="185" fontId="108" fillId="0" borderId="0" xfId="50" applyNumberFormat="1" applyFont="1" applyAlignment="1">
      <alignment horizontal="right" vertical="center"/>
    </xf>
    <xf numFmtId="177" fontId="93" fillId="0" borderId="0" xfId="15" applyNumberFormat="1" applyFont="1" applyFill="1" applyAlignment="1">
      <alignment vertical="center"/>
    </xf>
    <xf numFmtId="177" fontId="87" fillId="0" borderId="0" xfId="50" applyNumberFormat="1" applyFont="1" applyBorder="1" applyAlignment="1">
      <alignment vertical="center"/>
    </xf>
    <xf numFmtId="49" fontId="87" fillId="0" borderId="0" xfId="15" applyNumberFormat="1" applyFont="1" applyFill="1" applyBorder="1" applyAlignment="1">
      <alignment horizontal="right" vertical="center"/>
    </xf>
    <xf numFmtId="41" fontId="109" fillId="0" borderId="0" xfId="15" applyNumberFormat="1" applyFont="1" applyFill="1" applyAlignment="1">
      <alignment/>
    </xf>
    <xf numFmtId="176" fontId="110" fillId="0" borderId="0" xfId="66" applyNumberFormat="1" applyFont="1" applyFill="1" applyAlignment="1">
      <alignment vertical="center"/>
      <protection/>
    </xf>
    <xf numFmtId="177" fontId="99" fillId="0" borderId="0" xfId="15" applyNumberFormat="1" applyFont="1" applyFill="1" applyBorder="1" applyAlignment="1">
      <alignment vertical="center"/>
    </xf>
    <xf numFmtId="177" fontId="97" fillId="7" borderId="0" xfId="50" applyNumberFormat="1" applyFont="1" applyFill="1" applyBorder="1" applyAlignment="1">
      <alignment horizontal="right" vertical="center"/>
    </xf>
    <xf numFmtId="177" fontId="97" fillId="7" borderId="0" xfId="50" applyNumberFormat="1" applyFont="1" applyFill="1" applyBorder="1" applyAlignment="1">
      <alignment horizontal="right"/>
    </xf>
    <xf numFmtId="177" fontId="103" fillId="0" borderId="0" xfId="15" applyNumberFormat="1" applyFont="1" applyAlignment="1">
      <alignment vertical="center"/>
    </xf>
    <xf numFmtId="9" fontId="97" fillId="7" borderId="0" xfId="45" applyFont="1" applyFill="1" applyBorder="1" applyAlignment="1">
      <alignment horizontal="right"/>
    </xf>
    <xf numFmtId="177" fontId="98" fillId="35" borderId="0" xfId="50" applyNumberFormat="1" applyFont="1" applyFill="1" applyBorder="1" applyAlignment="1">
      <alignment horizontal="right" vertical="center"/>
    </xf>
    <xf numFmtId="177" fontId="98" fillId="35" borderId="0" xfId="50" applyNumberFormat="1" applyFont="1" applyFill="1" applyBorder="1" applyAlignment="1">
      <alignment vertical="center"/>
    </xf>
    <xf numFmtId="41" fontId="7" fillId="0" borderId="0" xfId="50" applyFont="1" applyFill="1" applyAlignment="1">
      <alignment/>
    </xf>
    <xf numFmtId="178" fontId="10" fillId="0" borderId="0" xfId="34">
      <alignment horizontal="right" vertical="center"/>
      <protection/>
    </xf>
    <xf numFmtId="177" fontId="87" fillId="0" borderId="0" xfId="50" applyNumberFormat="1" applyFont="1" applyBorder="1" applyAlignment="1">
      <alignment horizontal="right" vertical="center"/>
    </xf>
    <xf numFmtId="177" fontId="10" fillId="0" borderId="0" xfId="50" applyNumberFormat="1" applyFont="1" applyFill="1" applyBorder="1" applyAlignment="1">
      <alignment vertical="center"/>
    </xf>
    <xf numFmtId="176" fontId="111" fillId="0" borderId="0" xfId="66" applyNumberFormat="1" applyFont="1" applyFill="1" applyAlignment="1">
      <alignment horizontal="center" vertical="center"/>
      <protection/>
    </xf>
    <xf numFmtId="176" fontId="97" fillId="0" borderId="0" xfId="66" applyNumberFormat="1" applyFont="1" applyAlignment="1">
      <alignment horizontal="center" vertical="center"/>
      <protection/>
    </xf>
    <xf numFmtId="176" fontId="97" fillId="13" borderId="0" xfId="66" applyNumberFormat="1" applyFont="1" applyFill="1" applyBorder="1" applyAlignment="1">
      <alignment horizontal="center" vertical="center"/>
      <protection/>
    </xf>
    <xf numFmtId="176" fontId="91" fillId="34" borderId="0" xfId="66" applyNumberFormat="1" applyFont="1" applyFill="1" applyBorder="1" applyAlignment="1">
      <alignment horizontal="center" vertical="center"/>
      <protection/>
    </xf>
    <xf numFmtId="176" fontId="112" fillId="0" borderId="0" xfId="66" applyNumberFormat="1" applyFont="1" applyFill="1" applyBorder="1" applyAlignment="1">
      <alignment horizontal="center" vertical="center"/>
      <protection/>
    </xf>
    <xf numFmtId="178" fontId="97" fillId="0" borderId="0" xfId="15" applyNumberFormat="1" applyFont="1" applyAlignment="1">
      <alignment horizontal="center"/>
    </xf>
    <xf numFmtId="0" fontId="91" fillId="34" borderId="0" xfId="15" applyFont="1" applyFill="1" applyBorder="1" applyAlignment="1">
      <alignment vertical="center"/>
    </xf>
    <xf numFmtId="31" fontId="91" fillId="34" borderId="0" xfId="66" applyNumberFormat="1" applyFont="1" applyFill="1" applyBorder="1" applyAlignment="1">
      <alignment horizontal="center" vertical="center"/>
      <protection/>
    </xf>
    <xf numFmtId="0" fontId="91" fillId="34" borderId="0" xfId="66" applyNumberFormat="1" applyFont="1" applyFill="1" applyBorder="1" applyAlignment="1">
      <alignment horizontal="center" vertical="center"/>
      <protection/>
    </xf>
    <xf numFmtId="178" fontId="97" fillId="0" borderId="0" xfId="15" applyNumberFormat="1" applyFont="1" applyFill="1" applyAlignment="1">
      <alignment horizontal="center"/>
    </xf>
    <xf numFmtId="177" fontId="111" fillId="0" borderId="0" xfId="15" applyNumberFormat="1" applyFont="1" applyFill="1" applyAlignment="1">
      <alignment horizontal="center" vertical="center"/>
    </xf>
    <xf numFmtId="177" fontId="97" fillId="0" borderId="0" xfId="15" applyNumberFormat="1" applyFont="1" applyAlignment="1">
      <alignment horizontal="center" vertical="center"/>
    </xf>
    <xf numFmtId="178" fontId="111" fillId="0" borderId="0" xfId="15" applyNumberFormat="1" applyFont="1" applyFill="1" applyBorder="1" applyAlignment="1">
      <alignment horizontal="center"/>
    </xf>
    <xf numFmtId="0" fontId="88" fillId="0" borderId="0" xfId="15" applyFont="1" applyFill="1" applyBorder="1" applyAlignment="1">
      <alignment horizontal="center"/>
    </xf>
    <xf numFmtId="178" fontId="97" fillId="0" borderId="0" xfId="15" applyNumberFormat="1" applyFont="1" applyAlignment="1">
      <alignment horizontal="center"/>
    </xf>
    <xf numFmtId="0" fontId="87" fillId="0" borderId="0" xfId="15" applyFont="1" applyAlignment="1">
      <alignment horizontal="center"/>
    </xf>
    <xf numFmtId="178" fontId="113" fillId="0" borderId="0" xfId="15" applyNumberFormat="1" applyFont="1" applyAlignment="1">
      <alignment horizontal="center"/>
    </xf>
    <xf numFmtId="0" fontId="111" fillId="0" borderId="0" xfId="15" applyFont="1" applyFill="1" applyAlignment="1">
      <alignment horizontal="center"/>
    </xf>
    <xf numFmtId="41" fontId="97" fillId="0" borderId="0" xfId="50" applyFont="1" applyAlignment="1">
      <alignment horizontal="center" vertical="center"/>
    </xf>
  </cellXfs>
  <cellStyles count="55">
    <cellStyle name="Normal" xfId="0"/>
    <cellStyle name="&#10;386grabber=M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Factsheet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스타일 1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_2000년2월손익" xfId="66"/>
    <cellStyle name="표준_부서별비용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</xdr:row>
      <xdr:rowOff>19050</xdr:rowOff>
    </xdr:from>
    <xdr:to>
      <xdr:col>3</xdr:col>
      <xdr:colOff>628650</xdr:colOff>
      <xdr:row>18</xdr:row>
      <xdr:rowOff>19050</xdr:rowOff>
    </xdr:to>
    <xdr:sp>
      <xdr:nvSpPr>
        <xdr:cNvPr id="1" name="Rectangle 13"/>
        <xdr:cNvSpPr>
          <a:spLocks/>
        </xdr:cNvSpPr>
      </xdr:nvSpPr>
      <xdr:spPr>
        <a:xfrm>
          <a:off x="180975" y="3105150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NC Taiwan (85%)</a:t>
          </a:r>
        </a:p>
      </xdr:txBody>
    </xdr:sp>
    <xdr:clientData/>
  </xdr:twoCellAnchor>
  <xdr:twoCellAnchor>
    <xdr:from>
      <xdr:col>0</xdr:col>
      <xdr:colOff>180975</xdr:colOff>
      <xdr:row>18</xdr:row>
      <xdr:rowOff>47625</xdr:rowOff>
    </xdr:from>
    <xdr:to>
      <xdr:col>3</xdr:col>
      <xdr:colOff>628650</xdr:colOff>
      <xdr:row>20</xdr:row>
      <xdr:rowOff>47625</xdr:rowOff>
    </xdr:to>
    <xdr:sp>
      <xdr:nvSpPr>
        <xdr:cNvPr id="2" name="Rectangle 22"/>
        <xdr:cNvSpPr>
          <a:spLocks/>
        </xdr:cNvSpPr>
      </xdr:nvSpPr>
      <xdr:spPr>
        <a:xfrm>
          <a:off x="180975" y="3495675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NC Japan (100%)</a:t>
          </a:r>
        </a:p>
      </xdr:txBody>
    </xdr:sp>
    <xdr:clientData/>
  </xdr:twoCellAnchor>
  <xdr:twoCellAnchor>
    <xdr:from>
      <xdr:col>0</xdr:col>
      <xdr:colOff>180975</xdr:colOff>
      <xdr:row>9</xdr:row>
      <xdr:rowOff>9525</xdr:rowOff>
    </xdr:from>
    <xdr:to>
      <xdr:col>3</xdr:col>
      <xdr:colOff>628650</xdr:colOff>
      <xdr:row>11</xdr:row>
      <xdr:rowOff>9525</xdr:rowOff>
    </xdr:to>
    <xdr:sp>
      <xdr:nvSpPr>
        <xdr:cNvPr id="3" name="Rectangle 16"/>
        <xdr:cNvSpPr>
          <a:spLocks/>
        </xdr:cNvSpPr>
      </xdr:nvSpPr>
      <xdr:spPr>
        <a:xfrm>
          <a:off x="180975" y="1828800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연결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대상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법인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6</xdr:col>
      <xdr:colOff>238125</xdr:colOff>
      <xdr:row>10</xdr:row>
      <xdr:rowOff>161925</xdr:rowOff>
    </xdr:from>
    <xdr:to>
      <xdr:col>6</xdr:col>
      <xdr:colOff>238125</xdr:colOff>
      <xdr:row>11</xdr:row>
      <xdr:rowOff>142875</xdr:rowOff>
    </xdr:to>
    <xdr:sp>
      <xdr:nvSpPr>
        <xdr:cNvPr id="4" name="Line 8"/>
        <xdr:cNvSpPr>
          <a:spLocks/>
        </xdr:cNvSpPr>
      </xdr:nvSpPr>
      <xdr:spPr>
        <a:xfrm>
          <a:off x="4810125" y="2162175"/>
          <a:ext cx="0" cy="161925"/>
        </a:xfrm>
        <a:prstGeom prst="line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28575</xdr:rowOff>
    </xdr:from>
    <xdr:to>
      <xdr:col>2</xdr:col>
      <xdr:colOff>19050</xdr:colOff>
      <xdr:row>11</xdr:row>
      <xdr:rowOff>142875</xdr:rowOff>
    </xdr:to>
    <xdr:sp>
      <xdr:nvSpPr>
        <xdr:cNvPr id="5" name="Line 9"/>
        <xdr:cNvSpPr>
          <a:spLocks/>
        </xdr:cNvSpPr>
      </xdr:nvSpPr>
      <xdr:spPr>
        <a:xfrm>
          <a:off x="1543050" y="2209800"/>
          <a:ext cx="0" cy="114300"/>
        </a:xfrm>
        <a:prstGeom prst="line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19050</xdr:rowOff>
    </xdr:from>
    <xdr:to>
      <xdr:col>3</xdr:col>
      <xdr:colOff>0</xdr:colOff>
      <xdr:row>8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286000" y="1657350"/>
          <a:ext cx="0" cy="142875"/>
        </a:xfrm>
        <a:prstGeom prst="line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19050</xdr:rowOff>
    </xdr:from>
    <xdr:to>
      <xdr:col>5</xdr:col>
      <xdr:colOff>104775</xdr:colOff>
      <xdr:row>8</xdr:row>
      <xdr:rowOff>161925</xdr:rowOff>
    </xdr:to>
    <xdr:sp>
      <xdr:nvSpPr>
        <xdr:cNvPr id="7" name="Line 11"/>
        <xdr:cNvSpPr>
          <a:spLocks/>
        </xdr:cNvSpPr>
      </xdr:nvSpPr>
      <xdr:spPr>
        <a:xfrm>
          <a:off x="3914775" y="1657350"/>
          <a:ext cx="0" cy="142875"/>
        </a:xfrm>
        <a:prstGeom prst="line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438150</xdr:colOff>
      <xdr:row>4</xdr:row>
      <xdr:rowOff>152400</xdr:rowOff>
    </xdr:from>
    <xdr:to>
      <xdr:col>5</xdr:col>
      <xdr:colOff>457200</xdr:colOff>
      <xdr:row>8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1962150" y="1066800"/>
          <a:ext cx="2305050" cy="571500"/>
        </a:xfrm>
        <a:prstGeom prst="rect">
          <a:avLst/>
        </a:prstGeom>
        <a:solidFill>
          <a:srgbClr val="11171D"/>
        </a:solidFill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CC00"/>
              </a:solidFill>
            </a:rPr>
            <a:t>(</a:t>
          </a:r>
          <a:r>
            <a:rPr lang="en-US" cap="none" sz="1400" b="1" i="0" u="none" baseline="0">
              <a:solidFill>
                <a:srgbClr val="FFCC00"/>
              </a:solidFill>
            </a:rPr>
            <a:t>주</a:t>
          </a:r>
          <a:r>
            <a:rPr lang="en-US" cap="none" sz="1400" b="1" i="0" u="none" baseline="0">
              <a:solidFill>
                <a:srgbClr val="FFCC00"/>
              </a:solidFill>
            </a:rPr>
            <a:t>)</a:t>
          </a:r>
          <a:r>
            <a:rPr lang="en-US" cap="none" sz="1400" b="1" i="0" u="none" baseline="0">
              <a:solidFill>
                <a:srgbClr val="FFCC00"/>
              </a:solidFill>
            </a:rPr>
            <a:t>엔씨소프트</a:t>
          </a:r>
          <a:r>
            <a:rPr lang="en-US" cap="none" sz="1400" b="1" i="0" u="none" baseline="0">
              <a:solidFill>
                <a:srgbClr val="FFCC00"/>
              </a:solidFill>
            </a:rPr>
            <a:t>
</a:t>
          </a:r>
          <a:r>
            <a:rPr lang="en-US" cap="none" sz="1000" b="1" i="0" u="none" baseline="0">
              <a:solidFill>
                <a:srgbClr val="FFCC00"/>
              </a:solidFill>
            </a:rPr>
            <a:t>(</a:t>
          </a:r>
          <a:r>
            <a:rPr lang="en-US" cap="none" sz="1000" b="1" i="0" u="none" baseline="0">
              <a:solidFill>
                <a:srgbClr val="FFCC00"/>
              </a:solidFill>
            </a:rPr>
            <a:t>지배회사</a:t>
          </a:r>
          <a:r>
            <a:rPr lang="en-US" cap="none" sz="1000" b="1" i="0" u="none" baseline="0">
              <a:solidFill>
                <a:srgbClr val="FFCC00"/>
              </a:solidFill>
            </a:rPr>
            <a:t>)</a:t>
          </a:r>
        </a:p>
      </xdr:txBody>
    </xdr:sp>
    <xdr:clientData/>
  </xdr:twoCellAnchor>
  <xdr:twoCellAnchor>
    <xdr:from>
      <xdr:col>4</xdr:col>
      <xdr:colOff>390525</xdr:colOff>
      <xdr:row>9</xdr:row>
      <xdr:rowOff>9525</xdr:rowOff>
    </xdr:from>
    <xdr:to>
      <xdr:col>8</xdr:col>
      <xdr:colOff>76200</xdr:colOff>
      <xdr:row>11</xdr:row>
      <xdr:rowOff>9525</xdr:rowOff>
    </xdr:to>
    <xdr:sp>
      <xdr:nvSpPr>
        <xdr:cNvPr id="9" name="Rectangle 17"/>
        <xdr:cNvSpPr>
          <a:spLocks/>
        </xdr:cNvSpPr>
      </xdr:nvSpPr>
      <xdr:spPr>
        <a:xfrm>
          <a:off x="3438525" y="1828800"/>
          <a:ext cx="2733675" cy="3619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지분법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대상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법인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180975</xdr:colOff>
      <xdr:row>13</xdr:row>
      <xdr:rowOff>180975</xdr:rowOff>
    </xdr:from>
    <xdr:to>
      <xdr:col>3</xdr:col>
      <xdr:colOff>628650</xdr:colOff>
      <xdr:row>15</xdr:row>
      <xdr:rowOff>180975</xdr:rowOff>
    </xdr:to>
    <xdr:sp>
      <xdr:nvSpPr>
        <xdr:cNvPr id="10" name="Rectangle 12"/>
        <xdr:cNvSpPr>
          <a:spLocks/>
        </xdr:cNvSpPr>
      </xdr:nvSpPr>
      <xdr:spPr>
        <a:xfrm>
          <a:off x="180975" y="2724150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NC Europe (100%)</a:t>
          </a:r>
        </a:p>
      </xdr:txBody>
    </xdr:sp>
    <xdr:clientData/>
  </xdr:twoCellAnchor>
  <xdr:twoCellAnchor>
    <xdr:from>
      <xdr:col>0</xdr:col>
      <xdr:colOff>180975</xdr:colOff>
      <xdr:row>26</xdr:row>
      <xdr:rowOff>152400</xdr:rowOff>
    </xdr:from>
    <xdr:to>
      <xdr:col>3</xdr:col>
      <xdr:colOff>628650</xdr:colOff>
      <xdr:row>28</xdr:row>
      <xdr:rowOff>152400</xdr:rowOff>
    </xdr:to>
    <xdr:sp>
      <xdr:nvSpPr>
        <xdr:cNvPr id="11" name="Rectangle 3"/>
        <xdr:cNvSpPr>
          <a:spLocks/>
        </xdr:cNvSpPr>
      </xdr:nvSpPr>
      <xdr:spPr>
        <a:xfrm>
          <a:off x="180975" y="5048250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엔씨아이티에스</a:t>
          </a:r>
          <a:r>
            <a:rPr lang="en-US" cap="none" sz="1100" b="0" i="0" u="none" baseline="0">
              <a:solidFill>
                <a:srgbClr val="FFFFFF"/>
              </a:solidFill>
            </a:rPr>
            <a:t> (100%)</a:t>
          </a:r>
        </a:p>
      </xdr:txBody>
    </xdr:sp>
    <xdr:clientData/>
  </xdr:twoCellAnchor>
  <xdr:twoCellAnchor>
    <xdr:from>
      <xdr:col>4</xdr:col>
      <xdr:colOff>390525</xdr:colOff>
      <xdr:row>11</xdr:row>
      <xdr:rowOff>152400</xdr:rowOff>
    </xdr:from>
    <xdr:to>
      <xdr:col>8</xdr:col>
      <xdr:colOff>76200</xdr:colOff>
      <xdr:row>13</xdr:row>
      <xdr:rowOff>152400</xdr:rowOff>
    </xdr:to>
    <xdr:sp>
      <xdr:nvSpPr>
        <xdr:cNvPr id="12" name="Rectangle 5"/>
        <xdr:cNvSpPr>
          <a:spLocks/>
        </xdr:cNvSpPr>
      </xdr:nvSpPr>
      <xdr:spPr>
        <a:xfrm>
          <a:off x="3438525" y="2333625"/>
          <a:ext cx="2733675" cy="3619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Crazy</a:t>
          </a:r>
          <a:r>
            <a:rPr lang="en-US" cap="none" sz="1100" b="0" i="0" u="none" baseline="0">
              <a:solidFill>
                <a:srgbClr val="FFFFFF"/>
              </a:solidFill>
            </a:rPr>
            <a:t> Diamond</a:t>
          </a:r>
          <a:r>
            <a:rPr lang="en-US" cap="none" sz="1100" b="0" i="0" u="none" baseline="0">
              <a:solidFill>
                <a:srgbClr val="FFFFFF"/>
              </a:solidFill>
            </a:rPr>
            <a:t> (29%)</a:t>
          </a:r>
        </a:p>
      </xdr:txBody>
    </xdr:sp>
    <xdr:clientData/>
  </xdr:twoCellAnchor>
  <xdr:twoCellAnchor>
    <xdr:from>
      <xdr:col>0</xdr:col>
      <xdr:colOff>180975</xdr:colOff>
      <xdr:row>24</xdr:row>
      <xdr:rowOff>123825</xdr:rowOff>
    </xdr:from>
    <xdr:to>
      <xdr:col>3</xdr:col>
      <xdr:colOff>628650</xdr:colOff>
      <xdr:row>26</xdr:row>
      <xdr:rowOff>123825</xdr:rowOff>
    </xdr:to>
    <xdr:sp>
      <xdr:nvSpPr>
        <xdr:cNvPr id="13" name="Rectangle 6"/>
        <xdr:cNvSpPr>
          <a:spLocks/>
        </xdr:cNvSpPr>
      </xdr:nvSpPr>
      <xdr:spPr>
        <a:xfrm>
          <a:off x="180975" y="4657725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엔씨소프트서비스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</a:t>
          </a:r>
          <a:r>
            <a:rPr lang="en-US" cap="none" sz="1100" b="0" i="0" u="none" baseline="0">
              <a:solidFill>
                <a:srgbClr val="FFFFFF"/>
              </a:solidFill>
            </a:rPr>
            <a:t> 100</a:t>
          </a:r>
          <a:r>
            <a:rPr lang="en-US" cap="none" sz="1100" b="0" i="0" u="none" baseline="0">
              <a:solidFill>
                <a:srgbClr val="FFFFFF"/>
              </a:solidFill>
            </a:rPr>
            <a:t>%)</a:t>
          </a:r>
        </a:p>
      </xdr:txBody>
    </xdr:sp>
    <xdr:clientData/>
  </xdr:twoCellAnchor>
  <xdr:twoCellAnchor>
    <xdr:from>
      <xdr:col>0</xdr:col>
      <xdr:colOff>180975</xdr:colOff>
      <xdr:row>28</xdr:row>
      <xdr:rowOff>180975</xdr:rowOff>
    </xdr:from>
    <xdr:to>
      <xdr:col>3</xdr:col>
      <xdr:colOff>628650</xdr:colOff>
      <xdr:row>30</xdr:row>
      <xdr:rowOff>180975</xdr:rowOff>
    </xdr:to>
    <xdr:sp>
      <xdr:nvSpPr>
        <xdr:cNvPr id="14" name="Rectangle 3"/>
        <xdr:cNvSpPr>
          <a:spLocks/>
        </xdr:cNvSpPr>
      </xdr:nvSpPr>
      <xdr:spPr>
        <a:xfrm>
          <a:off x="180975" y="5438775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엔씨다이노스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(100%)</a:t>
          </a:r>
        </a:p>
      </xdr:txBody>
    </xdr:sp>
    <xdr:clientData/>
  </xdr:twoCellAnchor>
  <xdr:twoCellAnchor>
    <xdr:from>
      <xdr:col>0</xdr:col>
      <xdr:colOff>180975</xdr:colOff>
      <xdr:row>22</xdr:row>
      <xdr:rowOff>95250</xdr:rowOff>
    </xdr:from>
    <xdr:to>
      <xdr:col>3</xdr:col>
      <xdr:colOff>628650</xdr:colOff>
      <xdr:row>24</xdr:row>
      <xdr:rowOff>95250</xdr:rowOff>
    </xdr:to>
    <xdr:sp>
      <xdr:nvSpPr>
        <xdr:cNvPr id="15" name="Rectangle 22"/>
        <xdr:cNvSpPr>
          <a:spLocks/>
        </xdr:cNvSpPr>
      </xdr:nvSpPr>
      <xdr:spPr>
        <a:xfrm>
          <a:off x="180975" y="4267200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엔트리브소프트</a:t>
          </a:r>
          <a:r>
            <a:rPr lang="en-US" cap="none" sz="1100" b="0" i="0" u="none" baseline="0">
              <a:solidFill>
                <a:srgbClr val="FFFFFF"/>
              </a:solidFill>
            </a:rPr>
            <a:t> (98%)</a:t>
          </a:r>
        </a:p>
      </xdr:txBody>
    </xdr:sp>
    <xdr:clientData/>
  </xdr:twoCellAnchor>
  <xdr:twoCellAnchor>
    <xdr:from>
      <xdr:col>0</xdr:col>
      <xdr:colOff>180975</xdr:colOff>
      <xdr:row>11</xdr:row>
      <xdr:rowOff>152400</xdr:rowOff>
    </xdr:from>
    <xdr:to>
      <xdr:col>3</xdr:col>
      <xdr:colOff>628650</xdr:colOff>
      <xdr:row>13</xdr:row>
      <xdr:rowOff>152400</xdr:rowOff>
    </xdr:to>
    <xdr:sp>
      <xdr:nvSpPr>
        <xdr:cNvPr id="16" name="Rectangle 1"/>
        <xdr:cNvSpPr>
          <a:spLocks/>
        </xdr:cNvSpPr>
      </xdr:nvSpPr>
      <xdr:spPr>
        <a:xfrm>
          <a:off x="180975" y="2333625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NC West</a:t>
          </a:r>
          <a:r>
            <a:rPr lang="en-US" cap="none" sz="1100" b="0" i="0" u="none" baseline="0">
              <a:solidFill>
                <a:srgbClr val="FFFFFF"/>
              </a:solidFill>
            </a:rPr>
            <a:t> Holdings</a:t>
          </a:r>
          <a:r>
            <a:rPr lang="en-US" cap="none" sz="1100" b="0" i="0" u="none" baseline="0">
              <a:solidFill>
                <a:srgbClr val="FFFFFF"/>
              </a:solidFill>
            </a:rPr>
            <a:t> (100%)</a:t>
          </a:r>
        </a:p>
      </xdr:txBody>
    </xdr:sp>
    <xdr:clientData/>
  </xdr:twoCellAnchor>
  <xdr:twoCellAnchor>
    <xdr:from>
      <xdr:col>0</xdr:col>
      <xdr:colOff>180975</xdr:colOff>
      <xdr:row>20</xdr:row>
      <xdr:rowOff>76200</xdr:rowOff>
    </xdr:from>
    <xdr:to>
      <xdr:col>3</xdr:col>
      <xdr:colOff>628650</xdr:colOff>
      <xdr:row>22</xdr:row>
      <xdr:rowOff>76200</xdr:rowOff>
    </xdr:to>
    <xdr:sp>
      <xdr:nvSpPr>
        <xdr:cNvPr id="17" name="Rectangle 3"/>
        <xdr:cNvSpPr>
          <a:spLocks/>
        </xdr:cNvSpPr>
      </xdr:nvSpPr>
      <xdr:spPr>
        <a:xfrm>
          <a:off x="180975" y="3886200"/>
          <a:ext cx="2733675" cy="361950"/>
        </a:xfrm>
        <a:prstGeom prst="rect">
          <a:avLst/>
        </a:prstGeom>
        <a:solidFill>
          <a:srgbClr val="11171D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THIS</a:t>
          </a:r>
          <a:r>
            <a:rPr lang="en-US" cap="none" sz="1100" b="0" i="0" u="none" baseline="0">
              <a:solidFill>
                <a:srgbClr val="FFFFFF"/>
              </a:solidFill>
            </a:rPr>
            <a:t> GAME STUDIO </a:t>
          </a:r>
          <a:r>
            <a:rPr lang="en-US" cap="none" sz="1100" b="0" i="0" u="none" baseline="0">
              <a:solidFill>
                <a:srgbClr val="FFFFFF"/>
              </a:solidFill>
            </a:rPr>
            <a:t>(40%)</a:t>
          </a:r>
        </a:p>
      </xdr:txBody>
    </xdr:sp>
    <xdr:clientData/>
  </xdr:twoCellAnchor>
  <xdr:twoCellAnchor>
    <xdr:from>
      <xdr:col>4</xdr:col>
      <xdr:colOff>390525</xdr:colOff>
      <xdr:row>18</xdr:row>
      <xdr:rowOff>95250</xdr:rowOff>
    </xdr:from>
    <xdr:to>
      <xdr:col>8</xdr:col>
      <xdr:colOff>76200</xdr:colOff>
      <xdr:row>20</xdr:row>
      <xdr:rowOff>95250</xdr:rowOff>
    </xdr:to>
    <xdr:sp>
      <xdr:nvSpPr>
        <xdr:cNvPr id="18" name="Rectangle 7"/>
        <xdr:cNvSpPr>
          <a:spLocks/>
        </xdr:cNvSpPr>
      </xdr:nvSpPr>
      <xdr:spPr>
        <a:xfrm>
          <a:off x="3438525" y="3543300"/>
          <a:ext cx="2733675" cy="3619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레진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엔터테인먼트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(10%)
</a:t>
          </a:r>
        </a:p>
      </xdr:txBody>
    </xdr:sp>
    <xdr:clientData/>
  </xdr:twoCellAnchor>
  <xdr:twoCellAnchor>
    <xdr:from>
      <xdr:col>4</xdr:col>
      <xdr:colOff>390525</xdr:colOff>
      <xdr:row>20</xdr:row>
      <xdr:rowOff>142875</xdr:rowOff>
    </xdr:from>
    <xdr:to>
      <xdr:col>8</xdr:col>
      <xdr:colOff>76200</xdr:colOff>
      <xdr:row>22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3438525" y="3952875"/>
          <a:ext cx="2733675" cy="3619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도톰치게임즈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(25%)
</a:t>
          </a:r>
        </a:p>
      </xdr:txBody>
    </xdr:sp>
    <xdr:clientData/>
  </xdr:twoCellAnchor>
  <xdr:twoCellAnchor>
    <xdr:from>
      <xdr:col>4</xdr:col>
      <xdr:colOff>390525</xdr:colOff>
      <xdr:row>14</xdr:row>
      <xdr:rowOff>19050</xdr:rowOff>
    </xdr:from>
    <xdr:to>
      <xdr:col>8</xdr:col>
      <xdr:colOff>76200</xdr:colOff>
      <xdr:row>16</xdr:row>
      <xdr:rowOff>19050</xdr:rowOff>
    </xdr:to>
    <xdr:sp>
      <xdr:nvSpPr>
        <xdr:cNvPr id="20" name="Rectangle 7"/>
        <xdr:cNvSpPr>
          <a:spLocks/>
        </xdr:cNvSpPr>
      </xdr:nvSpPr>
      <xdr:spPr>
        <a:xfrm>
          <a:off x="3438525" y="2743200"/>
          <a:ext cx="2733675" cy="3619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노븐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(20%)
</a:t>
          </a:r>
        </a:p>
      </xdr:txBody>
    </xdr:sp>
    <xdr:clientData/>
  </xdr:twoCellAnchor>
  <xdr:twoCellAnchor>
    <xdr:from>
      <xdr:col>4</xdr:col>
      <xdr:colOff>390525</xdr:colOff>
      <xdr:row>16</xdr:row>
      <xdr:rowOff>57150</xdr:rowOff>
    </xdr:from>
    <xdr:to>
      <xdr:col>8</xdr:col>
      <xdr:colOff>76200</xdr:colOff>
      <xdr:row>18</xdr:row>
      <xdr:rowOff>57150</xdr:rowOff>
    </xdr:to>
    <xdr:sp>
      <xdr:nvSpPr>
        <xdr:cNvPr id="21" name="Rectangle 7"/>
        <xdr:cNvSpPr>
          <a:spLocks/>
        </xdr:cNvSpPr>
      </xdr:nvSpPr>
      <xdr:spPr>
        <a:xfrm>
          <a:off x="3438525" y="3143250"/>
          <a:ext cx="2733675" cy="3619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Hidden Path Entertainment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(45%)
</a:t>
          </a:r>
        </a:p>
      </xdr:txBody>
    </xdr:sp>
    <xdr:clientData/>
  </xdr:twoCellAnchor>
  <xdr:twoCellAnchor>
    <xdr:from>
      <xdr:col>4</xdr:col>
      <xdr:colOff>390525</xdr:colOff>
      <xdr:row>23</xdr:row>
      <xdr:rowOff>0</xdr:rowOff>
    </xdr:from>
    <xdr:to>
      <xdr:col>8</xdr:col>
      <xdr:colOff>76200</xdr:colOff>
      <xdr:row>25</xdr:row>
      <xdr:rowOff>0</xdr:rowOff>
    </xdr:to>
    <xdr:sp>
      <xdr:nvSpPr>
        <xdr:cNvPr id="22" name="Rectangle 7"/>
        <xdr:cNvSpPr>
          <a:spLocks/>
        </xdr:cNvSpPr>
      </xdr:nvSpPr>
      <xdr:spPr>
        <a:xfrm>
          <a:off x="3438525" y="4352925"/>
          <a:ext cx="2733675" cy="3619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아라소판단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(20%)
</a:t>
          </a:r>
        </a:p>
      </xdr:txBody>
    </xdr:sp>
    <xdr:clientData/>
  </xdr:twoCellAnchor>
  <xdr:twoCellAnchor>
    <xdr:from>
      <xdr:col>4</xdr:col>
      <xdr:colOff>390525</xdr:colOff>
      <xdr:row>25</xdr:row>
      <xdr:rowOff>38100</xdr:rowOff>
    </xdr:from>
    <xdr:to>
      <xdr:col>8</xdr:col>
      <xdr:colOff>76200</xdr:colOff>
      <xdr:row>27</xdr:row>
      <xdr:rowOff>0</xdr:rowOff>
    </xdr:to>
    <xdr:sp>
      <xdr:nvSpPr>
        <xdr:cNvPr id="23" name="Rectangle 7"/>
        <xdr:cNvSpPr>
          <a:spLocks/>
        </xdr:cNvSpPr>
      </xdr:nvSpPr>
      <xdr:spPr>
        <a:xfrm>
          <a:off x="3438525" y="4752975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바이너리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(24%)
</a:t>
          </a:r>
        </a:p>
      </xdr:txBody>
    </xdr:sp>
    <xdr:clientData/>
  </xdr:twoCellAnchor>
  <xdr:twoCellAnchor>
    <xdr:from>
      <xdr:col>4</xdr:col>
      <xdr:colOff>390525</xdr:colOff>
      <xdr:row>27</xdr:row>
      <xdr:rowOff>47625</xdr:rowOff>
    </xdr:from>
    <xdr:to>
      <xdr:col>8</xdr:col>
      <xdr:colOff>76200</xdr:colOff>
      <xdr:row>29</xdr:row>
      <xdr:rowOff>9525</xdr:rowOff>
    </xdr:to>
    <xdr:sp>
      <xdr:nvSpPr>
        <xdr:cNvPr id="24" name="Rectangle 7"/>
        <xdr:cNvSpPr>
          <a:spLocks/>
        </xdr:cNvSpPr>
      </xdr:nvSpPr>
      <xdr:spPr>
        <a:xfrm>
          <a:off x="3438525" y="5124450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버프스튜디오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(28%)
</a:t>
          </a:r>
        </a:p>
      </xdr:txBody>
    </xdr:sp>
    <xdr:clientData/>
  </xdr:twoCellAnchor>
  <xdr:twoCellAnchor>
    <xdr:from>
      <xdr:col>4</xdr:col>
      <xdr:colOff>390525</xdr:colOff>
      <xdr:row>29</xdr:row>
      <xdr:rowOff>47625</xdr:rowOff>
    </xdr:from>
    <xdr:to>
      <xdr:col>8</xdr:col>
      <xdr:colOff>76200</xdr:colOff>
      <xdr:row>31</xdr:row>
      <xdr:rowOff>9525</xdr:rowOff>
    </xdr:to>
    <xdr:sp>
      <xdr:nvSpPr>
        <xdr:cNvPr id="25" name="Rectangle 7"/>
        <xdr:cNvSpPr>
          <a:spLocks/>
        </xdr:cNvSpPr>
      </xdr:nvSpPr>
      <xdr:spPr>
        <a:xfrm>
          <a:off x="3438525" y="5486400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재담미디어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(33%)
</a:t>
          </a:r>
        </a:p>
      </xdr:txBody>
    </xdr:sp>
    <xdr:clientData/>
  </xdr:twoCellAnchor>
  <xdr:twoCellAnchor>
    <xdr:from>
      <xdr:col>4</xdr:col>
      <xdr:colOff>390525</xdr:colOff>
      <xdr:row>31</xdr:row>
      <xdr:rowOff>47625</xdr:rowOff>
    </xdr:from>
    <xdr:to>
      <xdr:col>8</xdr:col>
      <xdr:colOff>76200</xdr:colOff>
      <xdr:row>33</xdr:row>
      <xdr:rowOff>9525</xdr:rowOff>
    </xdr:to>
    <xdr:sp>
      <xdr:nvSpPr>
        <xdr:cNvPr id="26" name="Rectangle 7"/>
        <xdr:cNvSpPr>
          <a:spLocks/>
        </xdr:cNvSpPr>
      </xdr:nvSpPr>
      <xdr:spPr>
        <a:xfrm>
          <a:off x="3438525" y="5848350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메리크리스마스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(31%)
</a:t>
          </a:r>
        </a:p>
      </xdr:txBody>
    </xdr:sp>
    <xdr:clientData/>
  </xdr:twoCellAnchor>
  <xdr:twoCellAnchor>
    <xdr:from>
      <xdr:col>4</xdr:col>
      <xdr:colOff>390525</xdr:colOff>
      <xdr:row>33</xdr:row>
      <xdr:rowOff>47625</xdr:rowOff>
    </xdr:from>
    <xdr:to>
      <xdr:col>8</xdr:col>
      <xdr:colOff>76200</xdr:colOff>
      <xdr:row>35</xdr:row>
      <xdr:rowOff>9525</xdr:rowOff>
    </xdr:to>
    <xdr:sp>
      <xdr:nvSpPr>
        <xdr:cNvPr id="27" name="Rectangle 7"/>
        <xdr:cNvSpPr>
          <a:spLocks/>
        </xdr:cNvSpPr>
      </xdr:nvSpPr>
      <xdr:spPr>
        <a:xfrm>
          <a:off x="3438525" y="6210300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UVIFY. Inc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(30%)
</a:t>
          </a:r>
        </a:p>
      </xdr:txBody>
    </xdr:sp>
    <xdr:clientData/>
  </xdr:twoCellAnchor>
  <xdr:twoCellAnchor>
    <xdr:from>
      <xdr:col>4</xdr:col>
      <xdr:colOff>390525</xdr:colOff>
      <xdr:row>35</xdr:row>
      <xdr:rowOff>57150</xdr:rowOff>
    </xdr:from>
    <xdr:to>
      <xdr:col>8</xdr:col>
      <xdr:colOff>76200</xdr:colOff>
      <xdr:row>37</xdr:row>
      <xdr:rowOff>19050</xdr:rowOff>
    </xdr:to>
    <xdr:sp>
      <xdr:nvSpPr>
        <xdr:cNvPr id="28" name="Rectangle 7"/>
        <xdr:cNvSpPr>
          <a:spLocks/>
        </xdr:cNvSpPr>
      </xdr:nvSpPr>
      <xdr:spPr>
        <a:xfrm>
          <a:off x="3438525" y="6581775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하이브로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(29%)
</a:t>
          </a:r>
        </a:p>
      </xdr:txBody>
    </xdr:sp>
    <xdr:clientData/>
  </xdr:twoCellAnchor>
  <xdr:twoCellAnchor>
    <xdr:from>
      <xdr:col>4</xdr:col>
      <xdr:colOff>390525</xdr:colOff>
      <xdr:row>37</xdr:row>
      <xdr:rowOff>57150</xdr:rowOff>
    </xdr:from>
    <xdr:to>
      <xdr:col>8</xdr:col>
      <xdr:colOff>76200</xdr:colOff>
      <xdr:row>39</xdr:row>
      <xdr:rowOff>28575</xdr:rowOff>
    </xdr:to>
    <xdr:sp>
      <xdr:nvSpPr>
        <xdr:cNvPr id="29" name="Rectangle 7"/>
        <xdr:cNvSpPr>
          <a:spLocks/>
        </xdr:cNvSpPr>
      </xdr:nvSpPr>
      <xdr:spPr>
        <a:xfrm>
          <a:off x="3438525" y="6943725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더벤쳐스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(7%)
</a:t>
          </a:r>
        </a:p>
      </xdr:txBody>
    </xdr:sp>
    <xdr:clientData/>
  </xdr:twoCellAnchor>
  <xdr:twoCellAnchor>
    <xdr:from>
      <xdr:col>4</xdr:col>
      <xdr:colOff>390525</xdr:colOff>
      <xdr:row>39</xdr:row>
      <xdr:rowOff>66675</xdr:rowOff>
    </xdr:from>
    <xdr:to>
      <xdr:col>8</xdr:col>
      <xdr:colOff>76200</xdr:colOff>
      <xdr:row>41</xdr:row>
      <xdr:rowOff>28575</xdr:rowOff>
    </xdr:to>
    <xdr:sp>
      <xdr:nvSpPr>
        <xdr:cNvPr id="30" name="Rectangle 7"/>
        <xdr:cNvSpPr>
          <a:spLocks/>
        </xdr:cNvSpPr>
      </xdr:nvSpPr>
      <xdr:spPr>
        <a:xfrm>
          <a:off x="3438525" y="7305675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키댑티브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(16%)
</a:t>
          </a:r>
        </a:p>
      </xdr:txBody>
    </xdr:sp>
    <xdr:clientData/>
  </xdr:twoCellAnchor>
  <xdr:twoCellAnchor>
    <xdr:from>
      <xdr:col>4</xdr:col>
      <xdr:colOff>390525</xdr:colOff>
      <xdr:row>41</xdr:row>
      <xdr:rowOff>66675</xdr:rowOff>
    </xdr:from>
    <xdr:to>
      <xdr:col>8</xdr:col>
      <xdr:colOff>76200</xdr:colOff>
      <xdr:row>43</xdr:row>
      <xdr:rowOff>28575</xdr:rowOff>
    </xdr:to>
    <xdr:sp>
      <xdr:nvSpPr>
        <xdr:cNvPr id="31" name="Rectangle 7"/>
        <xdr:cNvSpPr>
          <a:spLocks/>
        </xdr:cNvSpPr>
      </xdr:nvSpPr>
      <xdr:spPr>
        <a:xfrm>
          <a:off x="3438525" y="7667625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스캐터랩</a:t>
          </a:r>
          <a:r>
            <a:rPr lang="en-US" cap="none" sz="1100" b="0" i="0" u="none" baseline="0">
              <a:solidFill>
                <a:srgbClr val="FFFFFF"/>
              </a:solidFill>
            </a:rPr>
            <a:t>(16%)
</a:t>
          </a:r>
        </a:p>
      </xdr:txBody>
    </xdr:sp>
    <xdr:clientData/>
  </xdr:twoCellAnchor>
  <xdr:twoCellAnchor>
    <xdr:from>
      <xdr:col>4</xdr:col>
      <xdr:colOff>390525</xdr:colOff>
      <xdr:row>43</xdr:row>
      <xdr:rowOff>76200</xdr:rowOff>
    </xdr:from>
    <xdr:to>
      <xdr:col>8</xdr:col>
      <xdr:colOff>76200</xdr:colOff>
      <xdr:row>45</xdr:row>
      <xdr:rowOff>38100</xdr:rowOff>
    </xdr:to>
    <xdr:sp>
      <xdr:nvSpPr>
        <xdr:cNvPr id="32" name="Rectangle 7"/>
        <xdr:cNvSpPr>
          <a:spLocks/>
        </xdr:cNvSpPr>
      </xdr:nvSpPr>
      <xdr:spPr>
        <a:xfrm>
          <a:off x="3438525" y="8039100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포스크리에이티브파티</a:t>
          </a:r>
          <a:r>
            <a:rPr lang="en-US" cap="none" sz="10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(31%)
</a:t>
          </a:r>
        </a:p>
      </xdr:txBody>
    </xdr:sp>
    <xdr:clientData/>
  </xdr:twoCellAnchor>
  <xdr:twoCellAnchor>
    <xdr:from>
      <xdr:col>4</xdr:col>
      <xdr:colOff>390525</xdr:colOff>
      <xdr:row>45</xdr:row>
      <xdr:rowOff>76200</xdr:rowOff>
    </xdr:from>
    <xdr:to>
      <xdr:col>8</xdr:col>
      <xdr:colOff>76200</xdr:colOff>
      <xdr:row>47</xdr:row>
      <xdr:rowOff>38100</xdr:rowOff>
    </xdr:to>
    <xdr:sp>
      <xdr:nvSpPr>
        <xdr:cNvPr id="33" name="Rectangle 7"/>
        <xdr:cNvSpPr>
          <a:spLocks/>
        </xdr:cNvSpPr>
      </xdr:nvSpPr>
      <xdr:spPr>
        <a:xfrm>
          <a:off x="3438525" y="8401050"/>
          <a:ext cx="2733675" cy="323850"/>
        </a:xfrm>
        <a:prstGeom prst="rect">
          <a:avLst/>
        </a:prstGeom>
        <a:solidFill>
          <a:srgbClr val="182C4B"/>
        </a:solidFill>
        <a:ln w="9525" cmpd="sng">
          <a:solidFill>
            <a:srgbClr val="11171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문피아</a:t>
          </a:r>
          <a:r>
            <a:rPr lang="en-US" cap="none" sz="10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(6%)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실행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8.88671875" defaultRowHeight="14.25" customHeight="1"/>
  <cols>
    <col min="1" max="8" width="8.88671875" style="39" customWidth="1"/>
    <col min="9" max="9" width="2.88671875" style="39" customWidth="1"/>
    <col min="10" max="16384" width="8.88671875" style="39" customWidth="1"/>
  </cols>
  <sheetData>
    <row r="1" spans="1:9" s="157" customFormat="1" ht="14.25" customHeight="1">
      <c r="A1" s="155"/>
      <c r="B1" s="156"/>
      <c r="C1" s="156"/>
      <c r="D1" s="156"/>
      <c r="E1" s="156"/>
      <c r="F1" s="156"/>
      <c r="G1" s="156"/>
      <c r="H1" s="156"/>
      <c r="I1" s="156"/>
    </row>
    <row r="2" spans="1:9" s="157" customFormat="1" ht="14.25" customHeight="1">
      <c r="A2" s="156"/>
      <c r="B2" s="156"/>
      <c r="C2" s="156"/>
      <c r="D2" s="156"/>
      <c r="E2" s="156"/>
      <c r="F2" s="156"/>
      <c r="G2" s="156"/>
      <c r="H2" s="156"/>
      <c r="I2" s="156"/>
    </row>
    <row r="3" spans="1:9" s="160" customFormat="1" ht="29.25" customHeight="1">
      <c r="A3" s="158"/>
      <c r="B3" s="158"/>
      <c r="C3" s="159" t="s">
        <v>193</v>
      </c>
      <c r="D3" s="159"/>
      <c r="E3" s="159"/>
      <c r="F3" s="159"/>
      <c r="G3" s="158"/>
      <c r="H3" s="158"/>
      <c r="I3" s="158"/>
    </row>
    <row r="4" spans="1:9" s="157" customFormat="1" ht="14.25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s="157" customFormat="1" ht="14.25" customHeight="1">
      <c r="A5" s="158"/>
      <c r="B5" s="158"/>
      <c r="C5" s="158"/>
      <c r="D5" s="158"/>
      <c r="E5" s="158"/>
      <c r="F5" s="158"/>
      <c r="G5" s="158"/>
      <c r="H5" s="158"/>
      <c r="I5" s="158"/>
    </row>
    <row r="6" spans="1:9" s="157" customFormat="1" ht="14.25" customHeight="1">
      <c r="A6" s="158"/>
      <c r="B6" s="158"/>
      <c r="C6" s="158"/>
      <c r="D6" s="158"/>
      <c r="E6" s="158"/>
      <c r="F6" s="158"/>
      <c r="G6" s="158"/>
      <c r="H6" s="158"/>
      <c r="I6" s="158"/>
    </row>
    <row r="7" spans="1:9" s="157" customFormat="1" ht="14.25" customHeight="1">
      <c r="A7" s="158"/>
      <c r="B7" s="158"/>
      <c r="C7" s="158"/>
      <c r="D7" s="158"/>
      <c r="E7" s="158"/>
      <c r="F7" s="158"/>
      <c r="G7" s="158"/>
      <c r="H7" s="158"/>
      <c r="I7" s="158"/>
    </row>
    <row r="8" spans="1:9" s="157" customFormat="1" ht="14.25" customHeight="1">
      <c r="A8" s="158"/>
      <c r="B8" s="158"/>
      <c r="C8" s="158"/>
      <c r="D8" s="158"/>
      <c r="E8" s="158"/>
      <c r="F8" s="158"/>
      <c r="G8" s="158"/>
      <c r="H8" s="158"/>
      <c r="I8" s="158"/>
    </row>
    <row r="9" spans="1:9" s="157" customFormat="1" ht="14.25" customHeight="1">
      <c r="A9" s="158"/>
      <c r="B9" s="158"/>
      <c r="C9" s="158"/>
      <c r="D9" s="158"/>
      <c r="E9" s="158"/>
      <c r="F9" s="158"/>
      <c r="G9" s="158"/>
      <c r="H9" s="158"/>
      <c r="I9" s="158"/>
    </row>
    <row r="10" spans="1:9" s="157" customFormat="1" ht="14.25" customHeight="1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s="157" customFormat="1" ht="14.25" customHeight="1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9" s="157" customFormat="1" ht="14.25" customHeight="1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 s="157" customFormat="1" ht="14.25" customHeight="1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9" s="157" customFormat="1" ht="14.25" customHeight="1">
      <c r="A14" s="158"/>
      <c r="B14" s="158"/>
      <c r="C14" s="158"/>
      <c r="D14" s="158"/>
      <c r="E14" s="158"/>
      <c r="F14" s="158"/>
      <c r="G14" s="158"/>
      <c r="H14" s="158"/>
      <c r="I14" s="158"/>
    </row>
    <row r="15" spans="1:9" s="157" customFormat="1" ht="14.25" customHeight="1">
      <c r="A15" s="158"/>
      <c r="B15" s="158"/>
      <c r="C15" s="158"/>
      <c r="D15" s="158"/>
      <c r="E15" s="158"/>
      <c r="F15" s="158"/>
      <c r="G15" s="158"/>
      <c r="H15" s="158"/>
      <c r="I15" s="158"/>
    </row>
    <row r="16" spans="1:9" s="157" customFormat="1" ht="14.25" customHeight="1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 s="157" customFormat="1" ht="14.25" customHeight="1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s="157" customFormat="1" ht="14.25" customHeight="1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9" s="157" customFormat="1" ht="14.25" customHeight="1">
      <c r="A19" s="158"/>
      <c r="B19" s="158"/>
      <c r="C19" s="158"/>
      <c r="D19" s="158"/>
      <c r="E19" s="158"/>
      <c r="F19" s="158"/>
      <c r="G19" s="158"/>
      <c r="H19" s="158"/>
      <c r="I19" s="158"/>
    </row>
    <row r="20" spans="1:9" s="157" customFormat="1" ht="14.25" customHeight="1">
      <c r="A20" s="158"/>
      <c r="B20" s="158"/>
      <c r="C20" s="158"/>
      <c r="D20" s="158"/>
      <c r="E20" s="158"/>
      <c r="F20" s="158"/>
      <c r="G20" s="158"/>
      <c r="H20" s="158"/>
      <c r="I20" s="158"/>
    </row>
    <row r="21" spans="1:9" s="157" customFormat="1" ht="14.25" customHeight="1">
      <c r="A21" s="158"/>
      <c r="B21" s="158"/>
      <c r="C21" s="158"/>
      <c r="D21" s="158"/>
      <c r="E21" s="158"/>
      <c r="F21" s="158"/>
      <c r="G21" s="158"/>
      <c r="H21" s="158"/>
      <c r="I21" s="158"/>
    </row>
    <row r="22" spans="1:9" s="157" customFormat="1" ht="14.25" customHeight="1">
      <c r="A22" s="158"/>
      <c r="B22" s="158"/>
      <c r="C22" s="158"/>
      <c r="D22" s="158"/>
      <c r="E22" s="158"/>
      <c r="F22" s="158"/>
      <c r="G22" s="158"/>
      <c r="H22" s="158"/>
      <c r="I22" s="158"/>
    </row>
    <row r="23" spans="1:9" s="157" customFormat="1" ht="14.25" customHeight="1">
      <c r="A23" s="158"/>
      <c r="B23" s="158"/>
      <c r="C23" s="158"/>
      <c r="D23" s="158"/>
      <c r="E23" s="158"/>
      <c r="F23" s="158"/>
      <c r="G23" s="158"/>
      <c r="H23" s="158"/>
      <c r="I23" s="158"/>
    </row>
    <row r="24" spans="1:9" s="157" customFormat="1" ht="14.25" customHeight="1">
      <c r="A24" s="158"/>
      <c r="B24" s="158"/>
      <c r="C24" s="158"/>
      <c r="D24" s="158"/>
      <c r="E24" s="158"/>
      <c r="F24" s="158"/>
      <c r="G24" s="158"/>
      <c r="H24" s="158"/>
      <c r="I24" s="158"/>
    </row>
    <row r="25" spans="1:9" s="157" customFormat="1" ht="14.25" customHeight="1">
      <c r="A25" s="158"/>
      <c r="B25" s="158"/>
      <c r="C25" s="158"/>
      <c r="D25" s="158"/>
      <c r="E25" s="158"/>
      <c r="F25" s="158"/>
      <c r="G25" s="158"/>
      <c r="H25" s="158"/>
      <c r="I25" s="158"/>
    </row>
    <row r="26" spans="1:9" s="157" customFormat="1" ht="14.25" customHeight="1">
      <c r="A26" s="158"/>
      <c r="B26" s="158"/>
      <c r="C26" s="158"/>
      <c r="D26" s="158"/>
      <c r="E26" s="158"/>
      <c r="F26" s="158"/>
      <c r="G26" s="158"/>
      <c r="H26" s="158"/>
      <c r="I26" s="158"/>
    </row>
    <row r="27" spans="1:9" s="157" customFormat="1" ht="14.25" customHeight="1">
      <c r="A27" s="156"/>
      <c r="B27" s="156"/>
      <c r="C27" s="156"/>
      <c r="D27" s="156"/>
      <c r="E27" s="156"/>
      <c r="F27" s="156"/>
      <c r="G27" s="156"/>
      <c r="H27" s="156"/>
      <c r="I27" s="156"/>
    </row>
    <row r="28" spans="1:9" s="157" customFormat="1" ht="14.25" customHeight="1">
      <c r="A28" s="156"/>
      <c r="B28" s="156"/>
      <c r="C28" s="156"/>
      <c r="D28" s="156"/>
      <c r="E28" s="156"/>
      <c r="F28" s="156"/>
      <c r="G28" s="156"/>
      <c r="H28" s="156"/>
      <c r="I28" s="156"/>
    </row>
    <row r="29" spans="1:9" s="157" customFormat="1" ht="14.25" customHeight="1">
      <c r="A29" s="156"/>
      <c r="B29" s="156"/>
      <c r="C29" s="156"/>
      <c r="D29" s="156"/>
      <c r="E29" s="156"/>
      <c r="F29" s="156"/>
      <c r="G29" s="156"/>
      <c r="H29" s="156"/>
      <c r="I29" s="156"/>
    </row>
    <row r="30" spans="1:9" s="157" customFormat="1" ht="14.25" customHeight="1">
      <c r="A30" s="156"/>
      <c r="B30" s="156"/>
      <c r="C30" s="156"/>
      <c r="D30" s="156"/>
      <c r="E30" s="156"/>
      <c r="F30" s="156"/>
      <c r="G30" s="156"/>
      <c r="H30" s="156"/>
      <c r="I30" s="156"/>
    </row>
    <row r="31" spans="1:9" s="157" customFormat="1" ht="14.25" customHeight="1">
      <c r="A31" s="156"/>
      <c r="B31" s="156"/>
      <c r="C31" s="156"/>
      <c r="D31" s="156"/>
      <c r="E31" s="156"/>
      <c r="F31" s="156"/>
      <c r="G31" s="156"/>
      <c r="H31" s="156"/>
      <c r="I31" s="156"/>
    </row>
    <row r="32" spans="1:9" s="157" customFormat="1" ht="14.25" customHeight="1">
      <c r="A32" s="156"/>
      <c r="B32" s="156"/>
      <c r="C32" s="156"/>
      <c r="D32" s="156"/>
      <c r="E32" s="156"/>
      <c r="F32" s="156"/>
      <c r="G32" s="156"/>
      <c r="H32" s="156"/>
      <c r="I32" s="156"/>
    </row>
    <row r="33" spans="1:9" s="157" customFormat="1" ht="14.25" customHeight="1">
      <c r="A33" s="156"/>
      <c r="B33" s="156"/>
      <c r="C33" s="156"/>
      <c r="D33" s="156"/>
      <c r="E33" s="156"/>
      <c r="F33" s="156"/>
      <c r="G33" s="156"/>
      <c r="H33" s="156"/>
      <c r="I33" s="156"/>
    </row>
    <row r="34" spans="1:9" s="157" customFormat="1" ht="14.25" customHeight="1">
      <c r="A34" s="156"/>
      <c r="B34" s="156"/>
      <c r="C34" s="156"/>
      <c r="D34" s="156"/>
      <c r="E34" s="156"/>
      <c r="F34" s="156"/>
      <c r="G34" s="156"/>
      <c r="H34" s="156"/>
      <c r="I34" s="156"/>
    </row>
    <row r="35" spans="1:9" s="157" customFormat="1" ht="14.25" customHeight="1">
      <c r="A35" s="156"/>
      <c r="B35" s="156"/>
      <c r="C35" s="156"/>
      <c r="D35" s="156"/>
      <c r="E35" s="156"/>
      <c r="F35" s="156"/>
      <c r="G35" s="156"/>
      <c r="H35" s="156"/>
      <c r="I35" s="156"/>
    </row>
    <row r="36" spans="1:9" s="157" customFormat="1" ht="14.25" customHeight="1">
      <c r="A36" s="156"/>
      <c r="B36" s="156"/>
      <c r="C36" s="156"/>
      <c r="D36" s="156"/>
      <c r="E36" s="156"/>
      <c r="F36" s="156"/>
      <c r="G36" s="156"/>
      <c r="H36" s="156"/>
      <c r="I36" s="156"/>
    </row>
    <row r="37" spans="1:9" s="157" customFormat="1" ht="14.25" customHeight="1">
      <c r="A37" s="156"/>
      <c r="B37" s="156"/>
      <c r="C37" s="156"/>
      <c r="D37" s="156"/>
      <c r="E37" s="156"/>
      <c r="F37" s="156"/>
      <c r="G37" s="156"/>
      <c r="H37" s="156"/>
      <c r="I37" s="156"/>
    </row>
    <row r="38" spans="1:9" ht="14.25" customHeight="1">
      <c r="A38" s="155"/>
      <c r="B38" s="155"/>
      <c r="C38" s="155"/>
      <c r="D38" s="155"/>
      <c r="E38" s="155"/>
      <c r="F38" s="155"/>
      <c r="G38" s="155"/>
      <c r="H38" s="155"/>
      <c r="I38" s="155"/>
    </row>
    <row r="39" spans="1:9" ht="13.5" customHeight="1">
      <c r="A39" s="155"/>
      <c r="B39" s="155"/>
      <c r="C39" s="155"/>
      <c r="D39" s="155"/>
      <c r="E39" s="155"/>
      <c r="F39" s="155"/>
      <c r="G39" s="155"/>
      <c r="H39" s="155"/>
      <c r="I39" s="155"/>
    </row>
  </sheetData>
  <sheetProtection/>
  <printOptions horizontalCentered="1"/>
  <pageMargins left="0.2362204724409449" right="0.3937007874015748" top="0.1968503937007874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8.88671875" defaultRowHeight="13.5"/>
  <cols>
    <col min="1" max="1" width="2.77734375" style="70" customWidth="1"/>
    <col min="2" max="2" width="3.5546875" style="70" customWidth="1"/>
    <col min="3" max="3" width="4.77734375" style="67" customWidth="1"/>
    <col min="4" max="4" width="2.77734375" style="68" customWidth="1"/>
    <col min="5" max="5" width="38.99609375" style="70" customWidth="1"/>
    <col min="6" max="6" width="26.6640625" style="109" customWidth="1"/>
    <col min="7" max="7" width="26.6640625" style="148" customWidth="1"/>
    <col min="8" max="8" width="2.77734375" style="109" customWidth="1"/>
    <col min="9" max="9" width="20.77734375" style="109" customWidth="1"/>
    <col min="10" max="10" width="20.77734375" style="167" customWidth="1"/>
    <col min="11" max="11" width="16.10546875" style="110" bestFit="1" customWidth="1"/>
    <col min="12" max="12" width="13.5546875" style="70" customWidth="1"/>
    <col min="13" max="16384" width="8.88671875" style="70" customWidth="1"/>
  </cols>
  <sheetData>
    <row r="2" spans="1:7" ht="15.75" customHeight="1">
      <c r="A2" s="180" t="s">
        <v>96</v>
      </c>
      <c r="B2" s="180"/>
      <c r="C2" s="180"/>
      <c r="D2" s="180"/>
      <c r="E2" s="180"/>
      <c r="F2" s="180"/>
      <c r="G2" s="180"/>
    </row>
    <row r="3" spans="1:7" ht="12.75" customHeight="1">
      <c r="A3" s="181" t="s">
        <v>90</v>
      </c>
      <c r="B3" s="181"/>
      <c r="C3" s="181"/>
      <c r="D3" s="181"/>
      <c r="E3" s="181"/>
      <c r="F3" s="181"/>
      <c r="G3" s="181"/>
    </row>
    <row r="4" spans="1:7" ht="13.5">
      <c r="A4" s="111"/>
      <c r="B4" s="185"/>
      <c r="C4" s="185"/>
      <c r="D4" s="185"/>
      <c r="E4" s="185"/>
      <c r="F4" s="185"/>
      <c r="G4" s="185"/>
    </row>
    <row r="5" spans="1:7" ht="13.5">
      <c r="A5" s="111"/>
      <c r="B5" s="112"/>
      <c r="C5" s="113"/>
      <c r="D5" s="113"/>
      <c r="E5" s="40"/>
      <c r="F5" s="114"/>
      <c r="G5" s="115" t="s">
        <v>68</v>
      </c>
    </row>
    <row r="6" spans="1:7" ht="13.5">
      <c r="A6" s="111"/>
      <c r="B6" s="183" t="s">
        <v>69</v>
      </c>
      <c r="C6" s="183"/>
      <c r="D6" s="183"/>
      <c r="E6" s="183"/>
      <c r="F6" s="187">
        <v>43738</v>
      </c>
      <c r="G6" s="188"/>
    </row>
    <row r="7" spans="1:7" ht="13.5">
      <c r="A7" s="111"/>
      <c r="B7" s="186"/>
      <c r="C7" s="186"/>
      <c r="D7" s="186"/>
      <c r="E7" s="186"/>
      <c r="F7" s="149"/>
      <c r="G7" s="150" t="s">
        <v>70</v>
      </c>
    </row>
    <row r="8" spans="2:7" ht="13.5">
      <c r="B8" s="112"/>
      <c r="C8" s="116"/>
      <c r="D8" s="116"/>
      <c r="E8" s="116"/>
      <c r="F8" s="117"/>
      <c r="G8" s="118"/>
    </row>
    <row r="9" spans="2:12" s="71" customFormat="1" ht="14.25">
      <c r="B9" s="119" t="s">
        <v>32</v>
      </c>
      <c r="C9" s="120" t="s">
        <v>33</v>
      </c>
      <c r="D9" s="120"/>
      <c r="E9" s="121"/>
      <c r="F9" s="122"/>
      <c r="G9" s="91">
        <f>SUM(G10:G18)</f>
        <v>1918281299217</v>
      </c>
      <c r="H9" s="123"/>
      <c r="I9" s="184"/>
      <c r="J9" s="184"/>
      <c r="K9" s="184"/>
      <c r="L9" s="184"/>
    </row>
    <row r="10" spans="2:12" ht="13.5">
      <c r="B10" s="112"/>
      <c r="C10" s="112"/>
      <c r="D10" s="124" t="s">
        <v>34</v>
      </c>
      <c r="E10" s="125" t="s">
        <v>98</v>
      </c>
      <c r="F10" s="126"/>
      <c r="G10" s="91">
        <v>206332770411</v>
      </c>
      <c r="I10" s="127"/>
      <c r="J10" s="168"/>
      <c r="K10" s="127"/>
      <c r="L10" s="127"/>
    </row>
    <row r="11" spans="2:7" ht="13.5">
      <c r="B11" s="112"/>
      <c r="C11" s="112"/>
      <c r="D11" s="124" t="s">
        <v>0</v>
      </c>
      <c r="E11" s="125" t="s">
        <v>99</v>
      </c>
      <c r="F11" s="126"/>
      <c r="G11" s="91">
        <v>297167225459</v>
      </c>
    </row>
    <row r="12" spans="2:7" ht="13.5">
      <c r="B12" s="112"/>
      <c r="C12" s="112"/>
      <c r="D12" s="124" t="s">
        <v>15</v>
      </c>
      <c r="E12" s="128" t="s">
        <v>100</v>
      </c>
      <c r="F12" s="126"/>
      <c r="G12" s="91">
        <v>128875406666</v>
      </c>
    </row>
    <row r="13" spans="2:7" ht="13.5">
      <c r="B13" s="112"/>
      <c r="C13" s="112"/>
      <c r="D13" s="124" t="s">
        <v>1</v>
      </c>
      <c r="E13" s="128" t="s">
        <v>35</v>
      </c>
      <c r="F13" s="129"/>
      <c r="G13" s="91">
        <v>18503144614</v>
      </c>
    </row>
    <row r="14" spans="2:7" ht="13.5">
      <c r="B14" s="112"/>
      <c r="C14" s="112"/>
      <c r="D14" s="124" t="s">
        <v>2</v>
      </c>
      <c r="E14" s="130" t="s">
        <v>36</v>
      </c>
      <c r="F14" s="126"/>
      <c r="G14" s="91">
        <v>3537775944</v>
      </c>
    </row>
    <row r="15" spans="2:7" ht="13.5">
      <c r="B15" s="112"/>
      <c r="C15" s="112"/>
      <c r="D15" s="124" t="s">
        <v>53</v>
      </c>
      <c r="E15" s="130" t="s">
        <v>194</v>
      </c>
      <c r="F15" s="129"/>
      <c r="G15" s="91">
        <v>1233268414350</v>
      </c>
    </row>
    <row r="16" spans="2:7" ht="13.5">
      <c r="B16" s="112"/>
      <c r="C16" s="112"/>
      <c r="D16" s="124" t="s">
        <v>54</v>
      </c>
      <c r="E16" s="130" t="s">
        <v>37</v>
      </c>
      <c r="F16" s="129"/>
      <c r="G16" s="91">
        <v>2049790474</v>
      </c>
    </row>
    <row r="17" spans="2:7" ht="13.5">
      <c r="B17" s="112"/>
      <c r="C17" s="112"/>
      <c r="D17" s="124" t="s">
        <v>3</v>
      </c>
      <c r="E17" s="130" t="s">
        <v>38</v>
      </c>
      <c r="F17" s="126"/>
      <c r="G17" s="91">
        <v>27642456451</v>
      </c>
    </row>
    <row r="18" spans="2:7" ht="13.5">
      <c r="B18" s="112"/>
      <c r="C18" s="112"/>
      <c r="D18" s="124" t="s">
        <v>4</v>
      </c>
      <c r="E18" s="128" t="s">
        <v>101</v>
      </c>
      <c r="F18" s="131"/>
      <c r="G18" s="91">
        <v>904314848</v>
      </c>
    </row>
    <row r="19" spans="2:7" ht="13.5">
      <c r="B19" s="112"/>
      <c r="C19" s="112"/>
      <c r="D19" s="124"/>
      <c r="E19" s="128"/>
      <c r="F19" s="131"/>
      <c r="G19" s="91"/>
    </row>
    <row r="20" spans="2:11" s="71" customFormat="1" ht="13.5">
      <c r="B20" s="132" t="s">
        <v>71</v>
      </c>
      <c r="C20" s="133" t="s">
        <v>39</v>
      </c>
      <c r="D20" s="132"/>
      <c r="E20" s="121"/>
      <c r="F20" s="122"/>
      <c r="G20" s="91">
        <f>SUM(G21:G30)</f>
        <v>1282528282597</v>
      </c>
      <c r="H20" s="123"/>
      <c r="I20" s="123"/>
      <c r="J20" s="167"/>
      <c r="K20" s="110"/>
    </row>
    <row r="21" spans="2:7" ht="13.5">
      <c r="B21" s="112"/>
      <c r="C21" s="112"/>
      <c r="D21" s="124" t="s">
        <v>179</v>
      </c>
      <c r="E21" s="121" t="s">
        <v>168</v>
      </c>
      <c r="F21" s="117"/>
      <c r="G21" s="91">
        <v>10383199755</v>
      </c>
    </row>
    <row r="22" spans="2:7" ht="13.5">
      <c r="B22" s="112"/>
      <c r="C22" s="112"/>
      <c r="D22" s="124" t="s">
        <v>0</v>
      </c>
      <c r="E22" s="121" t="s">
        <v>40</v>
      </c>
      <c r="F22" s="117"/>
      <c r="G22" s="91">
        <v>4580635210</v>
      </c>
    </row>
    <row r="23" spans="2:7" ht="12.75" customHeight="1">
      <c r="B23" s="112"/>
      <c r="C23" s="112"/>
      <c r="D23" s="124" t="s">
        <v>15</v>
      </c>
      <c r="E23" s="121" t="s">
        <v>195</v>
      </c>
      <c r="F23" s="117"/>
      <c r="G23" s="91">
        <v>704587295813</v>
      </c>
    </row>
    <row r="24" spans="2:7" ht="13.5">
      <c r="B24" s="112"/>
      <c r="C24" s="112"/>
      <c r="D24" s="124" t="s">
        <v>1</v>
      </c>
      <c r="E24" s="121" t="s">
        <v>182</v>
      </c>
      <c r="F24" s="117"/>
      <c r="G24" s="91">
        <v>63299945388</v>
      </c>
    </row>
    <row r="25" spans="2:7" ht="13.5">
      <c r="B25" s="112"/>
      <c r="C25" s="112"/>
      <c r="D25" s="124" t="s">
        <v>2</v>
      </c>
      <c r="E25" s="121" t="s">
        <v>169</v>
      </c>
      <c r="F25" s="117"/>
      <c r="G25" s="91">
        <v>94014278580</v>
      </c>
    </row>
    <row r="26" spans="2:7" ht="13.5">
      <c r="B26" s="112"/>
      <c r="C26" s="112"/>
      <c r="D26" s="124" t="s">
        <v>53</v>
      </c>
      <c r="E26" s="121" t="s">
        <v>41</v>
      </c>
      <c r="F26" s="117"/>
      <c r="G26" s="91">
        <v>342610473684</v>
      </c>
    </row>
    <row r="27" spans="2:7" ht="13.5">
      <c r="B27" s="112"/>
      <c r="C27" s="112"/>
      <c r="D27" s="124" t="s">
        <v>54</v>
      </c>
      <c r="E27" s="121" t="s">
        <v>42</v>
      </c>
      <c r="F27" s="117"/>
      <c r="G27" s="91">
        <v>54601246297</v>
      </c>
    </row>
    <row r="28" spans="2:7" ht="13.5">
      <c r="B28" s="112"/>
      <c r="C28" s="112"/>
      <c r="D28" s="124" t="s">
        <v>3</v>
      </c>
      <c r="E28" s="121" t="s">
        <v>170</v>
      </c>
      <c r="F28" s="117"/>
      <c r="G28" s="91">
        <v>0</v>
      </c>
    </row>
    <row r="29" spans="2:7" ht="13.5">
      <c r="B29" s="112"/>
      <c r="C29" s="112"/>
      <c r="D29" s="124" t="s">
        <v>4</v>
      </c>
      <c r="E29" s="121" t="s">
        <v>171</v>
      </c>
      <c r="F29" s="117"/>
      <c r="G29" s="91">
        <v>226529574</v>
      </c>
    </row>
    <row r="30" spans="2:7" ht="13.5">
      <c r="B30" s="112"/>
      <c r="C30" s="112"/>
      <c r="D30" s="124" t="s">
        <v>5</v>
      </c>
      <c r="E30" s="121" t="s">
        <v>172</v>
      </c>
      <c r="F30" s="117"/>
      <c r="G30" s="91">
        <v>8224678296</v>
      </c>
    </row>
    <row r="31" spans="2:7" ht="13.5">
      <c r="B31" s="112"/>
      <c r="C31" s="112"/>
      <c r="D31" s="134"/>
      <c r="E31" s="121"/>
      <c r="F31" s="117"/>
      <c r="G31" s="135"/>
    </row>
    <row r="32" spans="2:7" ht="13.5">
      <c r="B32" s="183" t="s">
        <v>72</v>
      </c>
      <c r="C32" s="183"/>
      <c r="D32" s="183"/>
      <c r="E32" s="183"/>
      <c r="F32" s="153"/>
      <c r="G32" s="154">
        <f>SUM(G9,G20)</f>
        <v>3200809581814</v>
      </c>
    </row>
    <row r="33" spans="2:7" ht="13.5">
      <c r="B33" s="112"/>
      <c r="C33" s="112"/>
      <c r="D33" s="112"/>
      <c r="E33" s="136"/>
      <c r="F33" s="137"/>
      <c r="G33" s="138"/>
    </row>
    <row r="34" spans="2:11" s="71" customFormat="1" ht="13.5">
      <c r="B34" s="132" t="s">
        <v>73</v>
      </c>
      <c r="C34" s="133" t="s">
        <v>43</v>
      </c>
      <c r="D34" s="132"/>
      <c r="E34" s="121"/>
      <c r="F34" s="139"/>
      <c r="G34" s="91">
        <f>SUM(G35:G40)</f>
        <v>310671480877</v>
      </c>
      <c r="H34" s="123"/>
      <c r="I34" s="123"/>
      <c r="J34" s="167"/>
      <c r="K34" s="110"/>
    </row>
    <row r="35" spans="2:7" ht="13.5">
      <c r="B35" s="112"/>
      <c r="C35" s="112"/>
      <c r="D35" s="132" t="s">
        <v>55</v>
      </c>
      <c r="E35" s="128" t="s">
        <v>191</v>
      </c>
      <c r="F35" s="140"/>
      <c r="G35" s="91">
        <v>13866283600</v>
      </c>
    </row>
    <row r="36" spans="2:7" ht="13.5">
      <c r="B36" s="112"/>
      <c r="C36" s="112"/>
      <c r="D36" s="132" t="s">
        <v>0</v>
      </c>
      <c r="E36" s="141" t="s">
        <v>175</v>
      </c>
      <c r="F36" s="140" t="s">
        <v>129</v>
      </c>
      <c r="G36" s="91">
        <v>68060607655</v>
      </c>
    </row>
    <row r="37" spans="2:7" ht="13.5">
      <c r="B37" s="112"/>
      <c r="C37" s="112"/>
      <c r="D37" s="132" t="s">
        <v>15</v>
      </c>
      <c r="E37" s="141" t="s">
        <v>198</v>
      </c>
      <c r="F37" s="140"/>
      <c r="G37" s="91">
        <v>24250759483</v>
      </c>
    </row>
    <row r="38" spans="2:7" ht="13.5">
      <c r="B38" s="112"/>
      <c r="C38" s="112"/>
      <c r="D38" s="132" t="s">
        <v>1</v>
      </c>
      <c r="E38" s="121" t="s">
        <v>180</v>
      </c>
      <c r="F38" s="140"/>
      <c r="G38" s="91">
        <v>35530486310</v>
      </c>
    </row>
    <row r="39" spans="2:7" ht="13.5">
      <c r="B39" s="112"/>
      <c r="C39" s="112"/>
      <c r="D39" s="132" t="s">
        <v>2</v>
      </c>
      <c r="E39" s="121" t="s">
        <v>181</v>
      </c>
      <c r="F39" s="140"/>
      <c r="G39" s="91">
        <v>168961725829</v>
      </c>
    </row>
    <row r="40" spans="2:7" ht="13.5">
      <c r="B40" s="112"/>
      <c r="C40" s="112"/>
      <c r="D40" s="132" t="s">
        <v>53</v>
      </c>
      <c r="E40" s="121" t="s">
        <v>177</v>
      </c>
      <c r="F40" s="140"/>
      <c r="G40" s="91">
        <v>1618000</v>
      </c>
    </row>
    <row r="41" spans="2:7" ht="13.5">
      <c r="B41" s="112"/>
      <c r="C41" s="112"/>
      <c r="D41" s="134"/>
      <c r="E41" s="121"/>
      <c r="F41" s="140"/>
      <c r="G41" s="91"/>
    </row>
    <row r="42" spans="2:11" s="71" customFormat="1" ht="13.5">
      <c r="B42" s="132" t="s">
        <v>71</v>
      </c>
      <c r="C42" s="133" t="s">
        <v>44</v>
      </c>
      <c r="D42" s="132"/>
      <c r="E42" s="121"/>
      <c r="F42" s="139"/>
      <c r="G42" s="91">
        <f>SUM(G43:G50)</f>
        <v>414074108321</v>
      </c>
      <c r="H42" s="123"/>
      <c r="I42" s="123"/>
      <c r="J42" s="167"/>
      <c r="K42" s="110"/>
    </row>
    <row r="43" spans="2:11" s="71" customFormat="1" ht="13.5">
      <c r="B43" s="132"/>
      <c r="C43" s="133"/>
      <c r="D43" s="112" t="s">
        <v>55</v>
      </c>
      <c r="E43" s="121" t="s">
        <v>192</v>
      </c>
      <c r="F43" s="139"/>
      <c r="G43" s="91">
        <v>249296426037</v>
      </c>
      <c r="H43" s="123"/>
      <c r="I43" s="123"/>
      <c r="J43" s="167"/>
      <c r="K43" s="110"/>
    </row>
    <row r="44" spans="2:7" ht="13.5">
      <c r="B44" s="112"/>
      <c r="C44" s="142"/>
      <c r="D44" s="112" t="s">
        <v>0</v>
      </c>
      <c r="E44" s="121" t="s">
        <v>173</v>
      </c>
      <c r="F44" s="140"/>
      <c r="G44" s="91">
        <v>14226786503</v>
      </c>
    </row>
    <row r="45" spans="2:7" ht="13.5">
      <c r="B45" s="112"/>
      <c r="C45" s="142"/>
      <c r="D45" s="112" t="s">
        <v>15</v>
      </c>
      <c r="E45" s="121" t="s">
        <v>174</v>
      </c>
      <c r="F45" s="140"/>
      <c r="G45" s="91">
        <v>7850342858</v>
      </c>
    </row>
    <row r="46" spans="2:7" ht="13.5">
      <c r="B46" s="112"/>
      <c r="C46" s="112"/>
      <c r="D46" s="112" t="s">
        <v>1</v>
      </c>
      <c r="E46" s="143" t="s">
        <v>175</v>
      </c>
      <c r="F46" s="140"/>
      <c r="G46" s="91">
        <v>7959814755</v>
      </c>
    </row>
    <row r="47" spans="2:7" ht="13.5">
      <c r="B47" s="112"/>
      <c r="C47" s="112"/>
      <c r="D47" s="112" t="s">
        <v>2</v>
      </c>
      <c r="E47" s="143" t="s">
        <v>198</v>
      </c>
      <c r="F47" s="140"/>
      <c r="G47" s="91">
        <v>70856972577</v>
      </c>
    </row>
    <row r="48" spans="2:7" ht="13.5">
      <c r="B48" s="112"/>
      <c r="C48" s="112"/>
      <c r="D48" s="112" t="s">
        <v>53</v>
      </c>
      <c r="E48" s="143" t="s">
        <v>176</v>
      </c>
      <c r="F48" s="140"/>
      <c r="G48" s="91">
        <v>16971072565</v>
      </c>
    </row>
    <row r="49" spans="2:7" ht="13.5">
      <c r="B49" s="112"/>
      <c r="C49" s="112"/>
      <c r="D49" s="112" t="s">
        <v>54</v>
      </c>
      <c r="E49" s="143" t="s">
        <v>177</v>
      </c>
      <c r="F49" s="140"/>
      <c r="G49" s="91">
        <v>2371860613</v>
      </c>
    </row>
    <row r="50" spans="2:7" ht="13.5">
      <c r="B50" s="112"/>
      <c r="C50" s="112"/>
      <c r="D50" s="112" t="s">
        <v>3</v>
      </c>
      <c r="E50" s="143" t="s">
        <v>178</v>
      </c>
      <c r="F50" s="140"/>
      <c r="G50" s="91">
        <v>44540832413</v>
      </c>
    </row>
    <row r="51" spans="2:7" ht="15">
      <c r="B51" s="112"/>
      <c r="C51" s="112"/>
      <c r="D51" s="124"/>
      <c r="E51" s="128"/>
      <c r="F51" s="140"/>
      <c r="G51" s="144"/>
    </row>
    <row r="52" spans="2:7" ht="13.5">
      <c r="B52" s="182" t="s">
        <v>45</v>
      </c>
      <c r="C52" s="182"/>
      <c r="D52" s="182"/>
      <c r="E52" s="182"/>
      <c r="F52" s="151"/>
      <c r="G52" s="152">
        <f>G42+G34</f>
        <v>724745589198</v>
      </c>
    </row>
    <row r="53" spans="2:7" ht="13.5">
      <c r="B53" s="112"/>
      <c r="C53" s="112"/>
      <c r="D53" s="112"/>
      <c r="E53" s="136"/>
      <c r="F53" s="137"/>
      <c r="G53" s="138"/>
    </row>
    <row r="54" spans="2:11" s="71" customFormat="1" ht="13.5">
      <c r="B54" s="132" t="s">
        <v>66</v>
      </c>
      <c r="C54" s="133" t="s">
        <v>46</v>
      </c>
      <c r="D54" s="132"/>
      <c r="E54" s="121"/>
      <c r="F54" s="139"/>
      <c r="G54" s="145">
        <v>10977011000</v>
      </c>
      <c r="H54" s="123"/>
      <c r="I54" s="123"/>
      <c r="J54" s="167"/>
      <c r="K54" s="110"/>
    </row>
    <row r="55" spans="2:7" ht="13.5">
      <c r="B55" s="112" t="s">
        <v>74</v>
      </c>
      <c r="C55" s="142" t="s">
        <v>47</v>
      </c>
      <c r="D55" s="112"/>
      <c r="E55" s="130"/>
      <c r="F55" s="117"/>
      <c r="G55" s="178">
        <v>-2246667426</v>
      </c>
    </row>
    <row r="56" spans="2:7" ht="13.5">
      <c r="B56" s="112" t="s">
        <v>75</v>
      </c>
      <c r="C56" s="142" t="s">
        <v>48</v>
      </c>
      <c r="D56" s="112"/>
      <c r="E56" s="130"/>
      <c r="F56" s="140"/>
      <c r="G56" s="91">
        <v>115997339981</v>
      </c>
    </row>
    <row r="57" spans="2:7" ht="13.5">
      <c r="B57" s="112" t="s">
        <v>67</v>
      </c>
      <c r="C57" s="142" t="s">
        <v>49</v>
      </c>
      <c r="D57" s="112"/>
      <c r="E57" s="130"/>
      <c r="F57" s="140"/>
      <c r="G57" s="146">
        <v>2337965303678</v>
      </c>
    </row>
    <row r="58" spans="2:7" ht="13.5">
      <c r="B58" s="112" t="s">
        <v>76</v>
      </c>
      <c r="C58" s="142" t="s">
        <v>87</v>
      </c>
      <c r="D58" s="112"/>
      <c r="E58" s="130"/>
      <c r="F58" s="140"/>
      <c r="G58" s="146">
        <v>13371005383</v>
      </c>
    </row>
    <row r="59" spans="2:7" ht="13.5">
      <c r="B59" s="112"/>
      <c r="C59" s="112"/>
      <c r="D59" s="112"/>
      <c r="E59" s="130"/>
      <c r="F59" s="140"/>
      <c r="G59" s="147"/>
    </row>
    <row r="60" spans="2:7" ht="13.5">
      <c r="B60" s="182" t="s">
        <v>50</v>
      </c>
      <c r="C60" s="182"/>
      <c r="D60" s="182"/>
      <c r="E60" s="182"/>
      <c r="F60" s="151"/>
      <c r="G60" s="152">
        <f>SUM(G54:G58)</f>
        <v>2476063992616</v>
      </c>
    </row>
    <row r="61" spans="2:7" ht="13.5">
      <c r="B61" s="183" t="s">
        <v>51</v>
      </c>
      <c r="C61" s="183"/>
      <c r="D61" s="183"/>
      <c r="E61" s="183"/>
      <c r="F61" s="153"/>
      <c r="G61" s="154">
        <f>SUM(G52,G60)</f>
        <v>3200809581814</v>
      </c>
    </row>
    <row r="62" ht="17.25" customHeight="1"/>
  </sheetData>
  <sheetProtection/>
  <mergeCells count="10">
    <mergeCell ref="A2:G2"/>
    <mergeCell ref="A3:G3"/>
    <mergeCell ref="B52:E52"/>
    <mergeCell ref="B60:E60"/>
    <mergeCell ref="B61:E61"/>
    <mergeCell ref="I9:L9"/>
    <mergeCell ref="B4:G4"/>
    <mergeCell ref="B6:E7"/>
    <mergeCell ref="F6:G6"/>
    <mergeCell ref="B32:E32"/>
  </mergeCells>
  <printOptions horizontalCentered="1"/>
  <pageMargins left="0.1968503937007874" right="0.15748031496062992" top="0.2755905511811024" bottom="0.2362204724409449" header="0.2362204724409449" footer="0.1968503937007874"/>
  <pageSetup fitToHeight="1" fitToWidth="1" horizontalDpi="600" verticalDpi="600" orientation="portrait" paperSize="9" scale="10" r:id="rId1"/>
  <ignoredErrors>
    <ignoredError sqref="D10:D18 D21:D30 D35:D40 D43:D46 D47:D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9"/>
  <sheetViews>
    <sheetView showGridLines="0" zoomScale="85" zoomScaleNormal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8671875" defaultRowHeight="13.5"/>
  <cols>
    <col min="1" max="1" width="0.9921875" style="2" customWidth="1"/>
    <col min="2" max="2" width="4.77734375" style="4" customWidth="1"/>
    <col min="3" max="3" width="2.77734375" style="5" customWidth="1"/>
    <col min="4" max="4" width="36.88671875" style="21" customWidth="1"/>
    <col min="5" max="6" width="17.5546875" style="2" customWidth="1"/>
    <col min="7" max="7" width="17.5546875" style="2" hidden="1" customWidth="1"/>
    <col min="8" max="8" width="17.5546875" style="2" customWidth="1"/>
    <col min="9" max="9" width="17.5546875" style="2" hidden="1" customWidth="1"/>
    <col min="10" max="10" width="17.5546875" style="2" customWidth="1"/>
    <col min="11" max="11" width="17.5546875" style="2" hidden="1" customWidth="1"/>
    <col min="12" max="12" width="19.21484375" style="19" customWidth="1"/>
    <col min="13" max="13" width="0.9921875" style="2" customWidth="1"/>
    <col min="14" max="16384" width="8.88671875" style="2" customWidth="1"/>
  </cols>
  <sheetData>
    <row r="1" spans="2:12" s="70" customFormat="1" ht="11.25" customHeight="1">
      <c r="B1" s="67"/>
      <c r="C1" s="68"/>
      <c r="D1" s="69"/>
      <c r="L1" s="71"/>
    </row>
    <row r="2" spans="2:12" s="72" customFormat="1" ht="15.75" customHeight="1">
      <c r="B2" s="190" t="s">
        <v>20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2" s="72" customFormat="1" ht="12" customHeight="1">
      <c r="B3" s="191" t="s">
        <v>91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2" s="72" customFormat="1" ht="12.75" customHeight="1">
      <c r="B4" s="189"/>
      <c r="C4" s="189"/>
      <c r="D4" s="189"/>
      <c r="E4" s="73"/>
      <c r="F4" s="73"/>
      <c r="G4" s="73"/>
      <c r="H4" s="73"/>
      <c r="I4" s="73"/>
      <c r="J4" s="73"/>
      <c r="K4" s="73"/>
      <c r="L4" s="73"/>
    </row>
    <row r="5" spans="2:12" s="72" customFormat="1" ht="13.5" customHeight="1">
      <c r="B5" s="74"/>
      <c r="C5" s="75"/>
      <c r="D5" s="76"/>
      <c r="E5" s="77"/>
      <c r="F5" s="77"/>
      <c r="G5" s="77"/>
      <c r="H5" s="77"/>
      <c r="I5" s="77"/>
      <c r="J5" s="77"/>
      <c r="K5" s="77"/>
      <c r="L5" s="77" t="s">
        <v>68</v>
      </c>
    </row>
    <row r="6" spans="2:12" s="72" customFormat="1" ht="12" customHeight="1">
      <c r="B6" s="80"/>
      <c r="C6" s="81"/>
      <c r="D6" s="80"/>
      <c r="E6" s="78" t="s">
        <v>102</v>
      </c>
      <c r="F6" s="78" t="s">
        <v>103</v>
      </c>
      <c r="G6" s="78" t="s">
        <v>113</v>
      </c>
      <c r="H6" s="78" t="s">
        <v>104</v>
      </c>
      <c r="I6" s="78" t="s">
        <v>114</v>
      </c>
      <c r="J6" s="78" t="s">
        <v>105</v>
      </c>
      <c r="K6" s="78" t="s">
        <v>115</v>
      </c>
      <c r="L6" s="79" t="s">
        <v>27</v>
      </c>
    </row>
    <row r="7" spans="2:12" s="86" customFormat="1" ht="12.75" customHeight="1">
      <c r="B7" s="82" t="s">
        <v>73</v>
      </c>
      <c r="C7" s="83" t="s">
        <v>130</v>
      </c>
      <c r="D7" s="84"/>
      <c r="E7" s="85">
        <v>358756454047</v>
      </c>
      <c r="F7" s="85">
        <f>G7-E7</f>
        <v>410785573976</v>
      </c>
      <c r="G7" s="85">
        <v>769542028023</v>
      </c>
      <c r="H7" s="85">
        <f>I7-G7</f>
        <v>397809499859</v>
      </c>
      <c r="I7" s="85">
        <v>1167351527882</v>
      </c>
      <c r="J7" s="85"/>
      <c r="K7" s="85"/>
      <c r="L7" s="85">
        <f>E7+F7+H7+J7</f>
        <v>1167351527882</v>
      </c>
    </row>
    <row r="8" spans="2:16" s="72" customFormat="1" ht="12.75" customHeight="1">
      <c r="B8" s="100" t="s">
        <v>77</v>
      </c>
      <c r="C8" s="101" t="s">
        <v>136</v>
      </c>
      <c r="D8" s="101"/>
      <c r="E8" s="170">
        <f>SUM(E9:E36)</f>
        <v>279242033372</v>
      </c>
      <c r="F8" s="170">
        <f aca="true" t="shared" si="0" ref="F8:H37">G8-E8</f>
        <v>281378996420</v>
      </c>
      <c r="G8" s="170">
        <f>SUM(G9:G36)</f>
        <v>560621029792</v>
      </c>
      <c r="H8" s="170">
        <f t="shared" si="0"/>
        <v>268896206926</v>
      </c>
      <c r="I8" s="170">
        <f>SUM(I9:I36)</f>
        <v>829517236718</v>
      </c>
      <c r="J8" s="104"/>
      <c r="K8" s="104"/>
      <c r="L8" s="170">
        <f>E8+F8+H8+J8</f>
        <v>829517236718</v>
      </c>
      <c r="N8" s="86"/>
      <c r="O8" s="86"/>
      <c r="P8" s="86"/>
    </row>
    <row r="9" spans="2:16" s="72" customFormat="1" ht="12.75" customHeight="1">
      <c r="B9" s="88"/>
      <c r="C9" s="89" t="s">
        <v>16</v>
      </c>
      <c r="D9" s="165" t="s">
        <v>188</v>
      </c>
      <c r="E9" s="90">
        <v>70840936806</v>
      </c>
      <c r="F9" s="90">
        <f t="shared" si="0"/>
        <v>55471146602</v>
      </c>
      <c r="G9" s="90">
        <v>126312083408</v>
      </c>
      <c r="H9" s="90">
        <f t="shared" si="0"/>
        <v>51601939741</v>
      </c>
      <c r="I9" s="90">
        <v>177914023149</v>
      </c>
      <c r="J9" s="90"/>
      <c r="K9" s="90"/>
      <c r="L9" s="90">
        <f>E9+F9+H9+J9</f>
        <v>177914023149</v>
      </c>
      <c r="N9" s="86"/>
      <c r="O9" s="86"/>
      <c r="P9" s="86"/>
    </row>
    <row r="10" spans="2:16" s="72" customFormat="1" ht="12.75" customHeight="1">
      <c r="B10" s="88"/>
      <c r="C10" s="89" t="s">
        <v>0</v>
      </c>
      <c r="D10" s="165" t="s">
        <v>138</v>
      </c>
      <c r="E10" s="90">
        <v>7857081504</v>
      </c>
      <c r="F10" s="90">
        <f t="shared" si="0"/>
        <v>3672439390</v>
      </c>
      <c r="G10" s="90">
        <v>11529520894</v>
      </c>
      <c r="H10" s="90">
        <f t="shared" si="0"/>
        <v>3031096230</v>
      </c>
      <c r="I10" s="90">
        <v>14560617124</v>
      </c>
      <c r="J10" s="90"/>
      <c r="K10" s="90"/>
      <c r="L10" s="90">
        <f aca="true" t="shared" si="1" ref="L10:L36">E10+F10+H10+J10</f>
        <v>14560617124</v>
      </c>
      <c r="N10" s="86"/>
      <c r="O10" s="86"/>
      <c r="P10" s="86"/>
    </row>
    <row r="11" spans="2:16" s="72" customFormat="1" ht="12.75" customHeight="1">
      <c r="B11" s="88"/>
      <c r="C11" s="89" t="s">
        <v>15</v>
      </c>
      <c r="D11" s="165" t="s">
        <v>139</v>
      </c>
      <c r="E11" s="90">
        <v>10485858905</v>
      </c>
      <c r="F11" s="90">
        <f t="shared" si="0"/>
        <v>12139586669</v>
      </c>
      <c r="G11" s="90">
        <v>22625445574</v>
      </c>
      <c r="H11" s="90">
        <f t="shared" si="0"/>
        <v>10035454541</v>
      </c>
      <c r="I11" s="90">
        <v>32660900115</v>
      </c>
      <c r="J11" s="90"/>
      <c r="K11" s="90"/>
      <c r="L11" s="90">
        <f t="shared" si="1"/>
        <v>32660900115</v>
      </c>
      <c r="N11" s="86"/>
      <c r="O11" s="86"/>
      <c r="P11" s="86"/>
    </row>
    <row r="12" spans="2:16" s="72" customFormat="1" ht="12.75" customHeight="1">
      <c r="B12" s="88"/>
      <c r="C12" s="89" t="s">
        <v>1</v>
      </c>
      <c r="D12" s="165" t="s">
        <v>140</v>
      </c>
      <c r="E12" s="90">
        <v>-497887866</v>
      </c>
      <c r="F12" s="90">
        <f t="shared" si="0"/>
        <v>2121212303</v>
      </c>
      <c r="G12" s="90">
        <v>1623324437</v>
      </c>
      <c r="H12" s="90">
        <f t="shared" si="0"/>
        <v>736828925</v>
      </c>
      <c r="I12" s="90">
        <v>2360153362</v>
      </c>
      <c r="J12" s="90"/>
      <c r="K12" s="90"/>
      <c r="L12" s="90">
        <f t="shared" si="1"/>
        <v>2360153362</v>
      </c>
      <c r="N12" s="86"/>
      <c r="O12" s="86"/>
      <c r="P12" s="86"/>
    </row>
    <row r="13" spans="2:16" s="72" customFormat="1" ht="12.75" customHeight="1">
      <c r="B13" s="88"/>
      <c r="C13" s="89" t="s">
        <v>2</v>
      </c>
      <c r="D13" s="165" t="s">
        <v>141</v>
      </c>
      <c r="E13" s="90">
        <v>1171201275</v>
      </c>
      <c r="F13" s="90">
        <f t="shared" si="0"/>
        <v>1312533804</v>
      </c>
      <c r="G13" s="90">
        <v>2483735079</v>
      </c>
      <c r="H13" s="90">
        <f t="shared" si="0"/>
        <v>1265037830</v>
      </c>
      <c r="I13" s="90">
        <v>3748772909</v>
      </c>
      <c r="J13" s="90"/>
      <c r="K13" s="90"/>
      <c r="L13" s="90">
        <f t="shared" si="1"/>
        <v>3748772909</v>
      </c>
      <c r="N13" s="86"/>
      <c r="O13" s="86"/>
      <c r="P13" s="86"/>
    </row>
    <row r="14" spans="2:16" s="72" customFormat="1" ht="12.75" customHeight="1">
      <c r="B14" s="88"/>
      <c r="C14" s="89" t="s">
        <v>53</v>
      </c>
      <c r="D14" s="165" t="s">
        <v>142</v>
      </c>
      <c r="E14" s="90">
        <v>54944308</v>
      </c>
      <c r="F14" s="90">
        <f t="shared" si="0"/>
        <v>74705213</v>
      </c>
      <c r="G14" s="90">
        <v>129649521</v>
      </c>
      <c r="H14" s="90">
        <f t="shared" si="0"/>
        <v>69583553</v>
      </c>
      <c r="I14" s="90">
        <v>199233074</v>
      </c>
      <c r="J14" s="90"/>
      <c r="K14" s="90"/>
      <c r="L14" s="90">
        <f t="shared" si="1"/>
        <v>199233074</v>
      </c>
      <c r="N14" s="86"/>
      <c r="O14" s="86"/>
      <c r="P14" s="86"/>
    </row>
    <row r="15" spans="2:16" s="72" customFormat="1" ht="12.75" customHeight="1">
      <c r="B15" s="88"/>
      <c r="C15" s="89" t="s">
        <v>54</v>
      </c>
      <c r="D15" s="165" t="s">
        <v>143</v>
      </c>
      <c r="E15" s="90">
        <v>3662989297</v>
      </c>
      <c r="F15" s="90">
        <f t="shared" si="0"/>
        <v>3986407799</v>
      </c>
      <c r="G15" s="90">
        <v>7649397096</v>
      </c>
      <c r="H15" s="90">
        <f t="shared" si="0"/>
        <v>3081630968</v>
      </c>
      <c r="I15" s="90">
        <v>10731028064</v>
      </c>
      <c r="J15" s="90"/>
      <c r="K15" s="90"/>
      <c r="L15" s="90">
        <f t="shared" si="1"/>
        <v>10731028064</v>
      </c>
      <c r="N15" s="86"/>
      <c r="O15" s="86"/>
      <c r="P15" s="86"/>
    </row>
    <row r="16" spans="2:16" s="72" customFormat="1" ht="12.75" customHeight="1">
      <c r="B16" s="88"/>
      <c r="C16" s="89" t="s">
        <v>3</v>
      </c>
      <c r="D16" s="165" t="s">
        <v>144</v>
      </c>
      <c r="E16" s="90">
        <v>680986763</v>
      </c>
      <c r="F16" s="90">
        <f t="shared" si="0"/>
        <v>762070683</v>
      </c>
      <c r="G16" s="90">
        <v>1443057446</v>
      </c>
      <c r="H16" s="90">
        <f t="shared" si="0"/>
        <v>1215051189</v>
      </c>
      <c r="I16" s="90">
        <v>2658108635</v>
      </c>
      <c r="J16" s="90"/>
      <c r="K16" s="90"/>
      <c r="L16" s="90">
        <f t="shared" si="1"/>
        <v>2658108635</v>
      </c>
      <c r="N16" s="86"/>
      <c r="O16" s="86"/>
      <c r="P16" s="86"/>
    </row>
    <row r="17" spans="2:16" s="72" customFormat="1" ht="12.75" customHeight="1">
      <c r="B17" s="88"/>
      <c r="C17" s="89" t="s">
        <v>4</v>
      </c>
      <c r="D17" s="165" t="s">
        <v>145</v>
      </c>
      <c r="E17" s="90">
        <v>1898858799</v>
      </c>
      <c r="F17" s="90">
        <f t="shared" si="0"/>
        <v>2154906432</v>
      </c>
      <c r="G17" s="90">
        <v>4053765231</v>
      </c>
      <c r="H17" s="90">
        <f t="shared" si="0"/>
        <v>2005026334</v>
      </c>
      <c r="I17" s="90">
        <v>6058791565</v>
      </c>
      <c r="J17" s="90"/>
      <c r="K17" s="90"/>
      <c r="L17" s="90">
        <f t="shared" si="1"/>
        <v>6058791565</v>
      </c>
      <c r="N17" s="86"/>
      <c r="O17" s="86"/>
      <c r="P17" s="86"/>
    </row>
    <row r="18" spans="2:16" s="72" customFormat="1" ht="12.75" customHeight="1">
      <c r="B18" s="88"/>
      <c r="C18" s="89" t="s">
        <v>5</v>
      </c>
      <c r="D18" s="165" t="s">
        <v>146</v>
      </c>
      <c r="E18" s="90">
        <v>9279803389</v>
      </c>
      <c r="F18" s="90">
        <f t="shared" si="0"/>
        <v>11134150370</v>
      </c>
      <c r="G18" s="90">
        <v>20413953759</v>
      </c>
      <c r="H18" s="90">
        <f t="shared" si="0"/>
        <v>11476011105</v>
      </c>
      <c r="I18" s="90">
        <v>31889964864</v>
      </c>
      <c r="J18" s="90"/>
      <c r="K18" s="90"/>
      <c r="L18" s="90">
        <f t="shared" si="1"/>
        <v>31889964864</v>
      </c>
      <c r="N18" s="86"/>
      <c r="O18" s="86"/>
      <c r="P18" s="86"/>
    </row>
    <row r="19" spans="2:16" s="72" customFormat="1" ht="12.75" customHeight="1">
      <c r="B19" s="88"/>
      <c r="C19" s="89" t="s">
        <v>6</v>
      </c>
      <c r="D19" s="165" t="s">
        <v>147</v>
      </c>
      <c r="E19" s="90">
        <v>274425863</v>
      </c>
      <c r="F19" s="90">
        <f t="shared" si="0"/>
        <v>279338132</v>
      </c>
      <c r="G19" s="90">
        <v>553763995</v>
      </c>
      <c r="H19" s="90">
        <f t="shared" si="0"/>
        <v>291696166</v>
      </c>
      <c r="I19" s="90">
        <v>845460161</v>
      </c>
      <c r="J19" s="90"/>
      <c r="K19" s="90"/>
      <c r="L19" s="90">
        <f t="shared" si="1"/>
        <v>845460161</v>
      </c>
      <c r="N19" s="86"/>
      <c r="O19" s="86"/>
      <c r="P19" s="86"/>
    </row>
    <row r="20" spans="2:16" s="72" customFormat="1" ht="12.75" customHeight="1">
      <c r="B20" s="88"/>
      <c r="C20" s="89" t="s">
        <v>7</v>
      </c>
      <c r="D20" s="165" t="s">
        <v>148</v>
      </c>
      <c r="E20" s="90">
        <v>223552489</v>
      </c>
      <c r="F20" s="90">
        <f t="shared" si="0"/>
        <v>297783551</v>
      </c>
      <c r="G20" s="90">
        <v>521336040</v>
      </c>
      <c r="H20" s="90">
        <f t="shared" si="0"/>
        <v>413037914</v>
      </c>
      <c r="I20" s="90">
        <v>934373954</v>
      </c>
      <c r="J20" s="90"/>
      <c r="K20" s="90"/>
      <c r="L20" s="90">
        <f t="shared" si="1"/>
        <v>934373954</v>
      </c>
      <c r="N20" s="86"/>
      <c r="O20" s="86"/>
      <c r="P20" s="86"/>
    </row>
    <row r="21" spans="2:16" s="72" customFormat="1" ht="12.75" customHeight="1">
      <c r="B21" s="88"/>
      <c r="C21" s="89" t="s">
        <v>8</v>
      </c>
      <c r="D21" s="165" t="s">
        <v>149</v>
      </c>
      <c r="E21" s="90">
        <v>22969157</v>
      </c>
      <c r="F21" s="90">
        <f t="shared" si="0"/>
        <v>-4682911</v>
      </c>
      <c r="G21" s="90">
        <v>18286246</v>
      </c>
      <c r="H21" s="90">
        <f t="shared" si="0"/>
        <v>9100193</v>
      </c>
      <c r="I21" s="90">
        <v>27386439</v>
      </c>
      <c r="J21" s="90"/>
      <c r="K21" s="90"/>
      <c r="L21" s="90">
        <f t="shared" si="1"/>
        <v>27386439</v>
      </c>
      <c r="N21" s="86"/>
      <c r="O21" s="86"/>
      <c r="P21" s="86"/>
    </row>
    <row r="22" spans="2:16" s="72" customFormat="1" ht="12.75" customHeight="1">
      <c r="B22" s="88"/>
      <c r="C22" s="89" t="s">
        <v>9</v>
      </c>
      <c r="D22" s="165" t="s">
        <v>150</v>
      </c>
      <c r="E22" s="90">
        <v>114594140</v>
      </c>
      <c r="F22" s="90">
        <f t="shared" si="0"/>
        <v>158932192</v>
      </c>
      <c r="G22" s="90">
        <v>273526332</v>
      </c>
      <c r="H22" s="90">
        <f t="shared" si="0"/>
        <v>106755898</v>
      </c>
      <c r="I22" s="90">
        <v>380282230</v>
      </c>
      <c r="J22" s="90"/>
      <c r="K22" s="90"/>
      <c r="L22" s="90">
        <f t="shared" si="1"/>
        <v>380282230</v>
      </c>
      <c r="N22" s="86"/>
      <c r="O22" s="86"/>
      <c r="P22" s="86"/>
    </row>
    <row r="23" spans="2:16" s="72" customFormat="1" ht="12.75" customHeight="1">
      <c r="B23" s="88"/>
      <c r="C23" s="89" t="s">
        <v>10</v>
      </c>
      <c r="D23" s="165" t="s">
        <v>151</v>
      </c>
      <c r="E23" s="90">
        <v>111305002</v>
      </c>
      <c r="F23" s="90">
        <f t="shared" si="0"/>
        <v>134436111</v>
      </c>
      <c r="G23" s="90">
        <v>245741113</v>
      </c>
      <c r="H23" s="90">
        <f t="shared" si="0"/>
        <v>133921174</v>
      </c>
      <c r="I23" s="90">
        <v>379662287</v>
      </c>
      <c r="J23" s="90"/>
      <c r="K23" s="90"/>
      <c r="L23" s="90">
        <f t="shared" si="1"/>
        <v>379662287</v>
      </c>
      <c r="N23" s="86"/>
      <c r="O23" s="86"/>
      <c r="P23" s="86"/>
    </row>
    <row r="24" spans="2:16" s="72" customFormat="1" ht="12.75" customHeight="1">
      <c r="B24" s="88"/>
      <c r="C24" s="89" t="s">
        <v>11</v>
      </c>
      <c r="D24" s="165" t="s">
        <v>152</v>
      </c>
      <c r="E24" s="90">
        <v>73495202785</v>
      </c>
      <c r="F24" s="90">
        <f t="shared" si="0"/>
        <v>73706472797</v>
      </c>
      <c r="G24" s="90">
        <v>147201675582</v>
      </c>
      <c r="H24" s="90">
        <f t="shared" si="0"/>
        <v>71812922445</v>
      </c>
      <c r="I24" s="90">
        <v>219014598027</v>
      </c>
      <c r="J24" s="90"/>
      <c r="K24" s="90"/>
      <c r="L24" s="90">
        <f t="shared" si="1"/>
        <v>219014598027</v>
      </c>
      <c r="N24" s="86"/>
      <c r="O24" s="86"/>
      <c r="P24" s="86"/>
    </row>
    <row r="25" spans="2:16" s="72" customFormat="1" ht="12.75" customHeight="1">
      <c r="B25" s="88"/>
      <c r="C25" s="89" t="s">
        <v>12</v>
      </c>
      <c r="D25" s="165" t="s">
        <v>153</v>
      </c>
      <c r="E25" s="90">
        <v>16537666</v>
      </c>
      <c r="F25" s="90">
        <f t="shared" si="0"/>
        <v>30822444</v>
      </c>
      <c r="G25" s="90">
        <v>47360110</v>
      </c>
      <c r="H25" s="90">
        <f t="shared" si="0"/>
        <v>20301082</v>
      </c>
      <c r="I25" s="90">
        <v>67661192</v>
      </c>
      <c r="J25" s="90"/>
      <c r="K25" s="90"/>
      <c r="L25" s="90">
        <f t="shared" si="1"/>
        <v>67661192</v>
      </c>
      <c r="N25" s="86"/>
      <c r="O25" s="86"/>
      <c r="P25" s="86"/>
    </row>
    <row r="26" spans="2:16" s="72" customFormat="1" ht="12.75" customHeight="1">
      <c r="B26" s="88"/>
      <c r="C26" s="89" t="s">
        <v>56</v>
      </c>
      <c r="D26" s="165" t="s">
        <v>154</v>
      </c>
      <c r="E26" s="90">
        <v>242002534</v>
      </c>
      <c r="F26" s="90">
        <f t="shared" si="0"/>
        <v>255935774</v>
      </c>
      <c r="G26" s="90">
        <v>497938308</v>
      </c>
      <c r="H26" s="90">
        <f t="shared" si="0"/>
        <v>176929391</v>
      </c>
      <c r="I26" s="90">
        <v>674867699</v>
      </c>
      <c r="J26" s="90"/>
      <c r="K26" s="90"/>
      <c r="L26" s="90">
        <f t="shared" si="1"/>
        <v>674867699</v>
      </c>
      <c r="N26" s="86"/>
      <c r="O26" s="86"/>
      <c r="P26" s="86"/>
    </row>
    <row r="27" spans="2:16" s="72" customFormat="1" ht="12.75" customHeight="1">
      <c r="B27" s="88" t="s">
        <v>21</v>
      </c>
      <c r="C27" s="89" t="s">
        <v>13</v>
      </c>
      <c r="D27" s="165" t="s">
        <v>155</v>
      </c>
      <c r="E27" s="90">
        <v>111488400</v>
      </c>
      <c r="F27" s="90">
        <f t="shared" si="0"/>
        <v>59986354</v>
      </c>
      <c r="G27" s="90">
        <v>171474754</v>
      </c>
      <c r="H27" s="90">
        <f t="shared" si="0"/>
        <v>44895494</v>
      </c>
      <c r="I27" s="90">
        <v>216370248</v>
      </c>
      <c r="J27" s="90"/>
      <c r="K27" s="90"/>
      <c r="L27" s="90">
        <f t="shared" si="1"/>
        <v>216370248</v>
      </c>
      <c r="N27" s="86"/>
      <c r="O27" s="86"/>
      <c r="P27" s="86"/>
    </row>
    <row r="28" spans="2:16" s="72" customFormat="1" ht="12.75" customHeight="1">
      <c r="B28" s="88"/>
      <c r="C28" s="89" t="s">
        <v>14</v>
      </c>
      <c r="D28" s="165" t="s">
        <v>156</v>
      </c>
      <c r="E28" s="90">
        <v>3244995594</v>
      </c>
      <c r="F28" s="90">
        <f t="shared" si="0"/>
        <v>2339741882</v>
      </c>
      <c r="G28" s="90">
        <v>5584737476</v>
      </c>
      <c r="H28" s="90">
        <f t="shared" si="0"/>
        <v>2246187119</v>
      </c>
      <c r="I28" s="90">
        <v>7830924595</v>
      </c>
      <c r="J28" s="90"/>
      <c r="K28" s="90"/>
      <c r="L28" s="90">
        <f t="shared" si="1"/>
        <v>7830924595</v>
      </c>
      <c r="N28" s="86"/>
      <c r="O28" s="86"/>
      <c r="P28" s="86"/>
    </row>
    <row r="29" spans="2:16" s="72" customFormat="1" ht="12.75" customHeight="1">
      <c r="B29" s="88"/>
      <c r="C29" s="89" t="s">
        <v>57</v>
      </c>
      <c r="D29" s="165" t="s">
        <v>157</v>
      </c>
      <c r="E29" s="90">
        <v>69146312688</v>
      </c>
      <c r="F29" s="90">
        <f t="shared" si="0"/>
        <v>77375849611</v>
      </c>
      <c r="G29" s="90">
        <v>146522162299</v>
      </c>
      <c r="H29" s="90">
        <f t="shared" si="0"/>
        <v>77552253625</v>
      </c>
      <c r="I29" s="90">
        <v>224074415924</v>
      </c>
      <c r="J29" s="90"/>
      <c r="K29" s="90"/>
      <c r="L29" s="90">
        <f t="shared" si="1"/>
        <v>224074415924</v>
      </c>
      <c r="N29" s="86"/>
      <c r="O29" s="86"/>
      <c r="P29" s="86"/>
    </row>
    <row r="30" spans="2:16" s="72" customFormat="1" ht="12.75" customHeight="1">
      <c r="B30" s="88"/>
      <c r="C30" s="89" t="s">
        <v>58</v>
      </c>
      <c r="D30" s="165" t="s">
        <v>158</v>
      </c>
      <c r="E30" s="90">
        <v>1174485941</v>
      </c>
      <c r="F30" s="90">
        <f t="shared" si="0"/>
        <v>1350528749</v>
      </c>
      <c r="G30" s="90">
        <v>2525014690</v>
      </c>
      <c r="H30" s="90">
        <f t="shared" si="0"/>
        <v>1249260625</v>
      </c>
      <c r="I30" s="90">
        <v>3774275315</v>
      </c>
      <c r="J30" s="90"/>
      <c r="K30" s="90"/>
      <c r="L30" s="90">
        <f t="shared" si="1"/>
        <v>3774275315</v>
      </c>
      <c r="N30" s="86"/>
      <c r="O30" s="86"/>
      <c r="P30" s="86"/>
    </row>
    <row r="31" spans="2:16" s="72" customFormat="1" ht="12.75" customHeight="1">
      <c r="B31" s="88"/>
      <c r="C31" s="89" t="s">
        <v>59</v>
      </c>
      <c r="D31" s="165" t="s">
        <v>159</v>
      </c>
      <c r="E31" s="90">
        <v>217000770</v>
      </c>
      <c r="F31" s="90">
        <f t="shared" si="0"/>
        <v>465568254</v>
      </c>
      <c r="G31" s="90">
        <v>682569024</v>
      </c>
      <c r="H31" s="90">
        <f t="shared" si="0"/>
        <v>790412665</v>
      </c>
      <c r="I31" s="90">
        <v>1472981689</v>
      </c>
      <c r="J31" s="90"/>
      <c r="K31" s="90"/>
      <c r="L31" s="90">
        <f t="shared" si="1"/>
        <v>1472981689</v>
      </c>
      <c r="N31" s="86"/>
      <c r="O31" s="86"/>
      <c r="P31" s="86"/>
    </row>
    <row r="32" spans="2:16" s="72" customFormat="1" ht="12.75" customHeight="1">
      <c r="B32" s="88"/>
      <c r="C32" s="89" t="s">
        <v>60</v>
      </c>
      <c r="D32" s="165" t="s">
        <v>160</v>
      </c>
      <c r="E32" s="90">
        <v>42471696</v>
      </c>
      <c r="F32" s="90">
        <f t="shared" si="0"/>
        <v>6957970665</v>
      </c>
      <c r="G32" s="90">
        <v>7000442361</v>
      </c>
      <c r="H32" s="90">
        <f t="shared" si="0"/>
        <v>2939205229</v>
      </c>
      <c r="I32" s="90">
        <v>9939647590</v>
      </c>
      <c r="J32" s="90"/>
      <c r="K32" s="90"/>
      <c r="L32" s="90">
        <f t="shared" si="1"/>
        <v>9939647590</v>
      </c>
      <c r="N32" s="86"/>
      <c r="O32" s="86"/>
      <c r="P32" s="86"/>
    </row>
    <row r="33" spans="2:16" s="72" customFormat="1" ht="12.75" customHeight="1">
      <c r="B33" s="88"/>
      <c r="C33" s="89" t="s">
        <v>61</v>
      </c>
      <c r="D33" s="165" t="s">
        <v>161</v>
      </c>
      <c r="E33" s="90">
        <v>1081648962</v>
      </c>
      <c r="F33" s="90">
        <f t="shared" si="0"/>
        <v>1309422824</v>
      </c>
      <c r="G33" s="90">
        <v>2391071786</v>
      </c>
      <c r="H33" s="90">
        <f t="shared" si="0"/>
        <v>1058916708</v>
      </c>
      <c r="I33" s="90">
        <v>3449988494</v>
      </c>
      <c r="J33" s="90"/>
      <c r="K33" s="90"/>
      <c r="L33" s="90">
        <f t="shared" si="1"/>
        <v>3449988494</v>
      </c>
      <c r="N33" s="86"/>
      <c r="O33" s="86"/>
      <c r="P33" s="86"/>
    </row>
    <row r="34" spans="2:16" s="72" customFormat="1" ht="12.75" customHeight="1">
      <c r="B34" s="88"/>
      <c r="C34" s="89" t="s">
        <v>62</v>
      </c>
      <c r="D34" s="165" t="s">
        <v>162</v>
      </c>
      <c r="E34" s="90">
        <v>23155</v>
      </c>
      <c r="F34" s="90">
        <f t="shared" si="0"/>
        <v>403251583</v>
      </c>
      <c r="G34" s="90">
        <v>403274738</v>
      </c>
      <c r="H34" s="90">
        <f t="shared" si="0"/>
        <v>79095269</v>
      </c>
      <c r="I34" s="90">
        <v>482370007</v>
      </c>
      <c r="J34" s="90"/>
      <c r="K34" s="90"/>
      <c r="L34" s="90">
        <f t="shared" si="1"/>
        <v>482370007</v>
      </c>
      <c r="N34" s="86"/>
      <c r="O34" s="86"/>
      <c r="P34" s="86"/>
    </row>
    <row r="35" spans="2:16" s="72" customFormat="1" ht="12.75" customHeight="1">
      <c r="B35" s="88"/>
      <c r="C35" s="89" t="s">
        <v>63</v>
      </c>
      <c r="D35" s="165" t="s">
        <v>163</v>
      </c>
      <c r="E35" s="90">
        <v>18943329577</v>
      </c>
      <c r="F35" s="90">
        <f t="shared" si="0"/>
        <v>23663111146</v>
      </c>
      <c r="G35" s="90">
        <v>42606440723</v>
      </c>
      <c r="H35" s="90">
        <f t="shared" si="0"/>
        <v>22464687213</v>
      </c>
      <c r="I35" s="90">
        <v>65071127936</v>
      </c>
      <c r="J35" s="90"/>
      <c r="K35" s="90"/>
      <c r="L35" s="90">
        <f t="shared" si="1"/>
        <v>65071127936</v>
      </c>
      <c r="N35" s="86"/>
      <c r="O35" s="86"/>
      <c r="P35" s="86"/>
    </row>
    <row r="36" spans="2:16" s="72" customFormat="1" ht="13.5" customHeight="1">
      <c r="B36" s="88"/>
      <c r="C36" s="89" t="s">
        <v>64</v>
      </c>
      <c r="D36" s="165" t="s">
        <v>164</v>
      </c>
      <c r="E36" s="90">
        <v>5344913773</v>
      </c>
      <c r="F36" s="90">
        <f t="shared" si="0"/>
        <v>-234632003</v>
      </c>
      <c r="G36" s="90">
        <v>5110281770</v>
      </c>
      <c r="H36" s="90">
        <f t="shared" si="0"/>
        <v>2988968300</v>
      </c>
      <c r="I36" s="90">
        <v>8099250070</v>
      </c>
      <c r="J36" s="90"/>
      <c r="K36" s="90"/>
      <c r="L36" s="90">
        <f t="shared" si="1"/>
        <v>8099250070</v>
      </c>
      <c r="N36" s="86"/>
      <c r="O36" s="86"/>
      <c r="P36" s="86"/>
    </row>
    <row r="37" spans="2:16" s="87" customFormat="1" ht="12.75" customHeight="1">
      <c r="B37" s="82" t="s">
        <v>131</v>
      </c>
      <c r="C37" s="83" t="s">
        <v>22</v>
      </c>
      <c r="D37" s="84"/>
      <c r="E37" s="105">
        <f>E7-E8</f>
        <v>79514420675</v>
      </c>
      <c r="F37" s="105">
        <f t="shared" si="0"/>
        <v>129406577556</v>
      </c>
      <c r="G37" s="105">
        <f>G7-G8</f>
        <v>208920998231</v>
      </c>
      <c r="H37" s="105">
        <f t="shared" si="0"/>
        <v>128913292933</v>
      </c>
      <c r="I37" s="105">
        <f>I7-I8</f>
        <v>337834291164</v>
      </c>
      <c r="J37" s="105"/>
      <c r="K37" s="105"/>
      <c r="L37" s="105">
        <f>E37+F37+H37+J37</f>
        <v>337834291164</v>
      </c>
      <c r="N37" s="86"/>
      <c r="O37" s="86"/>
      <c r="P37" s="86"/>
    </row>
    <row r="38" spans="2:16" s="87" customFormat="1" ht="12.75" customHeight="1">
      <c r="B38" s="100"/>
      <c r="C38" s="101" t="s">
        <v>23</v>
      </c>
      <c r="D38" s="103"/>
      <c r="E38" s="108">
        <f>E37/E7</f>
        <v>0.22163899709127732</v>
      </c>
      <c r="F38" s="108">
        <f>F37/F7</f>
        <v>0.31502220563266553</v>
      </c>
      <c r="G38" s="108">
        <f>G37/G7</f>
        <v>0.27148744399020114</v>
      </c>
      <c r="H38" s="108">
        <f>H37/H7</f>
        <v>0.32405785427118294</v>
      </c>
      <c r="I38" s="108">
        <f>I37/I7</f>
        <v>0.28940236346540293</v>
      </c>
      <c r="J38" s="108"/>
      <c r="K38" s="108"/>
      <c r="L38" s="173">
        <f>L37/L7</f>
        <v>0.28940236346540293</v>
      </c>
      <c r="N38" s="86"/>
      <c r="O38" s="86"/>
      <c r="P38" s="86"/>
    </row>
    <row r="39" spans="2:16" s="87" customFormat="1" ht="12.75" customHeight="1">
      <c r="B39" s="82" t="s">
        <v>132</v>
      </c>
      <c r="C39" s="83" t="s">
        <v>116</v>
      </c>
      <c r="D39" s="84"/>
      <c r="E39" s="105">
        <f>E40+E45+E49+E53+E58</f>
        <v>18710833289</v>
      </c>
      <c r="F39" s="105">
        <f>G39-E39</f>
        <v>17705195959</v>
      </c>
      <c r="G39" s="105">
        <f>G40+G45+G49+G53+G58</f>
        <v>36416029248</v>
      </c>
      <c r="H39" s="105">
        <f>I39-G39</f>
        <v>24295067432</v>
      </c>
      <c r="I39" s="105">
        <f>I40+I45+I49+I53+I58</f>
        <v>60711096680</v>
      </c>
      <c r="J39" s="105"/>
      <c r="K39" s="105"/>
      <c r="L39" s="105">
        <f aca="true" t="shared" si="2" ref="L39:L46">E39+F39+H39+J39</f>
        <v>60711096680</v>
      </c>
      <c r="N39" s="86"/>
      <c r="O39" s="86"/>
      <c r="P39" s="86"/>
    </row>
    <row r="40" spans="2:16" s="172" customFormat="1" ht="12.75" customHeight="1">
      <c r="B40" s="100"/>
      <c r="C40" s="101" t="s">
        <v>117</v>
      </c>
      <c r="D40" s="101"/>
      <c r="E40" s="102">
        <f>SUM(E41:E44)</f>
        <v>23418779529</v>
      </c>
      <c r="F40" s="102">
        <f aca="true" t="shared" si="3" ref="F40:H66">G40-E40</f>
        <v>18082807985</v>
      </c>
      <c r="G40" s="102">
        <f>SUM(G41:G44)</f>
        <v>41501587514</v>
      </c>
      <c r="H40" s="102">
        <f t="shared" si="3"/>
        <v>13267217717</v>
      </c>
      <c r="I40" s="102">
        <f>SUM(I41:I44)</f>
        <v>54768805231</v>
      </c>
      <c r="J40" s="102"/>
      <c r="K40" s="102"/>
      <c r="L40" s="171">
        <f t="shared" si="2"/>
        <v>54768805231</v>
      </c>
      <c r="N40" s="86"/>
      <c r="O40" s="86"/>
      <c r="P40" s="86"/>
    </row>
    <row r="41" spans="2:16" s="72" customFormat="1" ht="12.75" customHeight="1">
      <c r="B41" s="92"/>
      <c r="C41" s="166" t="s">
        <v>16</v>
      </c>
      <c r="D41" s="94" t="s">
        <v>118</v>
      </c>
      <c r="E41" s="95">
        <v>7909039706</v>
      </c>
      <c r="F41" s="95">
        <f t="shared" si="3"/>
        <v>8053826272</v>
      </c>
      <c r="G41" s="95">
        <v>15962865978</v>
      </c>
      <c r="H41" s="95">
        <f t="shared" si="3"/>
        <v>8301025768</v>
      </c>
      <c r="I41" s="95">
        <v>24263891746</v>
      </c>
      <c r="J41" s="95"/>
      <c r="K41" s="95"/>
      <c r="L41" s="91">
        <f t="shared" si="2"/>
        <v>24263891746</v>
      </c>
      <c r="N41" s="86"/>
      <c r="O41" s="86"/>
      <c r="P41" s="86"/>
    </row>
    <row r="42" spans="2:16" s="72" customFormat="1" ht="12.75" customHeight="1">
      <c r="B42" s="92"/>
      <c r="C42" s="166" t="s">
        <v>0</v>
      </c>
      <c r="D42" s="94" t="s">
        <v>119</v>
      </c>
      <c r="E42" s="95">
        <v>711635513</v>
      </c>
      <c r="F42" s="95">
        <f t="shared" si="3"/>
        <v>1318446351</v>
      </c>
      <c r="G42" s="95">
        <v>2030081864</v>
      </c>
      <c r="H42" s="95">
        <f t="shared" si="3"/>
        <v>772507868</v>
      </c>
      <c r="I42" s="95">
        <v>2802589732</v>
      </c>
      <c r="J42" s="95"/>
      <c r="K42" s="95"/>
      <c r="L42" s="91">
        <f t="shared" si="2"/>
        <v>2802589732</v>
      </c>
      <c r="N42" s="86"/>
      <c r="O42" s="86"/>
      <c r="P42" s="86"/>
    </row>
    <row r="43" spans="2:16" s="72" customFormat="1" ht="12.75" customHeight="1">
      <c r="B43" s="92"/>
      <c r="C43" s="166" t="s">
        <v>15</v>
      </c>
      <c r="D43" s="94" t="s">
        <v>184</v>
      </c>
      <c r="E43" s="95">
        <v>184357935</v>
      </c>
      <c r="F43" s="95">
        <f t="shared" si="3"/>
        <v>2753558680</v>
      </c>
      <c r="G43" s="95">
        <v>2937916615</v>
      </c>
      <c r="H43" s="95">
        <f t="shared" si="3"/>
        <v>2040762163</v>
      </c>
      <c r="I43" s="95">
        <v>4978678778</v>
      </c>
      <c r="J43" s="95"/>
      <c r="K43" s="95"/>
      <c r="L43" s="91">
        <f>E43+F43+H43+J43</f>
        <v>4978678778</v>
      </c>
      <c r="N43" s="86"/>
      <c r="O43" s="86"/>
      <c r="P43" s="86"/>
    </row>
    <row r="44" spans="2:16" s="72" customFormat="1" ht="12.75" customHeight="1">
      <c r="B44" s="92"/>
      <c r="C44" s="166" t="s">
        <v>1</v>
      </c>
      <c r="D44" s="94" t="s">
        <v>185</v>
      </c>
      <c r="E44" s="95">
        <v>14613746375</v>
      </c>
      <c r="F44" s="95">
        <f t="shared" si="3"/>
        <v>5956976682</v>
      </c>
      <c r="G44" s="95">
        <v>20570723057</v>
      </c>
      <c r="H44" s="95">
        <f t="shared" si="3"/>
        <v>2152921918</v>
      </c>
      <c r="I44" s="95">
        <v>22723644975</v>
      </c>
      <c r="J44" s="95"/>
      <c r="K44" s="95"/>
      <c r="L44" s="91">
        <f t="shared" si="2"/>
        <v>22723644975</v>
      </c>
      <c r="N44" s="86"/>
      <c r="O44" s="86"/>
      <c r="P44" s="86"/>
    </row>
    <row r="45" spans="2:16" s="172" customFormat="1" ht="12.75" customHeight="1">
      <c r="B45" s="100"/>
      <c r="C45" s="101" t="s">
        <v>94</v>
      </c>
      <c r="D45" s="101"/>
      <c r="E45" s="102">
        <f>-SUM(E46:E48)</f>
        <v>-4880287195</v>
      </c>
      <c r="F45" s="102">
        <f t="shared" si="3"/>
        <v>-6149450079</v>
      </c>
      <c r="G45" s="102">
        <f>-SUM(G46:G48)</f>
        <v>-11029737274</v>
      </c>
      <c r="H45" s="102">
        <f t="shared" si="3"/>
        <v>-4987114729</v>
      </c>
      <c r="I45" s="102">
        <f>-SUM(I46:I48)</f>
        <v>-16016852003</v>
      </c>
      <c r="J45" s="102"/>
      <c r="K45" s="102"/>
      <c r="L45" s="171">
        <f t="shared" si="2"/>
        <v>-16016852003</v>
      </c>
      <c r="N45" s="86"/>
      <c r="O45" s="86"/>
      <c r="P45" s="86"/>
    </row>
    <row r="46" spans="2:16" s="72" customFormat="1" ht="12.75" customHeight="1">
      <c r="B46" s="92"/>
      <c r="C46" s="166" t="s">
        <v>16</v>
      </c>
      <c r="D46" s="94" t="s">
        <v>120</v>
      </c>
      <c r="E46" s="95">
        <v>1993296457</v>
      </c>
      <c r="F46" s="95">
        <f t="shared" si="3"/>
        <v>2025783504</v>
      </c>
      <c r="G46" s="95">
        <v>4019079961</v>
      </c>
      <c r="H46" s="95">
        <f t="shared" si="3"/>
        <v>2236825710</v>
      </c>
      <c r="I46" s="95">
        <v>6255905671</v>
      </c>
      <c r="J46" s="95"/>
      <c r="K46" s="95"/>
      <c r="L46" s="91">
        <f t="shared" si="2"/>
        <v>6255905671</v>
      </c>
      <c r="N46" s="86"/>
      <c r="O46" s="86"/>
      <c r="P46" s="86"/>
    </row>
    <row r="47" spans="2:16" s="72" customFormat="1" ht="12.75" customHeight="1">
      <c r="B47" s="92"/>
      <c r="C47" s="166" t="s">
        <v>0</v>
      </c>
      <c r="D47" s="94" t="s">
        <v>187</v>
      </c>
      <c r="E47" s="95">
        <v>2178439568</v>
      </c>
      <c r="F47" s="95">
        <f t="shared" si="3"/>
        <v>3836469583</v>
      </c>
      <c r="G47" s="95">
        <v>6014909151</v>
      </c>
      <c r="H47" s="95">
        <f t="shared" si="3"/>
        <v>2895153013</v>
      </c>
      <c r="I47" s="95">
        <v>8910062164</v>
      </c>
      <c r="J47" s="95"/>
      <c r="K47" s="95"/>
      <c r="L47" s="91">
        <f aca="true" t="shared" si="4" ref="L47:L52">E47+F47+H47+J47</f>
        <v>8910062164</v>
      </c>
      <c r="N47" s="86"/>
      <c r="O47" s="86"/>
      <c r="P47" s="86"/>
    </row>
    <row r="48" spans="2:16" s="72" customFormat="1" ht="12.75" customHeight="1">
      <c r="B48" s="92"/>
      <c r="C48" s="166" t="s">
        <v>15</v>
      </c>
      <c r="D48" s="94" t="s">
        <v>186</v>
      </c>
      <c r="E48" s="95">
        <v>708551170</v>
      </c>
      <c r="F48" s="95">
        <f t="shared" si="3"/>
        <v>287196992</v>
      </c>
      <c r="G48" s="95">
        <v>995748162</v>
      </c>
      <c r="H48" s="95">
        <f t="shared" si="3"/>
        <v>-144863994</v>
      </c>
      <c r="I48" s="95">
        <v>850884168</v>
      </c>
      <c r="J48" s="95"/>
      <c r="K48" s="95"/>
      <c r="L48" s="91">
        <f t="shared" si="4"/>
        <v>850884168</v>
      </c>
      <c r="N48" s="86"/>
      <c r="O48" s="86"/>
      <c r="P48" s="86"/>
    </row>
    <row r="49" spans="2:16" s="172" customFormat="1" ht="12.75" customHeight="1">
      <c r="B49" s="100"/>
      <c r="C49" s="101" t="s">
        <v>137</v>
      </c>
      <c r="D49" s="101"/>
      <c r="E49" s="102">
        <f>SUM(E50:E52)</f>
        <v>-2290045499</v>
      </c>
      <c r="F49" s="102">
        <f t="shared" si="3"/>
        <v>-993504025</v>
      </c>
      <c r="G49" s="102">
        <f>SUM(G50:G52)</f>
        <v>-3283549524</v>
      </c>
      <c r="H49" s="102">
        <f t="shared" si="3"/>
        <v>-1529979640</v>
      </c>
      <c r="I49" s="102">
        <f>SUM(I50:I52)</f>
        <v>-4813529164</v>
      </c>
      <c r="J49" s="102"/>
      <c r="K49" s="102"/>
      <c r="L49" s="171">
        <f>E49+F49+H49+J49</f>
        <v>-4813529164</v>
      </c>
      <c r="N49" s="86"/>
      <c r="O49" s="86"/>
      <c r="P49" s="86"/>
    </row>
    <row r="50" spans="2:16" s="164" customFormat="1" ht="12.75" customHeight="1">
      <c r="B50" s="92"/>
      <c r="C50" s="166" t="s">
        <v>16</v>
      </c>
      <c r="D50" s="94" t="s">
        <v>165</v>
      </c>
      <c r="E50" s="95">
        <v>51519131</v>
      </c>
      <c r="F50" s="95">
        <f t="shared" si="3"/>
        <v>156049361</v>
      </c>
      <c r="G50" s="95">
        <v>207568492</v>
      </c>
      <c r="H50" s="95">
        <f t="shared" si="3"/>
        <v>259343587</v>
      </c>
      <c r="I50" s="95">
        <v>466912079</v>
      </c>
      <c r="J50" s="95"/>
      <c r="K50" s="95"/>
      <c r="L50" s="91">
        <f t="shared" si="4"/>
        <v>466912079</v>
      </c>
      <c r="N50" s="169"/>
      <c r="O50" s="169"/>
      <c r="P50" s="169"/>
    </row>
    <row r="51" spans="2:16" s="164" customFormat="1" ht="12.75" customHeight="1">
      <c r="B51" s="92"/>
      <c r="C51" s="166" t="s">
        <v>0</v>
      </c>
      <c r="D51" s="94" t="s">
        <v>166</v>
      </c>
      <c r="E51" s="95">
        <v>-2234470926</v>
      </c>
      <c r="F51" s="95">
        <f t="shared" si="3"/>
        <v>-656580946</v>
      </c>
      <c r="G51" s="95">
        <v>-2891051872</v>
      </c>
      <c r="H51" s="95">
        <f t="shared" si="3"/>
        <v>-1162642688</v>
      </c>
      <c r="I51" s="95">
        <v>-4053694560</v>
      </c>
      <c r="J51" s="95"/>
      <c r="K51" s="95"/>
      <c r="L51" s="91">
        <f t="shared" si="4"/>
        <v>-4053694560</v>
      </c>
      <c r="N51" s="169"/>
      <c r="O51" s="169"/>
      <c r="P51" s="169"/>
    </row>
    <row r="52" spans="2:16" s="164" customFormat="1" ht="12.75" customHeight="1">
      <c r="B52" s="92"/>
      <c r="C52" s="166" t="s">
        <v>15</v>
      </c>
      <c r="D52" s="94" t="s">
        <v>190</v>
      </c>
      <c r="E52" s="95">
        <v>-107093704</v>
      </c>
      <c r="F52" s="95">
        <f t="shared" si="3"/>
        <v>-492972440</v>
      </c>
      <c r="G52" s="95">
        <v>-600066144</v>
      </c>
      <c r="H52" s="95">
        <f t="shared" si="3"/>
        <v>-626680539</v>
      </c>
      <c r="I52" s="95">
        <v>-1226746683</v>
      </c>
      <c r="J52" s="95"/>
      <c r="K52" s="95"/>
      <c r="L52" s="91">
        <f t="shared" si="4"/>
        <v>-1226746683</v>
      </c>
      <c r="N52" s="169"/>
      <c r="O52" s="169"/>
      <c r="P52" s="169"/>
    </row>
    <row r="53" spans="2:16" s="172" customFormat="1" ht="12.75" customHeight="1">
      <c r="B53" s="100"/>
      <c r="C53" s="101" t="s">
        <v>97</v>
      </c>
      <c r="D53" s="101"/>
      <c r="E53" s="171">
        <f>SUM(E54:E57)</f>
        <v>8315637223</v>
      </c>
      <c r="F53" s="171">
        <f t="shared" si="3"/>
        <v>13312730787</v>
      </c>
      <c r="G53" s="171">
        <f>SUM(G54:G57)</f>
        <v>21628368010</v>
      </c>
      <c r="H53" s="171">
        <f t="shared" si="3"/>
        <v>23362477364</v>
      </c>
      <c r="I53" s="171">
        <f>SUM(I54:I57)</f>
        <v>44990845374</v>
      </c>
      <c r="J53" s="171"/>
      <c r="K53" s="171"/>
      <c r="L53" s="171">
        <f aca="true" t="shared" si="5" ref="L53:L58">E53+F53+H53+J53</f>
        <v>44990845374</v>
      </c>
      <c r="N53" s="86"/>
      <c r="O53" s="86"/>
      <c r="P53" s="86"/>
    </row>
    <row r="54" spans="2:16" s="72" customFormat="1" ht="12.75" customHeight="1">
      <c r="B54" s="92"/>
      <c r="C54" s="166" t="s">
        <v>16</v>
      </c>
      <c r="D54" s="94" t="s">
        <v>183</v>
      </c>
      <c r="E54" s="91">
        <v>7272903831</v>
      </c>
      <c r="F54" s="91">
        <f t="shared" si="3"/>
        <v>11401865739</v>
      </c>
      <c r="G54" s="91">
        <v>18674769570</v>
      </c>
      <c r="H54" s="91">
        <f t="shared" si="3"/>
        <v>22255149997</v>
      </c>
      <c r="I54" s="91">
        <v>40929919567</v>
      </c>
      <c r="J54" s="91"/>
      <c r="K54" s="91"/>
      <c r="L54" s="91">
        <f t="shared" si="5"/>
        <v>40929919567</v>
      </c>
      <c r="N54" s="86"/>
      <c r="O54" s="86"/>
      <c r="P54" s="86"/>
    </row>
    <row r="55" spans="2:16" s="72" customFormat="1" ht="12.75" customHeight="1">
      <c r="B55" s="92"/>
      <c r="C55" s="166" t="s">
        <v>0</v>
      </c>
      <c r="D55" s="94" t="s">
        <v>121</v>
      </c>
      <c r="E55" s="91">
        <v>89226474</v>
      </c>
      <c r="F55" s="91">
        <f t="shared" si="3"/>
        <v>54649859</v>
      </c>
      <c r="G55" s="91">
        <v>143876333</v>
      </c>
      <c r="H55" s="91">
        <f t="shared" si="3"/>
        <v>50193729</v>
      </c>
      <c r="I55" s="91">
        <v>194070062</v>
      </c>
      <c r="J55" s="91"/>
      <c r="K55" s="91"/>
      <c r="L55" s="91">
        <f t="shared" si="5"/>
        <v>194070062</v>
      </c>
      <c r="N55" s="86"/>
      <c r="O55" s="86"/>
      <c r="P55" s="86"/>
    </row>
    <row r="56" spans="2:16" s="72" customFormat="1" ht="12.75" customHeight="1">
      <c r="B56" s="92"/>
      <c r="C56" s="166" t="s">
        <v>15</v>
      </c>
      <c r="D56" s="94" t="s">
        <v>196</v>
      </c>
      <c r="E56" s="91">
        <v>0</v>
      </c>
      <c r="F56" s="91">
        <f t="shared" si="3"/>
        <v>15397012</v>
      </c>
      <c r="G56" s="91">
        <v>15397012</v>
      </c>
      <c r="H56" s="91">
        <f t="shared" si="3"/>
        <v>0</v>
      </c>
      <c r="I56" s="91">
        <v>15397012</v>
      </c>
      <c r="J56" s="91"/>
      <c r="K56" s="91"/>
      <c r="L56" s="91">
        <f t="shared" si="5"/>
        <v>15397012</v>
      </c>
      <c r="N56" s="86"/>
      <c r="O56" s="86"/>
      <c r="P56" s="86"/>
    </row>
    <row r="57" spans="2:16" s="72" customFormat="1" ht="12.75" customHeight="1">
      <c r="B57" s="92"/>
      <c r="C57" s="166" t="s">
        <v>1</v>
      </c>
      <c r="D57" s="94" t="s">
        <v>122</v>
      </c>
      <c r="E57" s="91">
        <v>953506918</v>
      </c>
      <c r="F57" s="91">
        <f t="shared" si="3"/>
        <v>1840818177</v>
      </c>
      <c r="G57" s="91">
        <v>2794325095</v>
      </c>
      <c r="H57" s="91">
        <f t="shared" si="3"/>
        <v>1057133638</v>
      </c>
      <c r="I57" s="91">
        <v>3851458733</v>
      </c>
      <c r="J57" s="91"/>
      <c r="K57" s="91"/>
      <c r="L57" s="91">
        <f t="shared" si="5"/>
        <v>3851458733</v>
      </c>
      <c r="N57" s="86"/>
      <c r="O57" s="86"/>
      <c r="P57" s="86"/>
    </row>
    <row r="58" spans="2:16" s="172" customFormat="1" ht="12.75" customHeight="1">
      <c r="B58" s="100"/>
      <c r="C58" s="101" t="s">
        <v>95</v>
      </c>
      <c r="D58" s="101"/>
      <c r="E58" s="171">
        <f>-SUM(E59:E65)</f>
        <v>-5853250769</v>
      </c>
      <c r="F58" s="171">
        <f t="shared" si="3"/>
        <v>-6547388709</v>
      </c>
      <c r="G58" s="171">
        <f>-SUM(G59:G65)</f>
        <v>-12400639478</v>
      </c>
      <c r="H58" s="171">
        <f t="shared" si="3"/>
        <v>-5817533280</v>
      </c>
      <c r="I58" s="171">
        <f>-SUM(I59:I65)</f>
        <v>-18218172758</v>
      </c>
      <c r="J58" s="171"/>
      <c r="K58" s="171"/>
      <c r="L58" s="171">
        <f t="shared" si="5"/>
        <v>-18218172758</v>
      </c>
      <c r="N58" s="86"/>
      <c r="O58" s="86"/>
      <c r="P58" s="86"/>
    </row>
    <row r="59" spans="2:16" s="72" customFormat="1" ht="12.75" customHeight="1">
      <c r="B59" s="92"/>
      <c r="C59" s="166" t="s">
        <v>55</v>
      </c>
      <c r="D59" s="94" t="s">
        <v>183</v>
      </c>
      <c r="E59" s="91">
        <v>1099560385</v>
      </c>
      <c r="F59" s="91">
        <f t="shared" si="3"/>
        <v>1643516958</v>
      </c>
      <c r="G59" s="91">
        <v>2743077343</v>
      </c>
      <c r="H59" s="91">
        <f t="shared" si="3"/>
        <v>1631721175</v>
      </c>
      <c r="I59" s="91">
        <v>4374798518</v>
      </c>
      <c r="J59" s="91"/>
      <c r="K59" s="91"/>
      <c r="L59" s="91">
        <f aca="true" t="shared" si="6" ref="L59:L65">E59+F59+H59+J59</f>
        <v>4374798518</v>
      </c>
      <c r="N59" s="86"/>
      <c r="O59" s="86"/>
      <c r="P59" s="86"/>
    </row>
    <row r="60" spans="2:16" s="72" customFormat="1" ht="12.75" customHeight="1">
      <c r="B60" s="92"/>
      <c r="C60" s="166" t="s">
        <v>0</v>
      </c>
      <c r="D60" s="94" t="s">
        <v>123</v>
      </c>
      <c r="E60" s="91">
        <v>4010000000</v>
      </c>
      <c r="F60" s="91">
        <f t="shared" si="3"/>
        <v>3922380000</v>
      </c>
      <c r="G60" s="91">
        <v>7932380000</v>
      </c>
      <c r="H60" s="91">
        <f t="shared" si="3"/>
        <v>3927002000</v>
      </c>
      <c r="I60" s="91">
        <v>11859382000</v>
      </c>
      <c r="J60" s="91"/>
      <c r="K60" s="91"/>
      <c r="L60" s="91">
        <f t="shared" si="6"/>
        <v>11859382000</v>
      </c>
      <c r="N60" s="86"/>
      <c r="O60" s="86"/>
      <c r="P60" s="86"/>
    </row>
    <row r="61" spans="2:16" s="72" customFormat="1" ht="12.75" customHeight="1">
      <c r="B61" s="92"/>
      <c r="C61" s="166" t="s">
        <v>15</v>
      </c>
      <c r="D61" s="94" t="s">
        <v>197</v>
      </c>
      <c r="E61" s="91">
        <v>0</v>
      </c>
      <c r="F61" s="91">
        <f t="shared" si="3"/>
        <v>2746384</v>
      </c>
      <c r="G61" s="91">
        <v>2746384</v>
      </c>
      <c r="H61" s="91">
        <f t="shared" si="3"/>
        <v>0</v>
      </c>
      <c r="I61" s="91">
        <v>2746384</v>
      </c>
      <c r="J61" s="91"/>
      <c r="K61" s="91"/>
      <c r="L61" s="91">
        <f t="shared" si="6"/>
        <v>2746384</v>
      </c>
      <c r="N61" s="86"/>
      <c r="O61" s="86"/>
      <c r="P61" s="86"/>
    </row>
    <row r="62" spans="2:16" s="72" customFormat="1" ht="12.75" customHeight="1">
      <c r="B62" s="92"/>
      <c r="C62" s="166" t="s">
        <v>1</v>
      </c>
      <c r="D62" s="94" t="s">
        <v>124</v>
      </c>
      <c r="E62" s="91">
        <v>61571723</v>
      </c>
      <c r="F62" s="91">
        <f t="shared" si="3"/>
        <v>144005534</v>
      </c>
      <c r="G62" s="91">
        <v>205577257</v>
      </c>
      <c r="H62" s="91">
        <f t="shared" si="3"/>
        <v>5040883</v>
      </c>
      <c r="I62" s="91">
        <v>210618140</v>
      </c>
      <c r="J62" s="91"/>
      <c r="K62" s="91"/>
      <c r="L62" s="91">
        <f t="shared" si="6"/>
        <v>210618140</v>
      </c>
      <c r="N62" s="86"/>
      <c r="O62" s="86"/>
      <c r="P62" s="86"/>
    </row>
    <row r="63" spans="2:16" s="72" customFormat="1" ht="12.75" customHeight="1">
      <c r="B63" s="92"/>
      <c r="C63" s="166" t="s">
        <v>2</v>
      </c>
      <c r="D63" s="94" t="s">
        <v>189</v>
      </c>
      <c r="E63" s="91">
        <v>57727273</v>
      </c>
      <c r="F63" s="91">
        <f t="shared" si="3"/>
        <v>57033862</v>
      </c>
      <c r="G63" s="91">
        <v>114761135</v>
      </c>
      <c r="H63" s="91">
        <f t="shared" si="3"/>
        <v>0</v>
      </c>
      <c r="I63" s="91">
        <v>114761135</v>
      </c>
      <c r="J63" s="91"/>
      <c r="K63" s="91"/>
      <c r="L63" s="91">
        <f t="shared" si="6"/>
        <v>114761135</v>
      </c>
      <c r="N63" s="86"/>
      <c r="O63" s="86"/>
      <c r="P63" s="86"/>
    </row>
    <row r="64" spans="2:16" s="72" customFormat="1" ht="12.75" customHeight="1">
      <c r="B64" s="92"/>
      <c r="C64" s="166" t="s">
        <v>53</v>
      </c>
      <c r="D64" s="94" t="s">
        <v>167</v>
      </c>
      <c r="E64" s="91">
        <v>596360706</v>
      </c>
      <c r="F64" s="91">
        <f t="shared" si="3"/>
        <v>639603158</v>
      </c>
      <c r="G64" s="72">
        <v>1235963864</v>
      </c>
      <c r="H64" s="91">
        <f t="shared" si="3"/>
        <v>248046834</v>
      </c>
      <c r="I64" s="72">
        <v>1484010698</v>
      </c>
      <c r="J64" s="91"/>
      <c r="K64" s="91"/>
      <c r="L64" s="91">
        <f t="shared" si="6"/>
        <v>1484010698</v>
      </c>
      <c r="N64" s="86"/>
      <c r="O64" s="86"/>
      <c r="P64" s="86"/>
    </row>
    <row r="65" spans="2:16" s="72" customFormat="1" ht="12.75" customHeight="1">
      <c r="B65" s="92"/>
      <c r="C65" s="166" t="s">
        <v>54</v>
      </c>
      <c r="D65" s="94" t="s">
        <v>125</v>
      </c>
      <c r="E65" s="91">
        <v>28030682</v>
      </c>
      <c r="F65" s="91">
        <f t="shared" si="3"/>
        <v>138102813</v>
      </c>
      <c r="G65" s="72">
        <v>166133495</v>
      </c>
      <c r="H65" s="91">
        <f t="shared" si="3"/>
        <v>5722388</v>
      </c>
      <c r="I65" s="91">
        <v>171855883</v>
      </c>
      <c r="J65" s="91"/>
      <c r="K65" s="91"/>
      <c r="L65" s="91">
        <f t="shared" si="6"/>
        <v>171855883</v>
      </c>
      <c r="N65" s="86"/>
      <c r="O65" s="86"/>
      <c r="P65" s="86"/>
    </row>
    <row r="66" spans="2:16" s="87" customFormat="1" ht="12.75" customHeight="1">
      <c r="B66" s="82" t="s">
        <v>133</v>
      </c>
      <c r="C66" s="83" t="s">
        <v>29</v>
      </c>
      <c r="D66" s="84"/>
      <c r="E66" s="85">
        <f>E37+E39</f>
        <v>98225253964</v>
      </c>
      <c r="F66" s="85">
        <f t="shared" si="3"/>
        <v>147111773515</v>
      </c>
      <c r="G66" s="85">
        <f>G37+G39</f>
        <v>245337027479</v>
      </c>
      <c r="H66" s="85">
        <f t="shared" si="3"/>
        <v>153208360365</v>
      </c>
      <c r="I66" s="85">
        <f>I37+I39</f>
        <v>398545387844</v>
      </c>
      <c r="J66" s="85"/>
      <c r="K66" s="85"/>
      <c r="L66" s="85">
        <f>E66+F66+H66+J66</f>
        <v>398545387844</v>
      </c>
      <c r="N66" s="86"/>
      <c r="O66" s="86"/>
      <c r="P66" s="86"/>
    </row>
    <row r="67" spans="2:16" s="87" customFormat="1" ht="12.75" customHeight="1">
      <c r="B67" s="100"/>
      <c r="C67" s="101" t="s">
        <v>93</v>
      </c>
      <c r="D67" s="103"/>
      <c r="E67" s="108">
        <f>E66/E7</f>
        <v>0.27379369167009243</v>
      </c>
      <c r="F67" s="108">
        <f>F66/F7</f>
        <v>0.35812302776629384</v>
      </c>
      <c r="G67" s="108">
        <f>G66/G7</f>
        <v>0.31880913393292587</v>
      </c>
      <c r="H67" s="108">
        <f>H66/H7</f>
        <v>0.3851299690412203</v>
      </c>
      <c r="I67" s="108">
        <f>I66/I7</f>
        <v>0.3414099166573296</v>
      </c>
      <c r="J67" s="108"/>
      <c r="K67" s="108"/>
      <c r="L67" s="173">
        <f>L66/L7</f>
        <v>0.3414099166573296</v>
      </c>
      <c r="N67" s="86"/>
      <c r="O67" s="86"/>
      <c r="P67" s="86"/>
    </row>
    <row r="68" spans="2:16" s="72" customFormat="1" ht="12.75" customHeight="1">
      <c r="B68" s="82" t="s">
        <v>134</v>
      </c>
      <c r="C68" s="83" t="s">
        <v>24</v>
      </c>
      <c r="D68" s="83"/>
      <c r="E68" s="174">
        <v>23528458929</v>
      </c>
      <c r="F68" s="175">
        <f>G68-E68</f>
        <v>30254640054</v>
      </c>
      <c r="G68" s="175">
        <v>53783098983</v>
      </c>
      <c r="H68" s="175">
        <f>I68-G68</f>
        <v>39604165116</v>
      </c>
      <c r="I68" s="175">
        <v>93387264099</v>
      </c>
      <c r="J68" s="175"/>
      <c r="K68" s="175"/>
      <c r="L68" s="175">
        <f>E68+F68+H68+J68</f>
        <v>93387264099</v>
      </c>
      <c r="M68" s="87"/>
      <c r="N68" s="86"/>
      <c r="O68" s="86"/>
      <c r="P68" s="86"/>
    </row>
    <row r="69" spans="2:16" s="72" customFormat="1" ht="12.75" customHeight="1">
      <c r="B69" s="82" t="s">
        <v>135</v>
      </c>
      <c r="C69" s="83" t="s">
        <v>92</v>
      </c>
      <c r="D69" s="106"/>
      <c r="E69" s="107">
        <f>E66-E68</f>
        <v>74696795035</v>
      </c>
      <c r="F69" s="107">
        <f>G69-E69</f>
        <v>116857133461</v>
      </c>
      <c r="G69" s="107">
        <f>G66-G68</f>
        <v>191553928496</v>
      </c>
      <c r="H69" s="107">
        <f>I69-G69</f>
        <v>113604195249</v>
      </c>
      <c r="I69" s="107">
        <f>I66-I68</f>
        <v>305158123745</v>
      </c>
      <c r="J69" s="175"/>
      <c r="K69" s="107"/>
      <c r="L69" s="85">
        <f>E69+F69+H69+J69</f>
        <v>305158123745</v>
      </c>
      <c r="M69" s="87"/>
      <c r="N69" s="86"/>
      <c r="O69" s="86"/>
      <c r="P69" s="86"/>
    </row>
    <row r="70" spans="2:16" s="72" customFormat="1" ht="12.75" customHeight="1">
      <c r="B70" s="93"/>
      <c r="C70" s="94" t="s">
        <v>86</v>
      </c>
      <c r="D70" s="94"/>
      <c r="E70" s="95">
        <f>E69-E71</f>
        <v>74189270593</v>
      </c>
      <c r="F70" s="95">
        <f>G70-E70</f>
        <v>116422926391</v>
      </c>
      <c r="G70" s="95">
        <f>G69-G71</f>
        <v>190612196984</v>
      </c>
      <c r="H70" s="95">
        <f>I70-G70</f>
        <v>113338780126</v>
      </c>
      <c r="I70" s="95">
        <v>303950977110</v>
      </c>
      <c r="J70" s="95"/>
      <c r="K70" s="95"/>
      <c r="L70" s="95">
        <f>E70+F70+H70+J70</f>
        <v>303950977110</v>
      </c>
      <c r="N70" s="86"/>
      <c r="O70" s="86"/>
      <c r="P70" s="86"/>
    </row>
    <row r="71" spans="2:16" s="99" customFormat="1" ht="15" customHeight="1">
      <c r="B71" s="92"/>
      <c r="C71" s="94" t="s">
        <v>85</v>
      </c>
      <c r="D71" s="96"/>
      <c r="E71" s="98">
        <v>507524442</v>
      </c>
      <c r="F71" s="98">
        <f>G71-E71</f>
        <v>434207070</v>
      </c>
      <c r="G71" s="97">
        <v>941731512</v>
      </c>
      <c r="H71" s="98">
        <f>I71-G71</f>
        <v>265415123</v>
      </c>
      <c r="I71" s="97">
        <v>1207146635</v>
      </c>
      <c r="J71" s="98"/>
      <c r="K71" s="97"/>
      <c r="L71" s="98">
        <f>E71+F71+H71+J71</f>
        <v>1207146635</v>
      </c>
      <c r="N71" s="86"/>
      <c r="O71" s="86"/>
      <c r="P71" s="86"/>
    </row>
    <row r="72" spans="2:12" s="6" customFormat="1" ht="8.25" customHeight="1">
      <c r="B72" s="7"/>
      <c r="C72" s="8"/>
      <c r="D72" s="22"/>
      <c r="E72" s="1"/>
      <c r="F72" s="1"/>
      <c r="G72" s="1"/>
      <c r="H72" s="1"/>
      <c r="I72" s="1"/>
      <c r="J72" s="1"/>
      <c r="K72" s="1"/>
      <c r="L72" s="20"/>
    </row>
    <row r="73" spans="2:12" s="6" customFormat="1" ht="15" customHeight="1">
      <c r="B73" s="9"/>
      <c r="C73" s="5"/>
      <c r="D73" s="22"/>
      <c r="E73" s="1"/>
      <c r="F73" s="1"/>
      <c r="G73" s="1"/>
      <c r="H73" s="1"/>
      <c r="I73" s="1"/>
      <c r="J73" s="1"/>
      <c r="K73" s="1"/>
      <c r="L73" s="20"/>
    </row>
    <row r="74" spans="2:12" s="6" customFormat="1" ht="15" customHeight="1">
      <c r="B74" s="9"/>
      <c r="C74" s="5"/>
      <c r="D74" s="22"/>
      <c r="E74" s="1"/>
      <c r="F74" s="1"/>
      <c r="G74" s="1"/>
      <c r="H74" s="1"/>
      <c r="I74" s="1"/>
      <c r="J74" s="1"/>
      <c r="K74" s="1"/>
      <c r="L74" s="20"/>
    </row>
    <row r="75" spans="2:12" s="10" customFormat="1" ht="15" customHeight="1">
      <c r="B75" s="9"/>
      <c r="C75" s="5"/>
      <c r="D75" s="22"/>
      <c r="E75" s="20"/>
      <c r="F75" s="20"/>
      <c r="G75" s="20"/>
      <c r="H75" s="20"/>
      <c r="I75" s="20"/>
      <c r="J75" s="20"/>
      <c r="K75" s="20"/>
      <c r="L75" s="20"/>
    </row>
    <row r="78" ht="12.75">
      <c r="E78" s="91"/>
    </row>
    <row r="79" ht="12.75">
      <c r="E79" s="91"/>
    </row>
  </sheetData>
  <sheetProtection/>
  <mergeCells count="3">
    <mergeCell ref="B4:D4"/>
    <mergeCell ref="B2:L2"/>
    <mergeCell ref="B3:L3"/>
  </mergeCells>
  <printOptions/>
  <pageMargins left="0.25" right="0.25" top="0.75" bottom="0.75" header="0.3" footer="0.3"/>
  <pageSetup fitToHeight="1" fitToWidth="1" horizontalDpi="600" verticalDpi="600" orientation="portrait" paperSize="9" scale="10" r:id="rId1"/>
  <ignoredErrors>
    <ignoredError sqref="C68 C41:C48 C9:C36 C50:C60 C61:C65" numberStoredAsText="1"/>
    <ignoredError sqref="L38 L67 F66:F67 F58 F37:F53 F8 F69:F70 G8:H7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SheetLayoutView="130" workbookViewId="0" topLeftCell="A1">
      <selection activeCell="A1" sqref="A1"/>
    </sheetView>
  </sheetViews>
  <sheetFormatPr defaultColWidth="8.88671875" defaultRowHeight="12.75" customHeight="1"/>
  <cols>
    <col min="1" max="1" width="3.10546875" style="3" customWidth="1"/>
    <col min="2" max="2" width="16.77734375" style="11" customWidth="1"/>
    <col min="3" max="6" width="12.77734375" style="13" customWidth="1"/>
    <col min="7" max="7" width="13.88671875" style="13" customWidth="1"/>
    <col min="8" max="8" width="3.21484375" style="3" customWidth="1"/>
    <col min="9" max="9" width="8.88671875" style="3" customWidth="1"/>
    <col min="10" max="10" width="13.10546875" style="3" customWidth="1"/>
    <col min="11" max="11" width="20.5546875" style="3" customWidth="1"/>
    <col min="12" max="16384" width="8.88671875" style="3" customWidth="1"/>
  </cols>
  <sheetData>
    <row r="1" spans="1:8" ht="12.75" customHeight="1">
      <c r="A1" s="54"/>
      <c r="B1" s="55"/>
      <c r="C1" s="56"/>
      <c r="D1" s="56"/>
      <c r="E1" s="56"/>
      <c r="F1" s="56"/>
      <c r="G1" s="56"/>
      <c r="H1" s="54"/>
    </row>
    <row r="2" spans="1:8" s="29" customFormat="1" ht="16.5" customHeight="1">
      <c r="A2" s="57"/>
      <c r="B2" s="192" t="s">
        <v>25</v>
      </c>
      <c r="C2" s="193"/>
      <c r="D2" s="193"/>
      <c r="E2" s="193"/>
      <c r="F2" s="193"/>
      <c r="G2" s="193"/>
      <c r="H2" s="57"/>
    </row>
    <row r="3" spans="1:8" s="30" customFormat="1" ht="13.5" customHeight="1">
      <c r="A3" s="58"/>
      <c r="B3" s="194" t="s">
        <v>91</v>
      </c>
      <c r="C3" s="195"/>
      <c r="D3" s="195"/>
      <c r="E3" s="195"/>
      <c r="F3" s="195"/>
      <c r="G3" s="195"/>
      <c r="H3" s="58"/>
    </row>
    <row r="4" spans="1:8" s="30" customFormat="1" ht="13.5" customHeight="1">
      <c r="A4" s="58"/>
      <c r="B4" s="196" t="s">
        <v>199</v>
      </c>
      <c r="C4" s="196"/>
      <c r="D4" s="196"/>
      <c r="E4" s="196"/>
      <c r="F4" s="196"/>
      <c r="G4" s="196"/>
      <c r="H4" s="58"/>
    </row>
    <row r="5" spans="1:8" ht="12.75" customHeight="1">
      <c r="A5" s="54"/>
      <c r="B5" s="59"/>
      <c r="C5" s="60"/>
      <c r="D5" s="60"/>
      <c r="E5" s="60"/>
      <c r="F5" s="60"/>
      <c r="G5" s="60"/>
      <c r="H5" s="54"/>
    </row>
    <row r="6" spans="1:8" ht="12.75" customHeight="1">
      <c r="A6" s="54"/>
      <c r="B6" s="59"/>
      <c r="C6" s="61"/>
      <c r="D6" s="61"/>
      <c r="E6" s="61"/>
      <c r="F6" s="61"/>
      <c r="G6" s="60"/>
      <c r="H6" s="54"/>
    </row>
    <row r="7" spans="1:8" ht="12.75" customHeight="1">
      <c r="A7" s="54"/>
      <c r="B7" s="62"/>
      <c r="C7" s="41"/>
      <c r="D7" s="61"/>
      <c r="E7" s="61"/>
      <c r="F7" s="61"/>
      <c r="G7" s="163" t="s">
        <v>78</v>
      </c>
      <c r="H7" s="54"/>
    </row>
    <row r="8" spans="2:7" ht="12.75" customHeight="1">
      <c r="B8" s="63"/>
      <c r="C8" s="46" t="s">
        <v>102</v>
      </c>
      <c r="D8" s="46" t="s">
        <v>103</v>
      </c>
      <c r="E8" s="46" t="s">
        <v>104</v>
      </c>
      <c r="F8" s="46" t="s">
        <v>105</v>
      </c>
      <c r="G8" s="64" t="s">
        <v>112</v>
      </c>
    </row>
    <row r="9" spans="2:10" ht="12.75" customHeight="1">
      <c r="B9" s="161" t="s">
        <v>17</v>
      </c>
      <c r="C9" s="34">
        <v>20719.20015</v>
      </c>
      <c r="D9" s="34">
        <v>50109.054847</v>
      </c>
      <c r="E9" s="35">
        <v>51828.814973</v>
      </c>
      <c r="F9" s="35"/>
      <c r="G9" s="34">
        <f aca="true" t="shared" si="0" ref="G9:G16">SUM(C9,D9,E9,F9)</f>
        <v>122657.06997</v>
      </c>
      <c r="J9" s="37"/>
    </row>
    <row r="10" spans="2:10" ht="12.75" customHeight="1">
      <c r="B10" s="162" t="s">
        <v>82</v>
      </c>
      <c r="C10" s="34">
        <v>21558.165124</v>
      </c>
      <c r="D10" s="34">
        <v>21212.938389</v>
      </c>
      <c r="E10" s="35">
        <v>23032.572117</v>
      </c>
      <c r="F10" s="35"/>
      <c r="G10" s="34">
        <f t="shared" si="0"/>
        <v>65803.67563</v>
      </c>
      <c r="J10" s="37"/>
    </row>
    <row r="11" spans="2:10" ht="12.75" customHeight="1">
      <c r="B11" s="162" t="s">
        <v>26</v>
      </c>
      <c r="C11" s="34">
        <v>12323.212634</v>
      </c>
      <c r="D11" s="34">
        <v>12391.217896</v>
      </c>
      <c r="E11" s="35">
        <v>13223.568427</v>
      </c>
      <c r="F11" s="35"/>
      <c r="G11" s="34">
        <f t="shared" si="0"/>
        <v>37937.998956999996</v>
      </c>
      <c r="J11" s="37"/>
    </row>
    <row r="12" spans="2:10" ht="12.75" customHeight="1">
      <c r="B12" s="162" t="s">
        <v>88</v>
      </c>
      <c r="C12" s="34">
        <v>23266.567963</v>
      </c>
      <c r="D12" s="34">
        <v>21107.476011</v>
      </c>
      <c r="E12" s="35">
        <v>21485.993312</v>
      </c>
      <c r="F12" s="35"/>
      <c r="G12" s="34">
        <f t="shared" si="0"/>
        <v>65860.037286</v>
      </c>
      <c r="J12" s="37"/>
    </row>
    <row r="13" spans="2:10" ht="12.75" customHeight="1">
      <c r="B13" s="162" t="s">
        <v>89</v>
      </c>
      <c r="C13" s="34">
        <v>16337.395017</v>
      </c>
      <c r="D13" s="34">
        <v>15881.509826</v>
      </c>
      <c r="E13" s="35">
        <v>15138.256846</v>
      </c>
      <c r="F13" s="35"/>
      <c r="G13" s="34">
        <f t="shared" si="0"/>
        <v>47357.161689</v>
      </c>
      <c r="J13" s="37"/>
    </row>
    <row r="14" spans="2:10" ht="12.75" customHeight="1">
      <c r="B14" s="162" t="s">
        <v>128</v>
      </c>
      <c r="C14" s="34">
        <v>198775.4475926047</v>
      </c>
      <c r="D14" s="34">
        <v>223828.00044519026</v>
      </c>
      <c r="E14" s="35">
        <v>213323.40318678177</v>
      </c>
      <c r="F14" s="35"/>
      <c r="G14" s="34">
        <f t="shared" si="0"/>
        <v>635926.8512245767</v>
      </c>
      <c r="J14" s="37"/>
    </row>
    <row r="15" spans="2:10" ht="12.75" customHeight="1">
      <c r="B15" s="162" t="s">
        <v>19</v>
      </c>
      <c r="C15" s="34">
        <v>8364.691055395295</v>
      </c>
      <c r="D15" s="34">
        <v>14698.093537809693</v>
      </c>
      <c r="E15" s="34">
        <v>15552.099385218231</v>
      </c>
      <c r="F15" s="35"/>
      <c r="G15" s="34">
        <f t="shared" si="0"/>
        <v>38614.88397842322</v>
      </c>
      <c r="J15" s="37"/>
    </row>
    <row r="16" spans="2:9" ht="12.75" customHeight="1">
      <c r="B16" s="48" t="s">
        <v>18</v>
      </c>
      <c r="C16" s="65">
        <f>SUM(C9:C15)</f>
        <v>301344.679536</v>
      </c>
      <c r="D16" s="66">
        <f>SUM(D9:D15)</f>
        <v>359228.29095199995</v>
      </c>
      <c r="E16" s="66">
        <f>SUM(E9:E15)</f>
        <v>353584.708247</v>
      </c>
      <c r="F16" s="66">
        <f>SUM(F9:F15)</f>
        <v>0</v>
      </c>
      <c r="G16" s="65">
        <f t="shared" si="0"/>
        <v>1014157.678735</v>
      </c>
      <c r="I16" s="2"/>
    </row>
    <row r="17" s="177" customFormat="1" ht="17.25" customHeight="1"/>
    <row r="18" s="177" customFormat="1" ht="12.75" customHeight="1"/>
    <row r="19" s="177" customFormat="1" ht="12.75" customHeight="1"/>
    <row r="20" s="177" customFormat="1" ht="12.75" customHeight="1"/>
    <row r="21" s="177" customFormat="1" ht="12.75" customHeight="1"/>
    <row r="22" s="177" customFormat="1" ht="12.75" customHeight="1"/>
    <row r="23" s="177" customFormat="1" ht="12.75" customHeight="1"/>
    <row r="24" s="177" customFormat="1" ht="12.75" customHeight="1"/>
    <row r="25" s="177" customFormat="1" ht="12.75" customHeight="1"/>
    <row r="26" s="177" customFormat="1" ht="12.75" customHeight="1"/>
    <row r="27" s="177" customFormat="1" ht="12.75" customHeight="1"/>
    <row r="28" s="177" customFormat="1" ht="12.75" customHeight="1"/>
    <row r="29" s="177" customFormat="1" ht="12.75" customHeight="1"/>
    <row r="30" s="177" customFormat="1" ht="12.75" customHeight="1"/>
    <row r="31" s="177" customFormat="1" ht="12.75" customHeight="1"/>
    <row r="32" s="177" customFormat="1" ht="12.75" customHeight="1"/>
    <row r="33" s="177" customFormat="1" ht="12.75" customHeight="1"/>
    <row r="34" s="177" customFormat="1" ht="12.75" customHeight="1"/>
    <row r="35" s="177" customFormat="1" ht="12.75" customHeight="1"/>
    <row r="36" s="177" customFormat="1" ht="12.75" customHeight="1"/>
    <row r="37" s="177" customFormat="1" ht="12.75" customHeight="1"/>
    <row r="38" s="177" customFormat="1" ht="12.75" customHeight="1"/>
    <row r="39" s="177" customFormat="1" ht="12.75" customHeight="1"/>
    <row r="40" s="177" customFormat="1" ht="12.75" customHeight="1"/>
    <row r="41" s="177" customFormat="1" ht="12.75" customHeight="1"/>
    <row r="42" s="177" customFormat="1" ht="12.75" customHeight="1"/>
    <row r="43" s="177" customFormat="1" ht="12.75" customHeight="1"/>
    <row r="44" s="177" customFormat="1" ht="12.75" customHeight="1"/>
    <row r="45" s="177" customFormat="1" ht="12.75" customHeight="1"/>
    <row r="46" s="177" customFormat="1" ht="12.75" customHeight="1"/>
    <row r="47" s="177" customFormat="1" ht="12.75" customHeight="1"/>
    <row r="48" s="177" customFormat="1" ht="12.75" customHeight="1"/>
    <row r="49" s="177" customFormat="1" ht="12.75" customHeight="1"/>
    <row r="50" s="177" customFormat="1" ht="12.75" customHeight="1"/>
    <row r="51" s="177" customFormat="1" ht="12.75" customHeight="1"/>
    <row r="52" s="177" customFormat="1" ht="12.75" customHeight="1"/>
  </sheetData>
  <sheetProtection/>
  <mergeCells count="3">
    <mergeCell ref="B2:G2"/>
    <mergeCell ref="B3:G3"/>
    <mergeCell ref="B4:G4"/>
  </mergeCells>
  <printOptions/>
  <pageMargins left="0.2362204724409449" right="0.2755905511811024" top="0.4330708661417323" bottom="0.984251968503937" header="0.2755905511811024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showGridLines="0" zoomScaleSheetLayoutView="130" workbookViewId="0" topLeftCell="A1">
      <selection activeCell="A1" sqref="A1"/>
    </sheetView>
  </sheetViews>
  <sheetFormatPr defaultColWidth="8.88671875" defaultRowHeight="13.5"/>
  <cols>
    <col min="1" max="1" width="1.88671875" style="0" customWidth="1"/>
    <col min="2" max="2" width="27.21484375" style="0" customWidth="1"/>
    <col min="3" max="4" width="12.10546875" style="0" customWidth="1"/>
    <col min="5" max="5" width="11.6640625" style="0" customWidth="1"/>
    <col min="6" max="7" width="11.88671875" style="0" customWidth="1"/>
    <col min="8" max="8" width="1.88671875" style="0" customWidth="1"/>
    <col min="9" max="9" width="14.3359375" style="26" customWidth="1"/>
    <col min="10" max="10" width="17.6640625" style="36" bestFit="1" customWidth="1"/>
    <col min="11" max="11" width="12.21484375" style="36" customWidth="1"/>
    <col min="12" max="12" width="11.77734375" style="36" customWidth="1"/>
    <col min="13" max="13" width="11.4453125" style="36" bestFit="1" customWidth="1"/>
  </cols>
  <sheetData>
    <row r="1" spans="2:7" ht="13.5">
      <c r="B1" s="39"/>
      <c r="C1" s="39"/>
      <c r="D1" s="39"/>
      <c r="E1" s="39"/>
      <c r="F1" s="39"/>
      <c r="G1" s="39"/>
    </row>
    <row r="2" spans="2:8" ht="17.25">
      <c r="B2" s="197" t="s">
        <v>30</v>
      </c>
      <c r="C2" s="197"/>
      <c r="D2" s="197"/>
      <c r="E2" s="197"/>
      <c r="F2" s="197"/>
      <c r="G2" s="197"/>
      <c r="H2" s="24"/>
    </row>
    <row r="3" spans="2:8" ht="13.5">
      <c r="B3" s="198" t="s">
        <v>91</v>
      </c>
      <c r="C3" s="198"/>
      <c r="D3" s="198"/>
      <c r="E3" s="198"/>
      <c r="F3" s="198"/>
      <c r="G3" s="198"/>
      <c r="H3" s="25"/>
    </row>
    <row r="4" spans="2:8" ht="14.25">
      <c r="B4" s="196" t="s">
        <v>199</v>
      </c>
      <c r="C4" s="196"/>
      <c r="D4" s="196"/>
      <c r="E4" s="196"/>
      <c r="F4" s="196"/>
      <c r="G4" s="196"/>
      <c r="H4" s="23"/>
    </row>
    <row r="5" spans="2:8" ht="16.5">
      <c r="B5" s="40"/>
      <c r="C5" s="41"/>
      <c r="D5" s="42"/>
      <c r="E5" s="43"/>
      <c r="F5" s="43"/>
      <c r="G5" s="44" t="s">
        <v>79</v>
      </c>
      <c r="H5" s="12"/>
    </row>
    <row r="6" spans="2:8" ht="15">
      <c r="B6" s="45"/>
      <c r="C6" s="46" t="s">
        <v>106</v>
      </c>
      <c r="D6" s="46" t="s">
        <v>107</v>
      </c>
      <c r="E6" s="46" t="s">
        <v>108</v>
      </c>
      <c r="F6" s="46" t="s">
        <v>109</v>
      </c>
      <c r="G6" s="47" t="s">
        <v>110</v>
      </c>
      <c r="H6" s="14"/>
    </row>
    <row r="7" spans="2:8" ht="15">
      <c r="B7" s="51" t="s">
        <v>111</v>
      </c>
      <c r="C7" s="32">
        <v>143193.91753371793</v>
      </c>
      <c r="D7" s="32">
        <v>125821.87741887779</v>
      </c>
      <c r="E7" s="33">
        <v>116145.62956739729</v>
      </c>
      <c r="F7" s="33"/>
      <c r="G7" s="31">
        <f aca="true" t="shared" si="0" ref="G7:G17">SUM(C7,D7,E7,F7)</f>
        <v>385161.424519993</v>
      </c>
      <c r="H7" s="15"/>
    </row>
    <row r="8" spans="2:13" s="28" customFormat="1" ht="15">
      <c r="B8" s="52" t="s">
        <v>65</v>
      </c>
      <c r="C8" s="31">
        <v>65336.37613659141</v>
      </c>
      <c r="D8" s="32">
        <v>77188.87542694295</v>
      </c>
      <c r="E8" s="33">
        <v>73093.84872189393</v>
      </c>
      <c r="F8" s="33"/>
      <c r="G8" s="31">
        <f t="shared" si="0"/>
        <v>215619.10028542829</v>
      </c>
      <c r="H8" s="14"/>
      <c r="I8" s="27"/>
      <c r="J8" s="176"/>
      <c r="K8" s="176"/>
      <c r="L8" s="176"/>
      <c r="M8" s="176"/>
    </row>
    <row r="9" spans="2:13" s="28" customFormat="1" ht="14.25">
      <c r="B9" s="50" t="s">
        <v>80</v>
      </c>
      <c r="C9" s="31">
        <v>4999.549993064899</v>
      </c>
      <c r="D9" s="32">
        <v>5919.75769240867</v>
      </c>
      <c r="E9" s="33">
        <v>5839.3244945918</v>
      </c>
      <c r="F9" s="33"/>
      <c r="G9" s="31">
        <f t="shared" si="0"/>
        <v>16758.63218006537</v>
      </c>
      <c r="H9" s="16"/>
      <c r="I9" s="27"/>
      <c r="J9" s="176"/>
      <c r="K9" s="176"/>
      <c r="L9" s="176"/>
      <c r="M9" s="176"/>
    </row>
    <row r="10" spans="2:13" s="28" customFormat="1" ht="14.25">
      <c r="B10" s="50" t="s">
        <v>126</v>
      </c>
      <c r="C10" s="31">
        <v>59657.886126244906</v>
      </c>
      <c r="D10" s="32">
        <v>67137.48964027064</v>
      </c>
      <c r="E10" s="33">
        <v>64410.815176654105</v>
      </c>
      <c r="F10" s="33"/>
      <c r="G10" s="31">
        <f t="shared" si="0"/>
        <v>191206.19094316964</v>
      </c>
      <c r="H10" s="16"/>
      <c r="I10" s="27"/>
      <c r="J10" s="176"/>
      <c r="K10" s="176"/>
      <c r="L10" s="176"/>
      <c r="M10" s="176"/>
    </row>
    <row r="11" spans="2:13" s="28" customFormat="1" ht="14.25">
      <c r="B11" s="50" t="s">
        <v>28</v>
      </c>
      <c r="C11" s="31">
        <v>921.0752845336</v>
      </c>
      <c r="D11" s="32">
        <v>1322.5538829124</v>
      </c>
      <c r="E11" s="33">
        <v>972.2660671808</v>
      </c>
      <c r="F11" s="33"/>
      <c r="G11" s="31">
        <f t="shared" si="0"/>
        <v>3215.8952346267997</v>
      </c>
      <c r="H11" s="16"/>
      <c r="I11" s="33"/>
      <c r="J11" s="176"/>
      <c r="K11" s="176"/>
      <c r="L11" s="176"/>
      <c r="M11" s="176"/>
    </row>
    <row r="12" spans="2:13" s="28" customFormat="1" ht="14.25">
      <c r="B12" s="50" t="s">
        <v>127</v>
      </c>
      <c r="C12" s="31">
        <v>182.2095881464</v>
      </c>
      <c r="D12" s="32">
        <v>501.53264789759993</v>
      </c>
      <c r="E12" s="33">
        <v>709.043274397</v>
      </c>
      <c r="F12" s="33"/>
      <c r="G12" s="31">
        <f t="shared" si="0"/>
        <v>1392.785510441</v>
      </c>
      <c r="H12" s="15"/>
      <c r="I12" s="27"/>
      <c r="J12" s="176"/>
      <c r="K12" s="176"/>
      <c r="L12" s="176"/>
      <c r="M12" s="176"/>
    </row>
    <row r="13" spans="2:13" s="28" customFormat="1" ht="14.25">
      <c r="B13" s="50" t="s">
        <v>81</v>
      </c>
      <c r="C13" s="179">
        <v>-424.344855398399</v>
      </c>
      <c r="D13" s="32">
        <v>2307.5415634536407</v>
      </c>
      <c r="E13" s="33">
        <v>1162.3997090702144</v>
      </c>
      <c r="F13" s="33"/>
      <c r="G13" s="31">
        <f t="shared" si="0"/>
        <v>3045.5964171254564</v>
      </c>
      <c r="H13" s="14"/>
      <c r="I13" s="27"/>
      <c r="J13" s="176"/>
      <c r="K13" s="176"/>
      <c r="L13" s="176"/>
      <c r="M13" s="176"/>
    </row>
    <row r="14" spans="2:13" s="28" customFormat="1" ht="13.5">
      <c r="B14" s="53" t="s">
        <v>52</v>
      </c>
      <c r="C14" s="31">
        <v>18987.1972688684</v>
      </c>
      <c r="D14" s="32">
        <v>24230.105898247497</v>
      </c>
      <c r="E14" s="33">
        <v>22765.825964548505</v>
      </c>
      <c r="F14" s="33"/>
      <c r="G14" s="31">
        <f t="shared" si="0"/>
        <v>65983.1291316644</v>
      </c>
      <c r="H14" s="18"/>
      <c r="I14" s="27"/>
      <c r="J14" s="176"/>
      <c r="K14" s="176"/>
      <c r="L14" s="176"/>
      <c r="M14" s="176"/>
    </row>
    <row r="15" spans="2:13" s="28" customFormat="1" ht="13.5">
      <c r="B15" s="53" t="s">
        <v>83</v>
      </c>
      <c r="C15" s="31">
        <v>11981.9156631332</v>
      </c>
      <c r="D15" s="32">
        <v>12973.662710890101</v>
      </c>
      <c r="E15" s="33">
        <v>12747.3014500589</v>
      </c>
      <c r="F15" s="33"/>
      <c r="G15" s="31">
        <f t="shared" si="0"/>
        <v>37702.8798240822</v>
      </c>
      <c r="H15" s="17"/>
      <c r="I15" s="27"/>
      <c r="J15" s="176"/>
      <c r="K15" s="176"/>
      <c r="L15" s="176"/>
      <c r="M15" s="176"/>
    </row>
    <row r="16" spans="2:13" s="28" customFormat="1" ht="13.5">
      <c r="B16" s="53" t="s">
        <v>84</v>
      </c>
      <c r="C16" s="31">
        <v>39742.62676982407</v>
      </c>
      <c r="D16" s="32">
        <v>41164.47496524629</v>
      </c>
      <c r="E16" s="33">
        <v>44143.60122130368</v>
      </c>
      <c r="F16" s="33"/>
      <c r="G16" s="31">
        <f t="shared" si="0"/>
        <v>125050.70295637404</v>
      </c>
      <c r="H16" s="14"/>
      <c r="I16" s="27"/>
      <c r="J16" s="176"/>
      <c r="K16" s="176"/>
      <c r="L16" s="176"/>
      <c r="M16" s="176"/>
    </row>
    <row r="17" spans="2:8" ht="13.5">
      <c r="B17" s="48" t="s">
        <v>31</v>
      </c>
      <c r="C17" s="49">
        <f>C7+C8+C14+C15+C16</f>
        <v>279242.033372135</v>
      </c>
      <c r="D17" s="49">
        <f>SUM(D7,D8,D14,D15,D16)</f>
        <v>281378.99642020464</v>
      </c>
      <c r="E17" s="49">
        <f>SUM(E7,E8,E14,E15,E16)</f>
        <v>268896.2069252023</v>
      </c>
      <c r="F17" s="49">
        <f>SUM(F7,F8,F14,F15,F16)</f>
        <v>0</v>
      </c>
      <c r="G17" s="49">
        <f t="shared" si="0"/>
        <v>829517.2367175419</v>
      </c>
      <c r="H17" s="17"/>
    </row>
    <row r="18" s="177" customFormat="1" ht="11.25" customHeight="1"/>
    <row r="19" s="177" customFormat="1" ht="12.75"/>
    <row r="20" s="177" customFormat="1" ht="12.75"/>
    <row r="21" s="177" customFormat="1" ht="12.75"/>
    <row r="22" s="177" customFormat="1" ht="12.75"/>
    <row r="23" s="177" customFormat="1" ht="12.75"/>
    <row r="24" s="177" customFormat="1" ht="12.75"/>
    <row r="25" s="177" customFormat="1" ht="12.75"/>
    <row r="26" s="177" customFormat="1" ht="12.75"/>
    <row r="27" s="177" customFormat="1" ht="12.75"/>
    <row r="28" s="177" customFormat="1" ht="12.75"/>
    <row r="29" s="177" customFormat="1" ht="12.75"/>
    <row r="30" s="177" customFormat="1" ht="12.75"/>
    <row r="31" s="177" customFormat="1" ht="12.75"/>
    <row r="32" s="177" customFormat="1" ht="12.75"/>
    <row r="33" s="177" customFormat="1" ht="12.75"/>
    <row r="34" s="177" customFormat="1" ht="12.75"/>
    <row r="35" s="177" customFormat="1" ht="12.75"/>
    <row r="36" s="177" customFormat="1" ht="12.75"/>
    <row r="37" s="177" customFormat="1" ht="12.75"/>
    <row r="38" s="177" customFormat="1" ht="12.75"/>
    <row r="39" s="177" customFormat="1" ht="12.75"/>
    <row r="40" s="177" customFormat="1" ht="12.75"/>
    <row r="41" s="177" customFormat="1" ht="12.75"/>
    <row r="42" spans="3:5" ht="13.5">
      <c r="C42" s="38"/>
      <c r="E42" s="26"/>
    </row>
    <row r="43" ht="13.5">
      <c r="C43" s="38"/>
    </row>
  </sheetData>
  <sheetProtection/>
  <mergeCells count="3">
    <mergeCell ref="B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ignoredErrors>
    <ignoredError sqref="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hklee</dc:creator>
  <cp:keywords/>
  <dc:description/>
  <cp:lastModifiedBy>jjg</cp:lastModifiedBy>
  <cp:lastPrinted>2012-08-03T05:44:36Z</cp:lastPrinted>
  <dcterms:created xsi:type="dcterms:W3CDTF">2003-04-22T01:25:52Z</dcterms:created>
  <dcterms:modified xsi:type="dcterms:W3CDTF">2019-11-13T23:40:21Z</dcterms:modified>
  <cp:category/>
  <cp:version/>
  <cp:contentType/>
  <cp:contentStatus/>
</cp:coreProperties>
</file>