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현재_통합_문서" defaultThemeVersion="124226"/>
  <mc:AlternateContent xmlns:mc="http://schemas.openxmlformats.org/markup-compatibility/2006">
    <mc:Choice Requires="x15">
      <x15ac:absPath xmlns:x15ac="http://schemas.microsoft.com/office/spreadsheetml/2010/11/ac" url="D:\1_IR자료\"/>
    </mc:Choice>
  </mc:AlternateContent>
  <xr:revisionPtr revIDLastSave="0" documentId="8_{1D79E6C0-AE2C-42F7-958F-A69909D5F839}" xr6:coauthVersionLast="43" xr6:coauthVersionMax="43" xr10:uidLastSave="{00000000-0000-0000-0000-000000000000}"/>
  <bookViews>
    <workbookView xWindow="29610" yWindow="-120" windowWidth="28110" windowHeight="16440" tabRatio="902" activeTab="11" xr2:uid="{00000000-000D-0000-FFFF-FFFF00000000}"/>
  </bookViews>
  <sheets>
    <sheet name="Table of Contents" sheetId="137" r:id="rId1"/>
    <sheet name="Financial Highlights" sheetId="8" r:id="rId2"/>
    <sheet name="IS" sheetId="37" r:id="rId3"/>
    <sheet name="BS" sheetId="38" r:id="rId4"/>
    <sheet name="NIM NIS_Bank + Card" sheetId="39" r:id="rId5"/>
    <sheet name="NIM NIS_Bank" sheetId="105" r:id="rId6"/>
    <sheet name="Non-Interest Income" sheetId="40" r:id="rId7"/>
    <sheet name="SG&amp;A Expense" sheetId="41" r:id="rId8"/>
    <sheet name="Loans_Bank" sheetId="106" r:id="rId9"/>
    <sheet name="Funding_Bank " sheetId="132" r:id="rId10"/>
    <sheet name="Asset Quality_Group" sheetId="42" r:id="rId11"/>
    <sheet name="Asset Quality_Bank" sheetId="138" r:id="rId12"/>
    <sheet name="Provision_Bank " sheetId="134" r:id="rId13"/>
    <sheet name="Delinquency_Bank" sheetId="109" r:id="rId14"/>
    <sheet name="Capital Adequacy_Group" sheetId="56" r:id="rId15"/>
    <sheet name="Capital Adequacy_Bank" sheetId="135" r:id="rId16"/>
    <sheet name="Woori Card" sheetId="77" r:id="rId17"/>
    <sheet name="Orgarnization Structure" sheetId="122" r:id="rId18"/>
    <sheet name="Credit Rating" sheetId="102" r:id="rId19"/>
    <sheet name="HFG BS" sheetId="81" state="hidden" r:id="rId20"/>
    <sheet name="KHB BS" sheetId="119" state="hidden" r:id="rId21"/>
  </sheets>
  <definedNames>
    <definedName name="_xlnm.Print_Area" localSheetId="11">'Asset Quality_Bank'!$A$1:$S$106</definedName>
    <definedName name="_xlnm.Print_Area" localSheetId="10">'Asset Quality_Group'!$A$1:$S$35</definedName>
    <definedName name="_xlnm.Print_Area" localSheetId="3">BS!$A$1:$T$97</definedName>
    <definedName name="_xlnm.Print_Area" localSheetId="15">'Capital Adequacy_Bank'!$A$1:$S$38</definedName>
    <definedName name="_xlnm.Print_Area" localSheetId="14">'Capital Adequacy_Group'!$A$1:$S$38</definedName>
    <definedName name="_xlnm.Print_Area" localSheetId="18">'Credit Rating'!$A$1:$U$35</definedName>
    <definedName name="_xlnm.Print_Area" localSheetId="13">Delinquency_Bank!$A$1:$T$75</definedName>
    <definedName name="_xlnm.Print_Area" localSheetId="1">'Financial Highlights'!$A$1:$S$77</definedName>
    <definedName name="_xlnm.Print_Area" localSheetId="9">'Funding_Bank '!$A$1:$T$36</definedName>
    <definedName name="_xlnm.Print_Area" localSheetId="19">'HFG BS'!$A$1:$AM$201</definedName>
    <definedName name="_xlnm.Print_Area" localSheetId="2">IS!$A$1:$W$81</definedName>
    <definedName name="_xlnm.Print_Area" localSheetId="20">'KHB BS'!$A$1:$BD$572</definedName>
    <definedName name="_xlnm.Print_Area" localSheetId="8">Loans_Bank!$A$1:$T$114</definedName>
    <definedName name="_xlnm.Print_Area" localSheetId="5">'NIM NIS_Bank'!$A$1:$AC$62</definedName>
    <definedName name="_xlnm.Print_Area" localSheetId="4">'NIM NIS_Bank + Card'!$A$1:$R$40</definedName>
    <definedName name="_xlnm.Print_Area" localSheetId="6">'Non-Interest Income'!$A$1:$U$36</definedName>
    <definedName name="_xlnm.Print_Area" localSheetId="17">'Orgarnization Structure'!$A$1:$P$47</definedName>
    <definedName name="_xlnm.Print_Area" localSheetId="12">'Provision_Bank '!$A$1:$S$69</definedName>
    <definedName name="_xlnm.Print_Area" localSheetId="7">'SG&amp;A Expense'!$A$1:$U$39</definedName>
    <definedName name="_xlnm.Print_Area" localSheetId="0">'Table of Contents'!$A$1:$S$49</definedName>
    <definedName name="_xlnm.Print_Area" localSheetId="16">'Woori Card'!$A$1:$S$127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106" l="1"/>
  <c r="T27" i="106"/>
  <c r="T28" i="106"/>
  <c r="T29" i="106"/>
  <c r="T30" i="106"/>
  <c r="T31" i="106"/>
  <c r="T32" i="106"/>
  <c r="T33" i="106"/>
  <c r="T34" i="106"/>
  <c r="T25" i="106"/>
  <c r="U20" i="41"/>
  <c r="U22" i="41"/>
  <c r="U23" i="41"/>
  <c r="U24" i="41"/>
  <c r="U25" i="41"/>
  <c r="U19" i="41"/>
  <c r="W48" i="37" l="1"/>
  <c r="W49" i="37"/>
  <c r="W50" i="37"/>
  <c r="W51" i="37"/>
  <c r="W52" i="37"/>
  <c r="W53" i="37"/>
  <c r="W54" i="37"/>
  <c r="W55" i="37"/>
  <c r="W56" i="37"/>
  <c r="W57" i="37"/>
  <c r="W58" i="37"/>
  <c r="W60" i="37"/>
  <c r="W61" i="37"/>
  <c r="W62" i="37"/>
  <c r="W63" i="37"/>
  <c r="W64" i="37"/>
  <c r="W47" i="37"/>
  <c r="R25" i="56" l="1"/>
  <c r="R8" i="56"/>
  <c r="R15" i="56"/>
  <c r="R18" i="56"/>
  <c r="R22" i="56"/>
  <c r="R7" i="56"/>
  <c r="R8" i="42"/>
  <c r="R9" i="42"/>
  <c r="R10" i="42"/>
  <c r="R11" i="42"/>
  <c r="R12" i="42"/>
  <c r="R17" i="42"/>
  <c r="R7" i="42"/>
  <c r="S24" i="135" l="1"/>
  <c r="R24" i="135"/>
  <c r="S8" i="135"/>
  <c r="S15" i="135"/>
  <c r="S18" i="135"/>
  <c r="S21" i="135"/>
  <c r="S7" i="135"/>
  <c r="R8" i="135"/>
  <c r="R15" i="135"/>
  <c r="R18" i="135"/>
  <c r="R21" i="135"/>
  <c r="R7" i="135"/>
  <c r="S46" i="77" l="1"/>
  <c r="S47" i="77"/>
  <c r="S48" i="77"/>
  <c r="S49" i="77"/>
  <c r="S53" i="77"/>
  <c r="S56" i="77"/>
  <c r="S57" i="77"/>
  <c r="S58" i="77"/>
  <c r="S63" i="77"/>
  <c r="S45" i="77"/>
  <c r="R46" i="77"/>
  <c r="R47" i="77"/>
  <c r="R48" i="77"/>
  <c r="R49" i="77"/>
  <c r="R50" i="77"/>
  <c r="R51" i="77"/>
  <c r="R53" i="77"/>
  <c r="R56" i="77"/>
  <c r="R57" i="77"/>
  <c r="R58" i="77"/>
  <c r="R63" i="77"/>
  <c r="R45" i="77"/>
  <c r="S8" i="77"/>
  <c r="S10" i="77"/>
  <c r="S11" i="77"/>
  <c r="S12" i="77"/>
  <c r="S13" i="77"/>
  <c r="S14" i="77"/>
  <c r="S15" i="77"/>
  <c r="S16" i="77"/>
  <c r="S17" i="77"/>
  <c r="S18" i="77"/>
  <c r="S19" i="77"/>
  <c r="S20" i="77"/>
  <c r="S21" i="77"/>
  <c r="S22" i="77"/>
  <c r="S23" i="77"/>
  <c r="S24" i="77"/>
  <c r="S25" i="77"/>
  <c r="S26" i="77"/>
  <c r="S27" i="77"/>
  <c r="S7" i="77"/>
  <c r="R8" i="77"/>
  <c r="R10" i="77"/>
  <c r="R11" i="77"/>
  <c r="R12" i="77"/>
  <c r="R13" i="77"/>
  <c r="R14" i="77"/>
  <c r="R15" i="77"/>
  <c r="R16" i="77"/>
  <c r="R17" i="77"/>
  <c r="R18" i="77"/>
  <c r="R19" i="77"/>
  <c r="R20" i="77"/>
  <c r="R22" i="77"/>
  <c r="R23" i="77"/>
  <c r="R24" i="77"/>
  <c r="R25" i="77"/>
  <c r="R26" i="77"/>
  <c r="R7" i="77"/>
  <c r="S9" i="134"/>
  <c r="S10" i="134"/>
  <c r="S11" i="134"/>
  <c r="S12" i="134"/>
  <c r="S13" i="134"/>
  <c r="R9" i="134"/>
  <c r="R10" i="134"/>
  <c r="R11" i="134"/>
  <c r="R12" i="134"/>
  <c r="R13" i="134"/>
  <c r="S91" i="138"/>
  <c r="S92" i="138"/>
  <c r="S90" i="138"/>
  <c r="S77" i="138"/>
  <c r="S78" i="138"/>
  <c r="S79" i="138"/>
  <c r="S80" i="138"/>
  <c r="S81" i="138"/>
  <c r="S76" i="138"/>
  <c r="S57" i="138"/>
  <c r="S58" i="138"/>
  <c r="S59" i="138"/>
  <c r="S60" i="138"/>
  <c r="S61" i="138"/>
  <c r="S56" i="138"/>
  <c r="R91" i="138"/>
  <c r="R92" i="138"/>
  <c r="R93" i="138"/>
  <c r="R90" i="138"/>
  <c r="R77" i="138"/>
  <c r="R78" i="138"/>
  <c r="R79" i="138"/>
  <c r="R80" i="138"/>
  <c r="R81" i="138"/>
  <c r="R76" i="138"/>
  <c r="R57" i="138"/>
  <c r="R58" i="138"/>
  <c r="R59" i="138"/>
  <c r="R60" i="138"/>
  <c r="R61" i="138"/>
  <c r="R56" i="138"/>
  <c r="S19" i="138" l="1"/>
  <c r="S18" i="138"/>
  <c r="S8" i="138"/>
  <c r="S9" i="138"/>
  <c r="S10" i="138"/>
  <c r="S11" i="138"/>
  <c r="S12" i="138"/>
  <c r="S7" i="138"/>
  <c r="R19" i="138"/>
  <c r="R18" i="138"/>
  <c r="R8" i="138"/>
  <c r="R9" i="138"/>
  <c r="R10" i="138"/>
  <c r="R11" i="138"/>
  <c r="R12" i="138"/>
  <c r="R7" i="138"/>
  <c r="T8" i="106"/>
  <c r="T9" i="106"/>
  <c r="T10" i="106"/>
  <c r="T11" i="106"/>
  <c r="T12" i="106"/>
  <c r="T13" i="106"/>
  <c r="T7" i="106"/>
  <c r="S8" i="106"/>
  <c r="S9" i="106"/>
  <c r="S10" i="106"/>
  <c r="S11" i="106"/>
  <c r="S12" i="106"/>
  <c r="S13" i="106"/>
  <c r="S7" i="106"/>
  <c r="T20" i="41" l="1"/>
  <c r="T22" i="41"/>
  <c r="T23" i="41"/>
  <c r="T24" i="41"/>
  <c r="T25" i="41"/>
  <c r="T19" i="41"/>
  <c r="T8" i="41"/>
  <c r="T10" i="41"/>
  <c r="T11" i="41"/>
  <c r="T12" i="41"/>
  <c r="T13" i="41"/>
  <c r="T7" i="41"/>
  <c r="U22" i="40"/>
  <c r="U23" i="40"/>
  <c r="U24" i="40"/>
  <c r="U25" i="40"/>
  <c r="U26" i="40"/>
  <c r="U27" i="40"/>
  <c r="U28" i="40"/>
  <c r="U29" i="40"/>
  <c r="U30" i="40"/>
  <c r="U32" i="40"/>
  <c r="U21" i="40"/>
  <c r="T22" i="40"/>
  <c r="T23" i="40"/>
  <c r="T24" i="40"/>
  <c r="T25" i="40"/>
  <c r="T26" i="40"/>
  <c r="T27" i="40"/>
  <c r="T28" i="40"/>
  <c r="T29" i="40"/>
  <c r="T30" i="40"/>
  <c r="T32" i="40"/>
  <c r="T21" i="40"/>
  <c r="T8" i="40"/>
  <c r="T9" i="40"/>
  <c r="T10" i="40"/>
  <c r="T11" i="40"/>
  <c r="T12" i="40"/>
  <c r="T13" i="40"/>
  <c r="T14" i="40"/>
  <c r="T15" i="40"/>
  <c r="T16" i="40"/>
  <c r="T18" i="40"/>
  <c r="T7" i="40"/>
  <c r="T55" i="38" l="1"/>
  <c r="T57" i="38"/>
  <c r="T59" i="38"/>
  <c r="T60" i="38"/>
  <c r="T61" i="38"/>
  <c r="T62" i="38"/>
  <c r="T63" i="38"/>
  <c r="T64" i="38"/>
  <c r="T65" i="38"/>
  <c r="T66" i="38"/>
  <c r="T68" i="38"/>
  <c r="T69" i="38"/>
  <c r="T70" i="38"/>
  <c r="T71" i="38"/>
  <c r="T72" i="38"/>
  <c r="T74" i="38"/>
  <c r="T75" i="38"/>
  <c r="T76" i="38"/>
  <c r="T77" i="38"/>
  <c r="T78" i="38"/>
  <c r="T79" i="38"/>
  <c r="T80" i="38"/>
  <c r="T81" i="38"/>
  <c r="T82" i="38"/>
  <c r="T83" i="38"/>
  <c r="T84" i="38"/>
  <c r="T85" i="38"/>
  <c r="T86" i="38"/>
  <c r="T87" i="38"/>
  <c r="T88" i="38"/>
  <c r="T89" i="38"/>
  <c r="T90" i="38"/>
  <c r="T91" i="38"/>
  <c r="T92" i="38"/>
  <c r="T93" i="38"/>
  <c r="T94" i="38"/>
  <c r="T54" i="38"/>
  <c r="S55" i="38"/>
  <c r="S57" i="38"/>
  <c r="S59" i="38"/>
  <c r="S60" i="38"/>
  <c r="S61" i="38"/>
  <c r="S62" i="38"/>
  <c r="S63" i="38"/>
  <c r="S64" i="38"/>
  <c r="S65" i="38"/>
  <c r="S66" i="38"/>
  <c r="S68" i="38"/>
  <c r="S69" i="38"/>
  <c r="S70" i="38"/>
  <c r="S71" i="38"/>
  <c r="S72" i="38"/>
  <c r="S74" i="38"/>
  <c r="S75" i="38"/>
  <c r="S76" i="38"/>
  <c r="S77" i="38"/>
  <c r="S78" i="38"/>
  <c r="S79" i="38"/>
  <c r="S80" i="38"/>
  <c r="S81" i="38"/>
  <c r="S82" i="38"/>
  <c r="S83" i="38"/>
  <c r="S84" i="38"/>
  <c r="S85" i="38"/>
  <c r="S86" i="38"/>
  <c r="S87" i="38"/>
  <c r="S88" i="38"/>
  <c r="S89" i="38"/>
  <c r="S90" i="38"/>
  <c r="S91" i="38"/>
  <c r="S92" i="38"/>
  <c r="S93" i="38"/>
  <c r="S94" i="38"/>
  <c r="S54" i="38"/>
  <c r="S8" i="38"/>
  <c r="S10" i="38"/>
  <c r="S12" i="38"/>
  <c r="S13" i="38"/>
  <c r="S14" i="38"/>
  <c r="S15" i="38"/>
  <c r="S16" i="38"/>
  <c r="S17" i="38"/>
  <c r="S18" i="38"/>
  <c r="S19" i="38"/>
  <c r="S21" i="38"/>
  <c r="S22" i="38"/>
  <c r="S23" i="38"/>
  <c r="S24" i="38"/>
  <c r="S25" i="38"/>
  <c r="S27" i="38"/>
  <c r="S28" i="38"/>
  <c r="S29" i="38"/>
  <c r="S30" i="38"/>
  <c r="S31" i="38"/>
  <c r="S32" i="38"/>
  <c r="S33" i="38"/>
  <c r="S34" i="38"/>
  <c r="S35" i="38"/>
  <c r="S36" i="38"/>
  <c r="S37" i="38"/>
  <c r="S38" i="38"/>
  <c r="S39" i="38"/>
  <c r="S40" i="38"/>
  <c r="S41" i="38"/>
  <c r="S42" i="38"/>
  <c r="S44" i="38"/>
  <c r="S45" i="38"/>
  <c r="S46" i="38"/>
  <c r="S47" i="38"/>
  <c r="S48" i="38"/>
  <c r="S7" i="38"/>
  <c r="V48" i="37"/>
  <c r="V49" i="37"/>
  <c r="V50" i="37"/>
  <c r="V51" i="37"/>
  <c r="V52" i="37"/>
  <c r="V53" i="37"/>
  <c r="V54" i="37"/>
  <c r="V55" i="37"/>
  <c r="V57" i="37"/>
  <c r="V61" i="37"/>
  <c r="V64" i="37"/>
  <c r="V8" i="37"/>
  <c r="V9" i="37"/>
  <c r="V10" i="37"/>
  <c r="V11" i="37"/>
  <c r="V12" i="37"/>
  <c r="V13" i="37"/>
  <c r="V14" i="37"/>
  <c r="V15" i="37"/>
  <c r="V17" i="37"/>
  <c r="V21" i="37"/>
  <c r="S70" i="8"/>
  <c r="R70" i="8"/>
  <c r="R64" i="8"/>
  <c r="S45" i="8"/>
  <c r="R45" i="8"/>
  <c r="S44" i="8"/>
  <c r="R44" i="8"/>
  <c r="S20" i="38" l="1"/>
  <c r="S26" i="38" l="1"/>
  <c r="P62" i="77" l="1"/>
  <c r="N59" i="77"/>
  <c r="N62" i="77" s="1"/>
  <c r="N64" i="77" s="1"/>
  <c r="M59" i="77"/>
  <c r="L59" i="77"/>
  <c r="L62" i="77" s="1"/>
  <c r="L64" i="77" s="1"/>
  <c r="O51" i="77"/>
  <c r="N51" i="77"/>
  <c r="M51" i="77"/>
  <c r="S51" i="77" s="1"/>
  <c r="L51" i="77"/>
  <c r="O50" i="77"/>
  <c r="N50" i="77"/>
  <c r="M50" i="77"/>
  <c r="S50" i="77" s="1"/>
  <c r="L50" i="77"/>
  <c r="Q126" i="77"/>
  <c r="P126" i="77"/>
  <c r="O126" i="77"/>
  <c r="N126" i="77"/>
  <c r="M126" i="77"/>
  <c r="L126" i="77"/>
  <c r="Q103" i="77"/>
  <c r="Q104" i="77" s="1"/>
  <c r="P103" i="77"/>
  <c r="P104" i="77" s="1"/>
  <c r="O103" i="77"/>
  <c r="O104" i="77" s="1"/>
  <c r="N103" i="77"/>
  <c r="N104" i="77" s="1"/>
  <c r="M103" i="77"/>
  <c r="M104" i="77" s="1"/>
  <c r="L103" i="77"/>
  <c r="L104" i="77" s="1"/>
  <c r="M62" i="77" l="1"/>
  <c r="S62" i="77" s="1"/>
  <c r="P64" i="77"/>
  <c r="R64" i="77" s="1"/>
  <c r="R62" i="77"/>
  <c r="M64" i="77"/>
  <c r="S64" i="77" s="1"/>
  <c r="Q13" i="138" l="1"/>
  <c r="Q15" i="138"/>
  <c r="S26" i="106"/>
  <c r="S27" i="106"/>
  <c r="S28" i="106"/>
  <c r="S29" i="106"/>
  <c r="S30" i="106"/>
  <c r="S31" i="106"/>
  <c r="S32" i="106"/>
  <c r="S33" i="106"/>
  <c r="S34" i="106"/>
  <c r="S25" i="106"/>
  <c r="Q16" i="138" l="1"/>
  <c r="Q14" i="138"/>
  <c r="S44" i="138"/>
  <c r="R44" i="138"/>
  <c r="S47" i="138" l="1"/>
  <c r="R47" i="138"/>
  <c r="S43" i="138"/>
  <c r="R43" i="138"/>
  <c r="R45" i="138"/>
  <c r="S45" i="138"/>
  <c r="S42" i="138"/>
  <c r="R42" i="138"/>
  <c r="R46" i="138"/>
  <c r="S46" i="138"/>
  <c r="Q96" i="138"/>
  <c r="Q98" i="138"/>
  <c r="Q97" i="138" l="1"/>
  <c r="Q99" i="138"/>
  <c r="T56" i="38"/>
  <c r="T67" i="38"/>
  <c r="S67" i="38"/>
  <c r="T73" i="38" l="1"/>
  <c r="T58" i="38"/>
  <c r="S58" i="38"/>
  <c r="T95" i="38"/>
  <c r="S95" i="38"/>
  <c r="V47" i="37" l="1"/>
  <c r="S71" i="106" l="1"/>
  <c r="S72" i="106"/>
  <c r="S73" i="106"/>
  <c r="S74" i="106"/>
  <c r="S75" i="106"/>
  <c r="S70" i="106"/>
  <c r="S62" i="106"/>
  <c r="S63" i="106"/>
  <c r="S64" i="106"/>
  <c r="S65" i="106"/>
  <c r="S66" i="106"/>
  <c r="S67" i="106"/>
  <c r="S61" i="106"/>
  <c r="S55" i="106"/>
  <c r="S56" i="106"/>
  <c r="S57" i="106"/>
  <c r="S58" i="106"/>
  <c r="S59" i="106"/>
  <c r="S54" i="106"/>
  <c r="S47" i="106"/>
  <c r="S48" i="106"/>
  <c r="S49" i="106"/>
  <c r="S50" i="106"/>
  <c r="S51" i="106"/>
  <c r="S46" i="106"/>
  <c r="S43" i="106"/>
  <c r="S108" i="106"/>
  <c r="S109" i="106"/>
  <c r="S110" i="106"/>
  <c r="S111" i="106"/>
  <c r="S112" i="106"/>
  <c r="S113" i="106"/>
  <c r="S107" i="106"/>
  <c r="S100" i="106"/>
  <c r="S101" i="106"/>
  <c r="S102" i="106"/>
  <c r="S103" i="106"/>
  <c r="S104" i="106"/>
  <c r="S105" i="106"/>
  <c r="S99" i="106"/>
  <c r="S92" i="106"/>
  <c r="S93" i="106"/>
  <c r="S94" i="106"/>
  <c r="S95" i="106"/>
  <c r="S96" i="106"/>
  <c r="S97" i="106"/>
  <c r="S91" i="106"/>
  <c r="S81" i="106"/>
  <c r="S84" i="106"/>
  <c r="S85" i="106"/>
  <c r="S86" i="106"/>
  <c r="S87" i="106"/>
  <c r="S88" i="106"/>
  <c r="S89" i="106"/>
  <c r="S83" i="106"/>
  <c r="S68" i="106" l="1"/>
  <c r="V56" i="37"/>
  <c r="V7" i="37"/>
  <c r="V16" i="37" l="1"/>
  <c r="V58" i="37"/>
  <c r="V18" i="37" l="1"/>
  <c r="V60" i="37"/>
  <c r="V20" i="37" l="1"/>
  <c r="V62" i="37"/>
  <c r="V22" i="37" l="1"/>
  <c r="V63" i="37"/>
  <c r="V23" i="37" l="1"/>
  <c r="S106" i="106"/>
  <c r="S98" i="106"/>
  <c r="S90" i="106"/>
  <c r="S82" i="106"/>
  <c r="S60" i="106"/>
  <c r="S52" i="106"/>
  <c r="S44" i="106"/>
  <c r="P27" i="77" l="1"/>
  <c r="R27" i="77" s="1"/>
  <c r="P21" i="77"/>
  <c r="R21" i="77" s="1"/>
  <c r="S11" i="38" l="1"/>
  <c r="S9" i="38"/>
  <c r="S56" i="38" l="1"/>
  <c r="Q12" i="109" l="1"/>
  <c r="Q10" i="109"/>
  <c r="Q9" i="109"/>
  <c r="Q17" i="109"/>
  <c r="Q26" i="109"/>
  <c r="P15" i="42"/>
  <c r="P13" i="42"/>
  <c r="P14" i="42" l="1"/>
  <c r="R13" i="42"/>
  <c r="P16" i="42"/>
  <c r="R15" i="42"/>
  <c r="P24" i="42"/>
  <c r="P25" i="42"/>
  <c r="S73" i="38"/>
  <c r="P98" i="138" l="1"/>
  <c r="R98" i="138" s="1"/>
  <c r="O98" i="138"/>
  <c r="O99" i="138" s="1"/>
  <c r="N98" i="138"/>
  <c r="N99" i="138" s="1"/>
  <c r="M98" i="138"/>
  <c r="M99" i="138" s="1"/>
  <c r="L98" i="138"/>
  <c r="L99" i="138" s="1"/>
  <c r="P96" i="138"/>
  <c r="O96" i="138"/>
  <c r="O97" i="138" s="1"/>
  <c r="N96" i="138"/>
  <c r="N97" i="138" s="1"/>
  <c r="M96" i="138"/>
  <c r="M97" i="138" s="1"/>
  <c r="L96" i="138"/>
  <c r="L97" i="138" s="1"/>
  <c r="P84" i="138"/>
  <c r="R84" i="138" s="1"/>
  <c r="O84" i="138"/>
  <c r="O85" i="138" s="1"/>
  <c r="N84" i="138"/>
  <c r="N85" i="138" s="1"/>
  <c r="M84" i="138"/>
  <c r="L84" i="138"/>
  <c r="L85" i="138" s="1"/>
  <c r="P82" i="138"/>
  <c r="R82" i="138" s="1"/>
  <c r="O82" i="138"/>
  <c r="O83" i="138" s="1"/>
  <c r="N82" i="138"/>
  <c r="N83" i="138" s="1"/>
  <c r="M82" i="138"/>
  <c r="L82" i="138"/>
  <c r="L83" i="138" s="1"/>
  <c r="P64" i="138"/>
  <c r="O64" i="138"/>
  <c r="O65" i="138" s="1"/>
  <c r="N64" i="138"/>
  <c r="N65" i="138" s="1"/>
  <c r="M64" i="138"/>
  <c r="S64" i="138" s="1"/>
  <c r="L64" i="138"/>
  <c r="L65" i="138" s="1"/>
  <c r="P62" i="138"/>
  <c r="R62" i="138" s="1"/>
  <c r="O62" i="138"/>
  <c r="O63" i="138" s="1"/>
  <c r="N62" i="138"/>
  <c r="N63" i="138" s="1"/>
  <c r="M62" i="138"/>
  <c r="L62" i="138"/>
  <c r="L63" i="138" s="1"/>
  <c r="P50" i="138"/>
  <c r="R50" i="138" s="1"/>
  <c r="O50" i="138"/>
  <c r="O51" i="138" s="1"/>
  <c r="N50" i="138"/>
  <c r="N51" i="138" s="1"/>
  <c r="M50" i="138"/>
  <c r="L50" i="138"/>
  <c r="L51" i="138" s="1"/>
  <c r="P48" i="138"/>
  <c r="O48" i="138"/>
  <c r="O49" i="138" s="1"/>
  <c r="N48" i="138"/>
  <c r="N49" i="138" s="1"/>
  <c r="M48" i="138"/>
  <c r="S48" i="138" s="1"/>
  <c r="L48" i="138"/>
  <c r="L49" i="138" s="1"/>
  <c r="P15" i="138"/>
  <c r="O15" i="138"/>
  <c r="O16" i="138" s="1"/>
  <c r="N15" i="138"/>
  <c r="N25" i="138" s="1"/>
  <c r="M15" i="138"/>
  <c r="L15" i="138"/>
  <c r="L16" i="138" s="1"/>
  <c r="P13" i="138"/>
  <c r="O13" i="138"/>
  <c r="O24" i="138" s="1"/>
  <c r="N13" i="138"/>
  <c r="N24" i="138" s="1"/>
  <c r="M13" i="138"/>
  <c r="L13" i="138"/>
  <c r="L14" i="138" s="1"/>
  <c r="R7" i="134" l="1"/>
  <c r="R8" i="134"/>
  <c r="P14" i="138"/>
  <c r="R13" i="138"/>
  <c r="M25" i="138"/>
  <c r="S15" i="138"/>
  <c r="P49" i="138"/>
  <c r="R48" i="138"/>
  <c r="M63" i="138"/>
  <c r="S62" i="138"/>
  <c r="M83" i="138"/>
  <c r="S82" i="138"/>
  <c r="M49" i="138"/>
  <c r="P65" i="138"/>
  <c r="R64" i="138"/>
  <c r="M85" i="138"/>
  <c r="S84" i="138"/>
  <c r="P97" i="138"/>
  <c r="R96" i="138"/>
  <c r="M65" i="138"/>
  <c r="M24" i="138"/>
  <c r="S13" i="138"/>
  <c r="P16" i="138"/>
  <c r="R15" i="138"/>
  <c r="M51" i="138"/>
  <c r="S50" i="138"/>
  <c r="M16" i="138"/>
  <c r="M14" i="138"/>
  <c r="N16" i="138"/>
  <c r="P51" i="138"/>
  <c r="P85" i="138"/>
  <c r="O25" i="138"/>
  <c r="N14" i="138"/>
  <c r="P63" i="138"/>
  <c r="P24" i="138"/>
  <c r="P83" i="138"/>
  <c r="L25" i="138"/>
  <c r="O14" i="138"/>
  <c r="P99" i="138"/>
  <c r="L24" i="138"/>
  <c r="P25" i="138"/>
  <c r="S7" i="134" l="1"/>
  <c r="S8" i="134"/>
  <c r="O17" i="109"/>
  <c r="M17" i="109"/>
  <c r="P17" i="109"/>
  <c r="N17" i="109"/>
  <c r="I26" i="109"/>
  <c r="M26" i="109"/>
  <c r="L26" i="109"/>
  <c r="K26" i="109"/>
  <c r="O26" i="109"/>
  <c r="P26" i="109" l="1"/>
  <c r="N26" i="109"/>
  <c r="J26" i="109"/>
  <c r="AF570" i="119" l="1"/>
  <c r="AF569" i="119"/>
  <c r="AF568" i="119"/>
  <c r="AF567" i="119"/>
  <c r="AE570" i="119" l="1"/>
  <c r="AE569" i="119"/>
  <c r="AE568" i="119"/>
  <c r="AE567" i="119"/>
  <c r="AD570" i="119" l="1"/>
  <c r="AD569" i="119"/>
  <c r="AD568" i="119"/>
  <c r="AD567" i="119"/>
  <c r="BP566" i="119"/>
  <c r="BP565" i="119"/>
  <c r="BP564" i="119"/>
  <c r="BP563" i="119"/>
  <c r="BP562" i="119"/>
  <c r="BP561" i="119"/>
  <c r="BP560" i="119"/>
  <c r="BP559" i="119"/>
  <c r="BP558" i="119"/>
  <c r="BP557" i="119"/>
  <c r="BP556" i="119"/>
  <c r="BP555" i="119"/>
  <c r="BP554" i="119"/>
  <c r="BP553" i="119"/>
  <c r="BP552" i="119"/>
  <c r="BP551" i="119"/>
  <c r="BP550" i="119"/>
  <c r="BP549" i="119"/>
  <c r="BP548" i="119"/>
  <c r="BP547" i="119"/>
  <c r="BP546" i="119"/>
  <c r="BP545" i="119"/>
  <c r="BP544" i="119"/>
  <c r="BP543" i="119"/>
  <c r="BP542" i="119"/>
  <c r="BP541" i="119"/>
  <c r="BP540" i="119"/>
  <c r="BP539" i="119"/>
  <c r="BP538" i="119"/>
  <c r="BP537" i="119"/>
  <c r="BP536" i="119"/>
  <c r="BP535" i="119"/>
  <c r="BP534" i="119"/>
  <c r="BP533" i="119"/>
  <c r="BP532" i="119"/>
  <c r="BP531" i="119"/>
  <c r="BP530" i="119"/>
  <c r="BP529" i="119"/>
  <c r="BP528" i="119"/>
  <c r="BP527" i="119"/>
  <c r="BP526" i="119"/>
  <c r="BP525" i="119"/>
  <c r="BP524" i="119"/>
  <c r="BP523" i="119"/>
  <c r="BP522" i="119"/>
  <c r="BP521" i="119"/>
  <c r="BP520" i="119"/>
  <c r="BP519" i="119"/>
  <c r="BP518" i="119"/>
  <c r="BP517" i="119"/>
  <c r="BP516" i="119"/>
  <c r="BP515" i="119"/>
  <c r="BP514" i="119"/>
  <c r="BP513" i="119"/>
  <c r="BP512" i="119"/>
  <c r="BP511" i="119"/>
  <c r="BP510" i="119"/>
  <c r="BP509" i="119"/>
  <c r="BP508" i="119"/>
  <c r="BP507" i="119"/>
  <c r="BP506" i="119"/>
  <c r="BP505" i="119"/>
  <c r="BP504" i="119"/>
  <c r="BP503" i="119"/>
  <c r="BP502" i="119"/>
  <c r="BP501" i="119"/>
  <c r="BP500" i="119"/>
  <c r="BP499" i="119"/>
  <c r="BP498" i="119"/>
  <c r="BP497" i="119"/>
  <c r="BP496" i="119"/>
  <c r="BP495" i="119"/>
  <c r="BP494" i="119"/>
  <c r="BP493" i="119"/>
  <c r="BP492" i="119"/>
  <c r="BP491" i="119"/>
  <c r="BP490" i="119"/>
  <c r="BP489" i="119"/>
  <c r="BP488" i="119"/>
  <c r="BP487" i="119"/>
  <c r="BP486" i="119"/>
  <c r="BP485" i="119"/>
  <c r="BP484" i="119"/>
  <c r="BP483" i="119"/>
  <c r="BP482" i="119"/>
  <c r="BP481" i="119"/>
  <c r="BP480" i="119"/>
  <c r="BP479" i="119"/>
  <c r="BP478" i="119"/>
  <c r="BP477" i="119"/>
  <c r="BP476" i="119"/>
  <c r="BP475" i="119"/>
  <c r="BP474" i="119"/>
  <c r="BP473" i="119"/>
  <c r="BP472" i="119"/>
  <c r="BP471" i="119"/>
  <c r="BP470" i="119"/>
  <c r="BP469" i="119"/>
  <c r="BP468" i="119"/>
  <c r="BP467" i="119"/>
  <c r="BP466" i="119"/>
  <c r="BP465" i="119"/>
  <c r="BP464" i="119"/>
  <c r="BP463" i="119"/>
  <c r="BP462" i="119"/>
  <c r="BP461" i="119"/>
  <c r="BP460" i="119"/>
  <c r="BP459" i="119"/>
  <c r="BP458" i="119"/>
  <c r="BP457" i="119"/>
  <c r="BP456" i="119"/>
  <c r="BP455" i="119"/>
  <c r="BP454" i="119"/>
  <c r="BP453" i="119"/>
  <c r="BP452" i="119"/>
  <c r="BP451" i="119"/>
  <c r="BP450" i="119"/>
  <c r="BP449" i="119"/>
  <c r="BP448" i="119"/>
  <c r="BP447" i="119"/>
  <c r="BP446" i="119"/>
  <c r="BP445" i="119"/>
  <c r="BP444" i="119"/>
  <c r="BP443" i="119"/>
  <c r="BP442" i="119"/>
  <c r="BP441" i="119"/>
  <c r="BP440" i="119"/>
  <c r="BP439" i="119"/>
  <c r="BP438" i="119"/>
  <c r="BP437" i="119"/>
  <c r="BP436" i="119"/>
  <c r="BP435" i="119"/>
  <c r="BP434" i="119"/>
  <c r="BP433" i="119"/>
  <c r="BP432" i="119"/>
  <c r="BP431" i="119"/>
  <c r="BP430" i="119"/>
  <c r="BP429" i="119"/>
  <c r="BP428" i="119"/>
  <c r="BP427" i="119"/>
  <c r="BP426" i="119"/>
  <c r="BP425" i="119"/>
  <c r="BP424" i="119"/>
  <c r="BP423" i="119"/>
  <c r="BP422" i="119"/>
  <c r="BP421" i="119"/>
  <c r="BP420" i="119"/>
  <c r="BP419" i="119"/>
  <c r="BP418" i="119"/>
  <c r="BP417" i="119"/>
  <c r="BP416" i="119"/>
  <c r="BP415" i="119"/>
  <c r="BP414" i="119"/>
  <c r="BP413" i="119"/>
  <c r="BP412" i="119"/>
  <c r="BP411" i="119"/>
  <c r="BP410" i="119"/>
  <c r="BP409" i="119"/>
  <c r="BP408" i="119"/>
  <c r="BP407" i="119"/>
  <c r="BP406" i="119"/>
  <c r="BP405" i="119"/>
  <c r="BP404" i="119"/>
  <c r="BP403" i="119"/>
  <c r="BP402" i="119"/>
  <c r="BP401" i="119"/>
  <c r="BP400" i="119"/>
  <c r="BP399" i="119"/>
  <c r="BP398" i="119"/>
  <c r="BP397" i="119"/>
  <c r="BP396" i="119"/>
  <c r="BP395" i="119"/>
  <c r="BP394" i="119"/>
  <c r="BP393" i="119"/>
  <c r="BP392" i="119"/>
  <c r="BP391" i="119"/>
  <c r="BP390" i="119"/>
  <c r="BP389" i="119"/>
  <c r="BP388" i="119"/>
  <c r="BP387" i="119"/>
  <c r="BP386" i="119"/>
  <c r="BP385" i="119"/>
  <c r="BP384" i="119"/>
  <c r="BP383" i="119"/>
  <c r="BP382" i="119"/>
  <c r="BP381" i="119"/>
  <c r="BP380" i="119"/>
  <c r="BP379" i="119"/>
  <c r="BP378" i="119"/>
  <c r="BP377" i="119"/>
  <c r="BP376" i="119"/>
  <c r="BP375" i="119"/>
  <c r="BP374" i="119"/>
  <c r="BP373" i="119"/>
  <c r="BP372" i="119"/>
  <c r="BP371" i="119"/>
  <c r="BP370" i="119"/>
  <c r="BP369" i="119"/>
  <c r="BP368" i="119"/>
  <c r="BP367" i="119"/>
  <c r="BP366" i="119"/>
  <c r="BP365" i="119"/>
  <c r="BP364" i="119"/>
  <c r="BP363" i="119"/>
  <c r="BP362" i="119"/>
  <c r="BP361" i="119"/>
  <c r="BP360" i="119"/>
  <c r="BP359" i="119"/>
  <c r="BP358" i="119"/>
  <c r="BP357" i="119"/>
  <c r="BP356" i="119"/>
  <c r="BP355" i="119"/>
  <c r="BP354" i="119"/>
  <c r="BP353" i="119"/>
  <c r="BP352" i="119"/>
  <c r="BP351" i="119"/>
  <c r="BP350" i="119"/>
  <c r="BP349" i="119"/>
  <c r="BP348" i="119"/>
  <c r="BP347" i="119"/>
  <c r="BP346" i="119"/>
  <c r="BP345" i="119"/>
  <c r="BP344" i="119"/>
  <c r="BP343" i="119"/>
  <c r="BP342" i="119"/>
  <c r="BP341" i="119"/>
  <c r="BP340" i="119"/>
  <c r="BP339" i="119"/>
  <c r="BP338" i="119"/>
  <c r="BP337" i="119"/>
  <c r="BP336" i="119"/>
  <c r="BP335" i="119"/>
  <c r="BP334" i="119"/>
  <c r="BP333" i="119"/>
  <c r="BP332" i="119"/>
  <c r="BP331" i="119"/>
  <c r="BP330" i="119"/>
  <c r="BP329" i="119"/>
  <c r="BP328" i="119"/>
  <c r="BP327" i="119"/>
  <c r="BP326" i="119"/>
  <c r="BP325" i="119"/>
  <c r="BP324" i="119"/>
  <c r="BP323" i="119"/>
  <c r="BP322" i="119"/>
  <c r="BP321" i="119"/>
  <c r="BP320" i="119"/>
  <c r="BP319" i="119"/>
  <c r="BP318" i="119"/>
  <c r="BP317" i="119"/>
  <c r="BP316" i="119"/>
  <c r="BP315" i="119"/>
  <c r="BP314" i="119"/>
  <c r="BP313" i="119"/>
  <c r="BP312" i="119"/>
  <c r="BP311" i="119"/>
  <c r="BP310" i="119"/>
  <c r="BP309" i="119"/>
  <c r="BP308" i="119"/>
  <c r="BP307" i="119"/>
  <c r="BP306" i="119"/>
  <c r="BP305" i="119"/>
  <c r="BP304" i="119"/>
  <c r="BP303" i="119"/>
  <c r="BP302" i="119"/>
  <c r="BP301" i="119"/>
  <c r="BP300" i="119"/>
  <c r="BP299" i="119"/>
  <c r="BP298" i="119"/>
  <c r="BP297" i="119"/>
  <c r="BP296" i="119"/>
  <c r="BP295" i="119"/>
  <c r="BP294" i="119"/>
  <c r="BP293" i="119"/>
  <c r="BP292" i="119"/>
  <c r="BP291" i="119"/>
  <c r="BP290" i="119"/>
  <c r="BP289" i="119"/>
  <c r="BP288" i="119"/>
  <c r="BP287" i="119"/>
  <c r="BP286" i="119"/>
  <c r="BP285" i="119"/>
  <c r="BP284" i="119"/>
  <c r="BP283" i="119"/>
  <c r="BP282" i="119"/>
  <c r="BP281" i="119"/>
  <c r="BP280" i="119"/>
  <c r="BP279" i="119"/>
  <c r="BP278" i="119"/>
  <c r="BP277" i="119"/>
  <c r="BP276" i="119"/>
  <c r="BP275" i="119"/>
  <c r="BP274" i="119"/>
  <c r="BP273" i="119"/>
  <c r="BP272" i="119"/>
  <c r="BP271" i="119"/>
  <c r="BP270" i="119"/>
  <c r="BP269" i="119"/>
  <c r="BP268" i="119"/>
  <c r="BP267" i="119"/>
  <c r="BP266" i="119"/>
  <c r="BP265" i="119"/>
  <c r="BP264" i="119"/>
  <c r="BP263" i="119"/>
  <c r="BP262" i="119"/>
  <c r="BP261" i="119"/>
  <c r="BP260" i="119"/>
  <c r="BP259" i="119"/>
  <c r="BP258" i="119"/>
  <c r="BP257" i="119"/>
  <c r="BP256" i="119"/>
  <c r="BP255" i="119"/>
  <c r="BP254" i="119"/>
  <c r="BP253" i="119"/>
  <c r="BP252" i="119"/>
  <c r="BP251" i="119"/>
  <c r="BP250" i="119"/>
  <c r="BP249" i="119"/>
  <c r="BP248" i="119"/>
  <c r="BP247" i="119"/>
  <c r="BP246" i="119"/>
  <c r="BP245" i="119"/>
  <c r="BP244" i="119"/>
  <c r="BP243" i="119"/>
  <c r="BP242" i="119"/>
  <c r="BP241" i="119"/>
  <c r="BP240" i="119"/>
  <c r="BP239" i="119"/>
  <c r="BP238" i="119"/>
  <c r="BP237" i="119"/>
  <c r="BP236" i="119"/>
  <c r="BP235" i="119"/>
  <c r="BP234" i="119"/>
  <c r="BP233" i="119"/>
  <c r="BP232" i="119"/>
  <c r="BP231" i="119"/>
  <c r="BP230" i="119"/>
  <c r="BP229" i="119"/>
  <c r="BP228" i="119"/>
  <c r="BP227" i="119"/>
  <c r="BP226" i="119"/>
  <c r="BP225" i="119"/>
  <c r="BP224" i="119"/>
  <c r="BP223" i="119"/>
  <c r="BP222" i="119"/>
  <c r="BP221" i="119"/>
  <c r="BP220" i="119"/>
  <c r="BP219" i="119"/>
  <c r="BP218" i="119"/>
  <c r="BP217" i="119"/>
  <c r="BP216" i="119"/>
  <c r="BP215" i="119"/>
  <c r="BP214" i="119"/>
  <c r="BP213" i="119"/>
  <c r="BP212" i="119"/>
  <c r="BP211" i="119"/>
  <c r="BP210" i="119"/>
  <c r="BP209" i="119"/>
  <c r="BP208" i="119"/>
  <c r="BP207" i="119"/>
  <c r="BP206" i="119"/>
  <c r="BP205" i="119"/>
  <c r="BP204" i="119"/>
  <c r="BP203" i="119"/>
  <c r="BP202" i="119"/>
  <c r="BP201" i="119"/>
  <c r="BP200" i="119"/>
  <c r="BP199" i="119"/>
  <c r="BP198" i="119"/>
  <c r="BP197" i="119"/>
  <c r="BP196" i="119"/>
  <c r="BP195" i="119"/>
  <c r="BP194" i="119"/>
  <c r="BP193" i="119"/>
  <c r="BP192" i="119"/>
  <c r="BP191" i="119"/>
  <c r="BP190" i="119"/>
  <c r="BP189" i="119"/>
  <c r="BP188" i="119"/>
  <c r="BP187" i="119"/>
  <c r="BP186" i="119"/>
  <c r="BP185" i="119"/>
  <c r="BP184" i="119"/>
  <c r="BP183" i="119"/>
  <c r="BP182" i="119"/>
  <c r="BP181" i="119"/>
  <c r="BP180" i="119"/>
  <c r="BP179" i="119"/>
  <c r="BP178" i="119"/>
  <c r="BP177" i="119"/>
  <c r="BP176" i="119"/>
  <c r="BP175" i="119"/>
  <c r="BP174" i="119"/>
  <c r="BP173" i="119"/>
  <c r="BP172" i="119"/>
  <c r="BP171" i="119"/>
  <c r="BP170" i="119"/>
  <c r="BP169" i="119"/>
  <c r="BP168" i="119"/>
  <c r="BP167" i="119"/>
  <c r="BP166" i="119"/>
  <c r="BP165" i="119"/>
  <c r="BP164" i="119"/>
  <c r="BP163" i="119"/>
  <c r="BP162" i="119"/>
  <c r="BP161" i="119"/>
  <c r="BP160" i="119"/>
  <c r="BP159" i="119"/>
  <c r="BP158" i="119"/>
  <c r="BP157" i="119"/>
  <c r="BP156" i="119"/>
  <c r="BP155" i="119"/>
  <c r="BP154" i="119"/>
  <c r="BP153" i="119"/>
  <c r="BP152" i="119"/>
  <c r="BP151" i="119"/>
  <c r="BP150" i="119"/>
  <c r="BP149" i="119"/>
  <c r="BP148" i="119"/>
  <c r="BP147" i="119"/>
  <c r="BP146" i="119"/>
  <c r="BP145" i="119"/>
  <c r="BP144" i="119"/>
  <c r="BP143" i="119"/>
  <c r="BP142" i="119"/>
  <c r="BP141" i="119"/>
  <c r="BP140" i="119"/>
  <c r="BP139" i="119"/>
  <c r="BP138" i="119"/>
  <c r="BP137" i="119"/>
  <c r="BP136" i="119"/>
  <c r="BP135" i="119"/>
  <c r="BP134" i="119"/>
  <c r="BP133" i="119"/>
  <c r="BP132" i="119"/>
  <c r="BP131" i="119"/>
  <c r="BP130" i="119"/>
  <c r="BP129" i="119"/>
  <c r="BP128" i="119"/>
  <c r="BP127" i="119"/>
  <c r="BP126" i="119"/>
  <c r="BP125" i="119"/>
  <c r="BP124" i="119"/>
  <c r="BP123" i="119"/>
  <c r="BP122" i="119"/>
  <c r="BP121" i="119"/>
  <c r="BP120" i="119"/>
  <c r="BP119" i="119"/>
  <c r="BP118" i="119"/>
  <c r="BP117" i="119"/>
  <c r="BP116" i="119"/>
  <c r="BP115" i="119"/>
  <c r="BP114" i="119"/>
  <c r="BP113" i="119"/>
  <c r="BP112" i="119"/>
  <c r="BP111" i="119"/>
  <c r="BP110" i="119"/>
  <c r="BP109" i="119"/>
  <c r="BP108" i="119"/>
  <c r="BP107" i="119"/>
  <c r="BP106" i="119"/>
  <c r="BP105" i="119"/>
  <c r="BP104" i="119"/>
  <c r="BP103" i="119"/>
  <c r="BP102" i="119"/>
  <c r="BP101" i="119"/>
  <c r="BP100" i="119"/>
  <c r="BP99" i="119"/>
  <c r="BP98" i="119"/>
  <c r="BP97" i="119"/>
  <c r="BP96" i="119"/>
  <c r="BP95" i="119"/>
  <c r="BP94" i="119"/>
  <c r="BP93" i="119"/>
  <c r="BP92" i="119"/>
  <c r="BP91" i="119"/>
  <c r="BP90" i="119"/>
  <c r="BP89" i="119"/>
  <c r="BP88" i="119"/>
  <c r="BP87" i="119"/>
  <c r="BP86" i="119"/>
  <c r="BP85" i="119"/>
  <c r="BP84" i="119"/>
  <c r="BP83" i="119"/>
  <c r="BP82" i="119"/>
  <c r="BP81" i="119"/>
  <c r="BP80" i="119"/>
  <c r="BP79" i="119"/>
  <c r="BP78" i="119"/>
  <c r="BP77" i="119"/>
  <c r="BP76" i="119"/>
  <c r="BP75" i="119"/>
  <c r="BP74" i="119"/>
  <c r="BP73" i="119"/>
  <c r="BP72" i="119"/>
  <c r="BP71" i="119"/>
  <c r="BP70" i="119"/>
  <c r="BP69" i="119"/>
  <c r="BP68" i="119"/>
  <c r="BP67" i="119"/>
  <c r="BP66" i="119"/>
  <c r="BP65" i="119"/>
  <c r="BP64" i="119"/>
  <c r="BP63" i="119"/>
  <c r="BP62" i="119"/>
  <c r="BP61" i="119"/>
  <c r="BP60" i="119"/>
  <c r="BP59" i="119"/>
  <c r="BP58" i="119"/>
  <c r="BP57" i="119"/>
  <c r="BP56" i="119"/>
  <c r="BP55" i="119"/>
  <c r="BP54" i="119"/>
  <c r="BP53" i="119"/>
  <c r="BP52" i="119"/>
  <c r="BP51" i="119"/>
  <c r="BP50" i="119"/>
  <c r="BP49" i="119"/>
  <c r="BP48" i="119"/>
  <c r="BP47" i="119"/>
  <c r="BP46" i="119"/>
  <c r="BP45" i="119"/>
  <c r="BP44" i="119"/>
  <c r="BP43" i="119"/>
  <c r="BP42" i="119"/>
  <c r="BP41" i="119"/>
  <c r="BP40" i="119"/>
  <c r="BP39" i="119"/>
  <c r="BP38" i="119"/>
  <c r="BP37" i="119"/>
  <c r="BP36" i="119"/>
  <c r="BP35" i="119"/>
  <c r="BP34" i="119"/>
  <c r="BP33" i="119"/>
  <c r="BP32" i="119"/>
  <c r="BP31" i="119"/>
  <c r="BP30" i="119"/>
  <c r="BP29" i="119"/>
  <c r="BP28" i="119"/>
  <c r="BP27" i="119"/>
  <c r="BP26" i="119"/>
  <c r="BP25" i="119"/>
  <c r="BP24" i="119"/>
  <c r="BP23" i="119"/>
  <c r="BP22" i="119"/>
  <c r="BP21" i="119"/>
  <c r="BP20" i="119"/>
  <c r="BP19" i="119"/>
  <c r="BP18" i="119"/>
  <c r="BP17" i="119"/>
  <c r="BP16" i="119"/>
  <c r="BP15" i="119"/>
  <c r="BP14" i="119"/>
  <c r="BP13" i="119"/>
  <c r="BP12" i="119"/>
  <c r="BP11" i="119"/>
  <c r="BP10" i="119"/>
  <c r="BP9" i="119"/>
  <c r="BP8" i="119"/>
  <c r="BP7" i="119"/>
  <c r="BP6" i="119"/>
  <c r="AR202" i="81"/>
  <c r="AR201" i="81"/>
  <c r="AR200" i="81"/>
  <c r="AR199" i="81"/>
  <c r="AR198" i="81"/>
  <c r="AR197" i="81"/>
  <c r="AR196" i="81"/>
  <c r="AR195" i="81"/>
  <c r="AR194" i="81"/>
  <c r="AR193" i="81"/>
  <c r="AR192" i="81"/>
  <c r="AR191" i="81"/>
  <c r="AR190" i="81"/>
  <c r="AR189" i="81"/>
  <c r="AR188" i="81"/>
  <c r="AR187" i="81"/>
  <c r="AR186" i="81"/>
  <c r="AR185" i="81"/>
  <c r="AR184" i="81"/>
  <c r="AR183" i="81"/>
  <c r="AR182" i="81"/>
  <c r="AR181" i="81"/>
  <c r="AR180" i="81"/>
  <c r="AR179" i="81"/>
  <c r="AR178" i="81"/>
  <c r="AR177" i="81"/>
  <c r="AR176" i="81"/>
  <c r="AR175" i="81"/>
  <c r="AR174" i="81"/>
  <c r="AR173" i="81"/>
  <c r="AR172" i="81"/>
  <c r="AR171" i="81"/>
  <c r="AR170" i="81"/>
  <c r="AR169" i="81"/>
  <c r="AR168" i="81"/>
  <c r="AR167" i="81"/>
  <c r="AR166" i="81"/>
  <c r="AR165" i="81"/>
  <c r="AR164" i="81"/>
  <c r="AR163" i="81"/>
  <c r="AR162" i="81"/>
  <c r="AR161" i="81"/>
  <c r="AR160" i="81"/>
  <c r="AR159" i="81"/>
  <c r="AR158" i="81"/>
  <c r="AR157" i="81"/>
  <c r="AR156" i="81"/>
  <c r="AR155" i="81"/>
  <c r="AR154" i="81"/>
  <c r="AR153" i="81"/>
  <c r="AR152" i="81"/>
  <c r="AR151" i="81"/>
  <c r="AR150" i="81"/>
  <c r="AR149" i="81"/>
  <c r="AR148" i="81"/>
  <c r="AR147" i="81"/>
  <c r="AR146" i="81"/>
  <c r="AR145" i="81"/>
  <c r="AR144" i="81"/>
  <c r="AR143" i="81"/>
  <c r="AR142" i="81"/>
  <c r="AR141" i="81"/>
  <c r="AR140" i="81"/>
  <c r="AR139" i="81"/>
  <c r="AR138" i="81"/>
  <c r="AR137" i="81"/>
  <c r="AR136" i="81"/>
  <c r="AR135" i="81"/>
  <c r="AR134" i="81"/>
  <c r="AR133" i="81"/>
  <c r="AR132" i="81"/>
  <c r="AR131" i="81"/>
  <c r="AR130" i="81"/>
  <c r="AR129" i="81"/>
  <c r="AR128" i="81"/>
  <c r="AR127" i="81"/>
  <c r="AR126" i="81"/>
  <c r="AR125" i="81"/>
  <c r="AR124" i="81"/>
  <c r="AR123" i="81"/>
  <c r="AR122" i="81"/>
  <c r="AR121" i="81"/>
  <c r="AR120" i="81"/>
  <c r="AR119" i="81"/>
  <c r="AR118" i="81"/>
  <c r="AR117" i="81"/>
  <c r="AR116" i="81"/>
  <c r="AR115" i="81"/>
  <c r="AR114" i="81"/>
  <c r="AR113" i="81"/>
  <c r="AR112" i="81"/>
  <c r="AR111" i="81"/>
  <c r="AR110" i="81"/>
  <c r="AR109" i="81"/>
  <c r="AR108" i="81"/>
  <c r="AR107" i="81"/>
  <c r="AR106" i="81"/>
  <c r="AR105" i="81"/>
  <c r="AR104" i="81"/>
  <c r="AR103" i="81"/>
  <c r="AR102" i="81"/>
  <c r="AR101" i="81"/>
  <c r="AR100" i="81"/>
  <c r="AR99" i="81"/>
  <c r="AR98" i="81"/>
  <c r="AR97" i="81"/>
  <c r="AR96" i="81"/>
  <c r="AR95" i="81"/>
  <c r="AR94" i="81"/>
  <c r="AR93" i="81"/>
  <c r="AR92" i="81"/>
  <c r="AR91" i="81"/>
  <c r="AR90" i="81"/>
  <c r="AR89" i="81"/>
  <c r="AR88" i="81"/>
  <c r="AR87" i="81"/>
  <c r="AR86" i="81"/>
  <c r="AR85" i="81"/>
  <c r="AR84" i="81"/>
  <c r="AR83" i="81"/>
  <c r="AR82" i="81"/>
  <c r="AR81" i="81"/>
  <c r="AR80" i="81"/>
  <c r="AR79" i="81"/>
  <c r="AR78" i="81"/>
  <c r="AR77" i="81"/>
  <c r="AR76" i="81"/>
  <c r="AR75" i="81"/>
  <c r="AR74" i="81"/>
  <c r="AR73" i="81"/>
  <c r="AR72" i="81"/>
  <c r="AR71" i="81"/>
  <c r="AR70" i="81"/>
  <c r="AR69" i="81"/>
  <c r="AR68" i="81"/>
  <c r="AR67" i="81"/>
  <c r="AR66" i="81"/>
  <c r="AR65" i="81"/>
  <c r="AR64" i="81"/>
  <c r="AR63" i="81"/>
  <c r="AR62" i="81"/>
  <c r="AR61" i="81"/>
  <c r="AR60" i="81"/>
  <c r="AR59" i="81"/>
  <c r="AR58" i="81"/>
  <c r="AR57" i="81"/>
  <c r="AR56" i="81"/>
  <c r="AR55" i="81"/>
  <c r="AR54" i="81"/>
  <c r="AR53" i="81"/>
  <c r="AR52" i="81"/>
  <c r="AR51" i="81"/>
  <c r="AR50" i="81"/>
  <c r="AR49" i="81"/>
  <c r="AR48" i="81"/>
  <c r="AR47" i="81"/>
  <c r="AR46" i="81"/>
  <c r="AR45" i="81"/>
  <c r="AR44" i="81"/>
  <c r="AR43" i="81"/>
  <c r="AR42" i="81"/>
  <c r="AR41" i="81"/>
  <c r="AR40" i="81"/>
  <c r="AR39" i="81"/>
  <c r="AR38" i="81"/>
  <c r="AR37" i="81"/>
  <c r="AR36" i="81"/>
  <c r="AR35" i="81"/>
  <c r="AR34" i="81"/>
  <c r="AR33" i="81"/>
  <c r="AR32" i="81"/>
  <c r="AR31" i="81"/>
  <c r="AR30" i="81"/>
  <c r="AR29" i="81"/>
  <c r="AR28" i="81"/>
  <c r="AR27" i="81"/>
  <c r="AR26" i="81"/>
  <c r="AR25" i="81"/>
  <c r="AR24" i="81"/>
  <c r="AR23" i="81"/>
  <c r="AR22" i="81"/>
  <c r="AR21" i="81"/>
  <c r="AR20" i="81"/>
  <c r="AR19" i="81"/>
  <c r="AR18" i="81"/>
  <c r="AR17" i="81"/>
  <c r="AR16" i="81"/>
  <c r="AR15" i="81"/>
  <c r="AR14" i="81"/>
  <c r="AR13" i="81"/>
  <c r="AR12" i="81"/>
  <c r="AR11" i="81"/>
  <c r="AR10" i="81"/>
  <c r="AR9" i="81"/>
  <c r="AR8" i="81"/>
  <c r="AR7" i="81"/>
  <c r="AR6" i="81"/>
  <c r="AR5" i="81"/>
  <c r="BM565" i="119" l="1"/>
  <c r="BM564" i="119"/>
  <c r="BM563" i="119"/>
  <c r="BM562" i="119"/>
  <c r="BM561" i="119"/>
  <c r="BM560" i="119"/>
  <c r="BM559" i="119"/>
  <c r="BM558" i="119"/>
  <c r="BM557" i="119"/>
  <c r="BM556" i="119"/>
  <c r="BM555" i="119"/>
  <c r="BM554" i="119"/>
  <c r="BM553" i="119"/>
  <c r="BM552" i="119"/>
  <c r="BM551" i="119"/>
  <c r="BM550" i="119"/>
  <c r="BM549" i="119"/>
  <c r="BM548" i="119"/>
  <c r="BM547" i="119"/>
  <c r="BM546" i="119"/>
  <c r="BM545" i="119"/>
  <c r="BM544" i="119"/>
  <c r="BM543" i="119"/>
  <c r="BM542" i="119"/>
  <c r="BM541" i="119"/>
  <c r="BM540" i="119"/>
  <c r="BM539" i="119"/>
  <c r="BM538" i="119"/>
  <c r="BM537" i="119"/>
  <c r="BM536" i="119"/>
  <c r="BM535" i="119"/>
  <c r="BM534" i="119"/>
  <c r="BM533" i="119"/>
  <c r="BM532" i="119"/>
  <c r="BM531" i="119"/>
  <c r="BM530" i="119"/>
  <c r="BM529" i="119"/>
  <c r="BM528" i="119"/>
  <c r="BM527" i="119"/>
  <c r="BM526" i="119"/>
  <c r="BM525" i="119"/>
  <c r="BM524" i="119"/>
  <c r="BM523" i="119"/>
  <c r="BM522" i="119"/>
  <c r="BM521" i="119"/>
  <c r="BM520" i="119"/>
  <c r="BM519" i="119"/>
  <c r="BM518" i="119"/>
  <c r="BM517" i="119"/>
  <c r="BM516" i="119"/>
  <c r="BM515" i="119"/>
  <c r="BM514" i="119"/>
  <c r="BM513" i="119"/>
  <c r="BM512" i="119"/>
  <c r="BM511" i="119"/>
  <c r="BM510" i="119"/>
  <c r="BM509" i="119"/>
  <c r="BM508" i="119"/>
  <c r="BM507" i="119"/>
  <c r="BM506" i="119"/>
  <c r="BM505" i="119"/>
  <c r="BM504" i="119"/>
  <c r="BM503" i="119"/>
  <c r="BM502" i="119"/>
  <c r="BM501" i="119"/>
  <c r="BM500" i="119"/>
  <c r="BM499" i="119"/>
  <c r="BM498" i="119"/>
  <c r="BM497" i="119"/>
  <c r="BM496" i="119"/>
  <c r="BM495" i="119"/>
  <c r="BM494" i="119"/>
  <c r="BM493" i="119"/>
  <c r="BM492" i="119"/>
  <c r="BM491" i="119"/>
  <c r="BM490" i="119"/>
  <c r="BM489" i="119"/>
  <c r="BM488" i="119"/>
  <c r="BM487" i="119"/>
  <c r="BM486" i="119"/>
  <c r="BM485" i="119"/>
  <c r="BM484" i="119"/>
  <c r="BM483" i="119"/>
  <c r="BM482" i="119"/>
  <c r="BM481" i="119"/>
  <c r="BM480" i="119"/>
  <c r="BM479" i="119"/>
  <c r="BM478" i="119"/>
  <c r="BM477" i="119"/>
  <c r="BM476" i="119"/>
  <c r="BM475" i="119"/>
  <c r="BM474" i="119"/>
  <c r="BM473" i="119"/>
  <c r="BM472" i="119"/>
  <c r="BM471" i="119"/>
  <c r="BM470" i="119"/>
  <c r="BM469" i="119"/>
  <c r="BM468" i="119"/>
  <c r="BM467" i="119"/>
  <c r="BM466" i="119"/>
  <c r="BM465" i="119"/>
  <c r="BM464" i="119"/>
  <c r="BM463" i="119"/>
  <c r="BM462" i="119"/>
  <c r="BM461" i="119"/>
  <c r="BM460" i="119"/>
  <c r="BM459" i="119"/>
  <c r="BM458" i="119"/>
  <c r="BM457" i="119"/>
  <c r="BM456" i="119"/>
  <c r="BM455" i="119"/>
  <c r="BM454" i="119"/>
  <c r="BM453" i="119"/>
  <c r="BM452" i="119"/>
  <c r="BM451" i="119"/>
  <c r="BM450" i="119"/>
  <c r="BM449" i="119"/>
  <c r="BM448" i="119"/>
  <c r="BM447" i="119"/>
  <c r="BM446" i="119"/>
  <c r="BM445" i="119"/>
  <c r="BM444" i="119"/>
  <c r="BM443" i="119"/>
  <c r="BM442" i="119"/>
  <c r="BM441" i="119"/>
  <c r="BM440" i="119"/>
  <c r="BM439" i="119"/>
  <c r="BM438" i="119"/>
  <c r="BM437" i="119"/>
  <c r="BM436" i="119"/>
  <c r="BM435" i="119"/>
  <c r="BM434" i="119"/>
  <c r="BM433" i="119"/>
  <c r="BM432" i="119"/>
  <c r="BM431" i="119"/>
  <c r="BM430" i="119"/>
  <c r="BM429" i="119"/>
  <c r="BM428" i="119"/>
  <c r="BM427" i="119"/>
  <c r="BM426" i="119"/>
  <c r="BM425" i="119"/>
  <c r="BM424" i="119"/>
  <c r="BM423" i="119"/>
  <c r="BM422" i="119"/>
  <c r="BM421" i="119"/>
  <c r="BM420" i="119"/>
  <c r="BM419" i="119"/>
  <c r="BM418" i="119"/>
  <c r="BM417" i="119"/>
  <c r="BM416" i="119"/>
  <c r="BM415" i="119"/>
  <c r="BM414" i="119"/>
  <c r="BM413" i="119"/>
  <c r="BM412" i="119"/>
  <c r="BM411" i="119"/>
  <c r="BM410" i="119"/>
  <c r="BM409" i="119"/>
  <c r="BM408" i="119"/>
  <c r="BM407" i="119"/>
  <c r="BM406" i="119"/>
  <c r="BM405" i="119"/>
  <c r="BM404" i="119"/>
  <c r="BM403" i="119"/>
  <c r="BM402" i="119"/>
  <c r="BM401" i="119"/>
  <c r="BM400" i="119"/>
  <c r="BM399" i="119"/>
  <c r="BM398" i="119"/>
  <c r="BM397" i="119"/>
  <c r="BM396" i="119"/>
  <c r="BM395" i="119"/>
  <c r="BM394" i="119"/>
  <c r="BM393" i="119"/>
  <c r="BM392" i="119"/>
  <c r="BM391" i="119"/>
  <c r="BM390" i="119"/>
  <c r="BM389" i="119"/>
  <c r="BM388" i="119"/>
  <c r="BM387" i="119"/>
  <c r="BM386" i="119"/>
  <c r="BM385" i="119"/>
  <c r="BM384" i="119"/>
  <c r="BM383" i="119"/>
  <c r="BM382" i="119"/>
  <c r="BM381" i="119"/>
  <c r="BM380" i="119"/>
  <c r="BM379" i="119"/>
  <c r="BM378" i="119"/>
  <c r="BM377" i="119"/>
  <c r="BM376" i="119"/>
  <c r="BM375" i="119"/>
  <c r="BM374" i="119"/>
  <c r="BM373" i="119"/>
  <c r="BM372" i="119"/>
  <c r="BM371" i="119"/>
  <c r="BM370" i="119"/>
  <c r="BM369" i="119"/>
  <c r="BM368" i="119"/>
  <c r="BM367" i="119"/>
  <c r="BM366" i="119"/>
  <c r="BM365" i="119"/>
  <c r="BM364" i="119"/>
  <c r="BM363" i="119"/>
  <c r="BM362" i="119"/>
  <c r="BM361" i="119"/>
  <c r="BM360" i="119"/>
  <c r="BM359" i="119"/>
  <c r="BM358" i="119"/>
  <c r="BM357" i="119"/>
  <c r="BM356" i="119"/>
  <c r="BM355" i="119"/>
  <c r="BM354" i="119"/>
  <c r="BM353" i="119"/>
  <c r="BM352" i="119"/>
  <c r="BM351" i="119"/>
  <c r="BM350" i="119"/>
  <c r="BM349" i="119"/>
  <c r="BM348" i="119"/>
  <c r="BM347" i="119"/>
  <c r="BM346" i="119"/>
  <c r="BM345" i="119"/>
  <c r="BM344" i="119"/>
  <c r="BM343" i="119"/>
  <c r="BM342" i="119"/>
  <c r="BM341" i="119"/>
  <c r="BM340" i="119"/>
  <c r="BM339" i="119"/>
  <c r="BM338" i="119"/>
  <c r="BM337" i="119"/>
  <c r="BM336" i="119"/>
  <c r="BM335" i="119"/>
  <c r="BM334" i="119"/>
  <c r="BM333" i="119"/>
  <c r="BM332" i="119"/>
  <c r="BM331" i="119"/>
  <c r="BM330" i="119"/>
  <c r="BM329" i="119"/>
  <c r="BM328" i="119"/>
  <c r="BM327" i="119"/>
  <c r="BM326" i="119"/>
  <c r="BM325" i="119"/>
  <c r="BM324" i="119"/>
  <c r="BM323" i="119"/>
  <c r="BM322" i="119"/>
  <c r="BM321" i="119"/>
  <c r="BM320" i="119"/>
  <c r="BM319" i="119"/>
  <c r="BM318" i="119"/>
  <c r="BM317" i="119"/>
  <c r="BM316" i="119"/>
  <c r="BM315" i="119"/>
  <c r="BM314" i="119"/>
  <c r="BM313" i="119"/>
  <c r="BM312" i="119"/>
  <c r="BM311" i="119"/>
  <c r="BM310" i="119"/>
  <c r="BM309" i="119"/>
  <c r="BM308" i="119"/>
  <c r="BM307" i="119"/>
  <c r="BM306" i="119"/>
  <c r="BM305" i="119"/>
  <c r="BM304" i="119"/>
  <c r="BM303" i="119"/>
  <c r="BM302" i="119"/>
  <c r="BM301" i="119"/>
  <c r="BM300" i="119"/>
  <c r="BM299" i="119"/>
  <c r="BM298" i="119"/>
  <c r="BM297" i="119"/>
  <c r="BM296" i="119"/>
  <c r="BM295" i="119"/>
  <c r="BM294" i="119"/>
  <c r="BM293" i="119"/>
  <c r="BM292" i="119"/>
  <c r="BM291" i="119"/>
  <c r="BM290" i="119"/>
  <c r="BM289" i="119"/>
  <c r="BM288" i="119"/>
  <c r="BM287" i="119"/>
  <c r="BM286" i="119"/>
  <c r="BM285" i="119"/>
  <c r="BM284" i="119"/>
  <c r="BM283" i="119"/>
  <c r="BM282" i="119"/>
  <c r="BM281" i="119"/>
  <c r="BM280" i="119"/>
  <c r="BM279" i="119"/>
  <c r="BM278" i="119"/>
  <c r="BM277" i="119"/>
  <c r="BM276" i="119"/>
  <c r="BM275" i="119"/>
  <c r="BM274" i="119"/>
  <c r="BM273" i="119"/>
  <c r="BM272" i="119"/>
  <c r="BM271" i="119"/>
  <c r="BM270" i="119"/>
  <c r="BM269" i="119"/>
  <c r="BM268" i="119"/>
  <c r="BM267" i="119"/>
  <c r="BM266" i="119"/>
  <c r="BM265" i="119"/>
  <c r="BM264" i="119"/>
  <c r="BM263" i="119"/>
  <c r="BM262" i="119"/>
  <c r="BM261" i="119"/>
  <c r="BM260" i="119"/>
  <c r="BM259" i="119"/>
  <c r="BM258" i="119"/>
  <c r="BM257" i="119"/>
  <c r="BM256" i="119"/>
  <c r="BM255" i="119"/>
  <c r="BM254" i="119"/>
  <c r="BM253" i="119"/>
  <c r="BM252" i="119"/>
  <c r="BM251" i="119"/>
  <c r="BM250" i="119"/>
  <c r="BM249" i="119"/>
  <c r="BM248" i="119"/>
  <c r="BM247" i="119"/>
  <c r="BM246" i="119"/>
  <c r="BM245" i="119"/>
  <c r="BM244" i="119"/>
  <c r="BM243" i="119"/>
  <c r="BM242" i="119"/>
  <c r="BM241" i="119"/>
  <c r="BM240" i="119"/>
  <c r="BM239" i="119"/>
  <c r="BM238" i="119"/>
  <c r="BM237" i="119"/>
  <c r="BM236" i="119"/>
  <c r="BM235" i="119"/>
  <c r="BM234" i="119"/>
  <c r="BM233" i="119"/>
  <c r="BM232" i="119"/>
  <c r="BM231" i="119"/>
  <c r="BM230" i="119"/>
  <c r="BM229" i="119"/>
  <c r="BM228" i="119"/>
  <c r="BM227" i="119"/>
  <c r="BM226" i="119"/>
  <c r="BM225" i="119"/>
  <c r="BM224" i="119"/>
  <c r="BM223" i="119"/>
  <c r="BM222" i="119"/>
  <c r="BM221" i="119"/>
  <c r="BM220" i="119"/>
  <c r="BM219" i="119"/>
  <c r="BM218" i="119"/>
  <c r="BM217" i="119"/>
  <c r="BM216" i="119"/>
  <c r="BM215" i="119"/>
  <c r="BM214" i="119"/>
  <c r="BM213" i="119"/>
  <c r="BM212" i="119"/>
  <c r="BM211" i="119"/>
  <c r="BM210" i="119"/>
  <c r="BM209" i="119"/>
  <c r="BM208" i="119"/>
  <c r="BM207" i="119"/>
  <c r="BM206" i="119"/>
  <c r="BM205" i="119"/>
  <c r="BM204" i="119"/>
  <c r="BM203" i="119"/>
  <c r="BM202" i="119"/>
  <c r="BM201" i="119"/>
  <c r="BM200" i="119"/>
  <c r="BM199" i="119"/>
  <c r="BM198" i="119"/>
  <c r="BM197" i="119"/>
  <c r="BM196" i="119"/>
  <c r="BM195" i="119"/>
  <c r="BM194" i="119"/>
  <c r="BM193" i="119"/>
  <c r="BM192" i="119"/>
  <c r="BM191" i="119"/>
  <c r="BM190" i="119"/>
  <c r="BM189" i="119"/>
  <c r="BM188" i="119"/>
  <c r="BM187" i="119"/>
  <c r="BM186" i="119"/>
  <c r="BM185" i="119"/>
  <c r="BM184" i="119"/>
  <c r="BM183" i="119"/>
  <c r="BM182" i="119"/>
  <c r="BM181" i="119"/>
  <c r="BM180" i="119"/>
  <c r="BM179" i="119"/>
  <c r="BM178" i="119"/>
  <c r="BM177" i="119"/>
  <c r="BM176" i="119"/>
  <c r="BM175" i="119"/>
  <c r="BM174" i="119"/>
  <c r="BM173" i="119"/>
  <c r="BM172" i="119"/>
  <c r="BM171" i="119"/>
  <c r="BM170" i="119"/>
  <c r="BM169" i="119"/>
  <c r="BM168" i="119"/>
  <c r="BM167" i="119"/>
  <c r="BM166" i="119"/>
  <c r="BM165" i="119"/>
  <c r="BM164" i="119"/>
  <c r="BM163" i="119"/>
  <c r="BM162" i="119"/>
  <c r="BM161" i="119"/>
  <c r="BM160" i="119"/>
  <c r="BM159" i="119"/>
  <c r="BM158" i="119"/>
  <c r="BM157" i="119"/>
  <c r="BM156" i="119"/>
  <c r="BM155" i="119"/>
  <c r="BM154" i="119"/>
  <c r="BM153" i="119"/>
  <c r="BM152" i="119"/>
  <c r="BM151" i="119"/>
  <c r="BM150" i="119"/>
  <c r="BM149" i="119"/>
  <c r="BM148" i="119"/>
  <c r="BM147" i="119"/>
  <c r="BM146" i="119"/>
  <c r="BM145" i="119"/>
  <c r="BM144" i="119"/>
  <c r="BM143" i="119"/>
  <c r="BM142" i="119"/>
  <c r="BM141" i="119"/>
  <c r="BM140" i="119"/>
  <c r="BM139" i="119"/>
  <c r="BM138" i="119"/>
  <c r="BM137" i="119"/>
  <c r="BM136" i="119"/>
  <c r="BM135" i="119"/>
  <c r="BM134" i="119"/>
  <c r="BM133" i="119"/>
  <c r="BM132" i="119"/>
  <c r="BM131" i="119"/>
  <c r="BM130" i="119"/>
  <c r="BM129" i="119"/>
  <c r="BM128" i="119"/>
  <c r="BM127" i="119"/>
  <c r="BM126" i="119"/>
  <c r="BM125" i="119"/>
  <c r="BM124" i="119"/>
  <c r="BM123" i="119"/>
  <c r="BM122" i="119"/>
  <c r="BM121" i="119"/>
  <c r="BM120" i="119"/>
  <c r="BM119" i="119"/>
  <c r="BM118" i="119"/>
  <c r="BM117" i="119"/>
  <c r="BM116" i="119"/>
  <c r="BM115" i="119"/>
  <c r="BM114" i="119"/>
  <c r="BM113" i="119"/>
  <c r="BM112" i="119"/>
  <c r="BM111" i="119"/>
  <c r="BM110" i="119"/>
  <c r="BM109" i="119"/>
  <c r="BM108" i="119"/>
  <c r="BM107" i="119"/>
  <c r="BM106" i="119"/>
  <c r="BM105" i="119"/>
  <c r="BM104" i="119"/>
  <c r="BM103" i="119"/>
  <c r="BM102" i="119"/>
  <c r="BM101" i="119"/>
  <c r="BM100" i="119"/>
  <c r="BM99" i="119"/>
  <c r="BM98" i="119"/>
  <c r="BM97" i="119"/>
  <c r="BM96" i="119"/>
  <c r="BM95" i="119"/>
  <c r="BM94" i="119"/>
  <c r="BM93" i="119"/>
  <c r="BM92" i="119"/>
  <c r="BM91" i="119"/>
  <c r="BM90" i="119"/>
  <c r="BM89" i="119"/>
  <c r="BM88" i="119"/>
  <c r="BM87" i="119"/>
  <c r="BM86" i="119"/>
  <c r="BM85" i="119"/>
  <c r="BM84" i="119"/>
  <c r="BM83" i="119"/>
  <c r="BM82" i="119"/>
  <c r="BM81" i="119"/>
  <c r="BM80" i="119"/>
  <c r="BM79" i="119"/>
  <c r="BM78" i="119"/>
  <c r="BM77" i="119"/>
  <c r="BM76" i="119"/>
  <c r="BM75" i="119"/>
  <c r="BM74" i="119"/>
  <c r="BM73" i="119"/>
  <c r="BM72" i="119"/>
  <c r="BM71" i="119"/>
  <c r="BM70" i="119"/>
  <c r="BM69" i="119"/>
  <c r="BM68" i="119"/>
  <c r="BM67" i="119"/>
  <c r="BM66" i="119"/>
  <c r="BM65" i="119"/>
  <c r="BM64" i="119"/>
  <c r="BM63" i="119"/>
  <c r="BM62" i="119"/>
  <c r="BM61" i="119"/>
  <c r="BM60" i="119"/>
  <c r="BM59" i="119"/>
  <c r="BM58" i="119"/>
  <c r="BM57" i="119"/>
  <c r="BM56" i="119"/>
  <c r="BM55" i="119"/>
  <c r="BM54" i="119"/>
  <c r="BM53" i="119"/>
  <c r="BM52" i="119"/>
  <c r="BM51" i="119"/>
  <c r="BM50" i="119"/>
  <c r="BM49" i="119"/>
  <c r="BM48" i="119"/>
  <c r="BM47" i="119"/>
  <c r="BM46" i="119"/>
  <c r="BM45" i="119"/>
  <c r="BM44" i="119"/>
  <c r="BM43" i="119"/>
  <c r="BM42" i="119"/>
  <c r="BM41" i="119"/>
  <c r="BM40" i="119"/>
  <c r="BM39" i="119"/>
  <c r="BM38" i="119"/>
  <c r="BM37" i="119"/>
  <c r="BM36" i="119"/>
  <c r="BM35" i="119"/>
  <c r="BM34" i="119"/>
  <c r="BM33" i="119"/>
  <c r="BM32" i="119"/>
  <c r="BM31" i="119"/>
  <c r="BM30" i="119"/>
  <c r="BM29" i="119"/>
  <c r="BM28" i="119"/>
  <c r="BM27" i="119"/>
  <c r="BM26" i="119"/>
  <c r="BM25" i="119"/>
  <c r="BM24" i="119"/>
  <c r="BM23" i="119"/>
  <c r="BM22" i="119"/>
  <c r="BM21" i="119"/>
  <c r="BM20" i="119"/>
  <c r="BM19" i="119"/>
  <c r="BM18" i="119"/>
  <c r="BM17" i="119"/>
  <c r="BM16" i="119"/>
  <c r="BM15" i="119"/>
  <c r="BM14" i="119"/>
  <c r="BM13" i="119"/>
  <c r="BM12" i="119"/>
  <c r="BM11" i="119"/>
  <c r="BM10" i="119"/>
  <c r="BM9" i="119"/>
  <c r="BM8" i="119"/>
  <c r="BM7" i="119"/>
  <c r="BM6" i="119"/>
  <c r="AC570" i="119" l="1"/>
  <c r="AC569" i="119"/>
  <c r="AC568" i="119"/>
  <c r="AC567" i="119"/>
  <c r="AB570" i="119" l="1"/>
  <c r="AB569" i="119"/>
  <c r="AB568" i="119"/>
  <c r="AB567" i="119"/>
  <c r="BJ566" i="119" l="1"/>
  <c r="BJ565" i="119"/>
  <c r="BJ564" i="119"/>
  <c r="BJ563" i="119"/>
  <c r="BJ562" i="119"/>
  <c r="BJ561" i="119"/>
  <c r="BJ560" i="119"/>
  <c r="BJ559" i="119"/>
  <c r="BJ558" i="119"/>
  <c r="BJ557" i="119"/>
  <c r="BJ556" i="119"/>
  <c r="BJ555" i="119"/>
  <c r="BJ554" i="119"/>
  <c r="BJ553" i="119"/>
  <c r="BJ552" i="119"/>
  <c r="BJ551" i="119"/>
  <c r="BJ550" i="119"/>
  <c r="BJ549" i="119"/>
  <c r="BJ548" i="119"/>
  <c r="BJ547" i="119"/>
  <c r="BJ546" i="119"/>
  <c r="BJ545" i="119"/>
  <c r="BJ544" i="119"/>
  <c r="BJ543" i="119"/>
  <c r="BJ542" i="119"/>
  <c r="BJ541" i="119"/>
  <c r="BJ540" i="119"/>
  <c r="BJ539" i="119"/>
  <c r="BJ538" i="119"/>
  <c r="BJ537" i="119"/>
  <c r="BJ536" i="119"/>
  <c r="BJ535" i="119"/>
  <c r="BJ534" i="119"/>
  <c r="BJ533" i="119"/>
  <c r="BJ532" i="119"/>
  <c r="BJ531" i="119"/>
  <c r="BJ530" i="119"/>
  <c r="BJ529" i="119"/>
  <c r="BJ528" i="119"/>
  <c r="BJ527" i="119"/>
  <c r="BJ526" i="119"/>
  <c r="BJ525" i="119"/>
  <c r="BJ524" i="119"/>
  <c r="BJ523" i="119"/>
  <c r="BJ522" i="119"/>
  <c r="BJ521" i="119"/>
  <c r="BJ520" i="119"/>
  <c r="BJ519" i="119"/>
  <c r="BJ518" i="119"/>
  <c r="BJ517" i="119"/>
  <c r="BJ516" i="119"/>
  <c r="BJ515" i="119"/>
  <c r="BJ514" i="119"/>
  <c r="BJ513" i="119"/>
  <c r="BJ512" i="119"/>
  <c r="BJ511" i="119"/>
  <c r="BJ510" i="119"/>
  <c r="BJ509" i="119"/>
  <c r="BJ508" i="119"/>
  <c r="BJ507" i="119"/>
  <c r="BJ506" i="119"/>
  <c r="BJ505" i="119"/>
  <c r="BJ504" i="119"/>
  <c r="BJ503" i="119"/>
  <c r="BJ502" i="119"/>
  <c r="BJ501" i="119"/>
  <c r="BJ500" i="119"/>
  <c r="BJ499" i="119"/>
  <c r="BJ498" i="119"/>
  <c r="BJ497" i="119"/>
  <c r="BJ496" i="119"/>
  <c r="BJ495" i="119"/>
  <c r="BJ494" i="119"/>
  <c r="BJ493" i="119"/>
  <c r="BJ492" i="119"/>
  <c r="BJ491" i="119"/>
  <c r="BJ490" i="119"/>
  <c r="BJ489" i="119"/>
  <c r="BJ488" i="119"/>
  <c r="BJ487" i="119"/>
  <c r="BJ486" i="119"/>
  <c r="BJ485" i="119"/>
  <c r="BJ484" i="119"/>
  <c r="BJ483" i="119"/>
  <c r="BJ482" i="119"/>
  <c r="BJ481" i="119"/>
  <c r="BJ480" i="119"/>
  <c r="BJ479" i="119"/>
  <c r="BJ478" i="119"/>
  <c r="BJ477" i="119"/>
  <c r="BJ476" i="119"/>
  <c r="BJ475" i="119"/>
  <c r="BJ474" i="119"/>
  <c r="BJ473" i="119"/>
  <c r="BJ472" i="119"/>
  <c r="BJ471" i="119"/>
  <c r="BJ470" i="119"/>
  <c r="BJ469" i="119"/>
  <c r="BJ468" i="119"/>
  <c r="BJ467" i="119"/>
  <c r="BJ466" i="119"/>
  <c r="BJ465" i="119"/>
  <c r="BJ464" i="119"/>
  <c r="BJ463" i="119"/>
  <c r="BJ462" i="119"/>
  <c r="BJ461" i="119"/>
  <c r="BJ460" i="119"/>
  <c r="BJ459" i="119"/>
  <c r="BJ458" i="119"/>
  <c r="BJ457" i="119"/>
  <c r="BJ456" i="119"/>
  <c r="BJ455" i="119"/>
  <c r="BJ454" i="119"/>
  <c r="BJ453" i="119"/>
  <c r="BJ452" i="119"/>
  <c r="BJ451" i="119"/>
  <c r="BJ450" i="119"/>
  <c r="BJ449" i="119"/>
  <c r="BJ448" i="119"/>
  <c r="BJ447" i="119"/>
  <c r="BJ446" i="119"/>
  <c r="BJ445" i="119"/>
  <c r="BJ444" i="119"/>
  <c r="BJ443" i="119"/>
  <c r="BJ442" i="119"/>
  <c r="BJ441" i="119"/>
  <c r="BJ440" i="119"/>
  <c r="BJ439" i="119"/>
  <c r="BJ438" i="119"/>
  <c r="BJ437" i="119"/>
  <c r="BJ436" i="119"/>
  <c r="BJ435" i="119"/>
  <c r="BJ434" i="119"/>
  <c r="BJ433" i="119"/>
  <c r="BJ432" i="119"/>
  <c r="BJ431" i="119"/>
  <c r="BJ430" i="119"/>
  <c r="BJ429" i="119"/>
  <c r="BJ428" i="119"/>
  <c r="BJ427" i="119"/>
  <c r="BJ426" i="119"/>
  <c r="BJ425" i="119"/>
  <c r="BJ424" i="119"/>
  <c r="BJ423" i="119"/>
  <c r="BJ422" i="119"/>
  <c r="BJ421" i="119"/>
  <c r="BJ420" i="119"/>
  <c r="BJ419" i="119"/>
  <c r="BJ418" i="119"/>
  <c r="BJ417" i="119"/>
  <c r="BJ416" i="119"/>
  <c r="BJ415" i="119"/>
  <c r="BJ414" i="119"/>
  <c r="BJ413" i="119"/>
  <c r="BJ412" i="119"/>
  <c r="BJ411" i="119"/>
  <c r="BJ410" i="119"/>
  <c r="BJ409" i="119"/>
  <c r="BJ408" i="119"/>
  <c r="BJ407" i="119"/>
  <c r="BJ406" i="119"/>
  <c r="BJ405" i="119"/>
  <c r="BJ404" i="119"/>
  <c r="BJ403" i="119"/>
  <c r="BJ402" i="119"/>
  <c r="BJ401" i="119"/>
  <c r="BJ400" i="119"/>
  <c r="BJ399" i="119"/>
  <c r="BJ398" i="119"/>
  <c r="BJ397" i="119"/>
  <c r="BJ396" i="119"/>
  <c r="BJ395" i="119"/>
  <c r="BJ394" i="119"/>
  <c r="BJ393" i="119"/>
  <c r="BJ392" i="119"/>
  <c r="BJ391" i="119"/>
  <c r="BJ390" i="119"/>
  <c r="BJ389" i="119"/>
  <c r="BJ388" i="119"/>
  <c r="BJ387" i="119"/>
  <c r="BJ386" i="119"/>
  <c r="BJ385" i="119"/>
  <c r="BJ384" i="119"/>
  <c r="BJ383" i="119"/>
  <c r="BJ382" i="119"/>
  <c r="BJ381" i="119"/>
  <c r="BJ380" i="119"/>
  <c r="BJ379" i="119"/>
  <c r="BJ378" i="119"/>
  <c r="BJ377" i="119"/>
  <c r="BJ376" i="119"/>
  <c r="BJ375" i="119"/>
  <c r="BJ374" i="119"/>
  <c r="BJ373" i="119"/>
  <c r="BJ372" i="119"/>
  <c r="BJ371" i="119"/>
  <c r="BJ370" i="119"/>
  <c r="BJ369" i="119"/>
  <c r="BJ368" i="119"/>
  <c r="BJ367" i="119"/>
  <c r="BJ366" i="119"/>
  <c r="BJ365" i="119"/>
  <c r="BJ364" i="119"/>
  <c r="BJ363" i="119"/>
  <c r="BJ362" i="119"/>
  <c r="BJ361" i="119"/>
  <c r="BJ360" i="119"/>
  <c r="BJ359" i="119"/>
  <c r="BJ358" i="119"/>
  <c r="BJ357" i="119"/>
  <c r="BJ356" i="119"/>
  <c r="BJ355" i="119"/>
  <c r="BJ354" i="119"/>
  <c r="BJ353" i="119"/>
  <c r="BJ352" i="119"/>
  <c r="BJ351" i="119"/>
  <c r="BJ350" i="119"/>
  <c r="BJ349" i="119"/>
  <c r="BJ348" i="119"/>
  <c r="BJ347" i="119"/>
  <c r="BJ346" i="119"/>
  <c r="BJ345" i="119"/>
  <c r="BJ344" i="119"/>
  <c r="BJ343" i="119"/>
  <c r="BJ342" i="119"/>
  <c r="BJ341" i="119"/>
  <c r="BJ340" i="119"/>
  <c r="BJ339" i="119"/>
  <c r="BJ338" i="119"/>
  <c r="BJ337" i="119"/>
  <c r="BJ336" i="119"/>
  <c r="BJ335" i="119"/>
  <c r="BJ334" i="119"/>
  <c r="BJ333" i="119"/>
  <c r="BJ332" i="119"/>
  <c r="BJ331" i="119"/>
  <c r="BJ330" i="119"/>
  <c r="BJ329" i="119"/>
  <c r="BJ328" i="119"/>
  <c r="BJ327" i="119"/>
  <c r="BJ326" i="119"/>
  <c r="BJ325" i="119"/>
  <c r="BJ324" i="119"/>
  <c r="BJ323" i="119"/>
  <c r="BJ322" i="119"/>
  <c r="BJ321" i="119"/>
  <c r="BJ320" i="119"/>
  <c r="BJ319" i="119"/>
  <c r="BJ318" i="119"/>
  <c r="BJ317" i="119"/>
  <c r="BJ316" i="119"/>
  <c r="BJ315" i="119"/>
  <c r="BJ314" i="119"/>
  <c r="BJ313" i="119"/>
  <c r="BJ312" i="119"/>
  <c r="BJ311" i="119"/>
  <c r="BJ310" i="119"/>
  <c r="BJ309" i="119"/>
  <c r="BJ308" i="119"/>
  <c r="BJ307" i="119"/>
  <c r="BJ306" i="119"/>
  <c r="BJ305" i="119"/>
  <c r="BJ304" i="119"/>
  <c r="BJ303" i="119"/>
  <c r="BJ302" i="119"/>
  <c r="BJ301" i="119"/>
  <c r="BJ300" i="119"/>
  <c r="BJ299" i="119"/>
  <c r="BJ298" i="119"/>
  <c r="BJ297" i="119"/>
  <c r="BJ296" i="119"/>
  <c r="BJ295" i="119"/>
  <c r="BJ294" i="119"/>
  <c r="BJ293" i="119"/>
  <c r="BJ292" i="119"/>
  <c r="BJ291" i="119"/>
  <c r="BJ290" i="119"/>
  <c r="BJ289" i="119"/>
  <c r="BJ288" i="119"/>
  <c r="BJ287" i="119"/>
  <c r="BJ286" i="119"/>
  <c r="BJ285" i="119"/>
  <c r="BJ284" i="119"/>
  <c r="BJ283" i="119"/>
  <c r="BJ282" i="119"/>
  <c r="BJ281" i="119"/>
  <c r="BJ280" i="119"/>
  <c r="BJ279" i="119"/>
  <c r="BJ278" i="119"/>
  <c r="BJ277" i="119"/>
  <c r="BJ276" i="119"/>
  <c r="BJ275" i="119"/>
  <c r="BJ274" i="119"/>
  <c r="BJ273" i="119"/>
  <c r="BJ272" i="119"/>
  <c r="BJ271" i="119"/>
  <c r="BJ270" i="119"/>
  <c r="BJ269" i="119"/>
  <c r="BJ268" i="119"/>
  <c r="BJ267" i="119"/>
  <c r="BJ266" i="119"/>
  <c r="BJ265" i="119"/>
  <c r="BJ264" i="119"/>
  <c r="BJ263" i="119"/>
  <c r="BJ262" i="119"/>
  <c r="BJ261" i="119"/>
  <c r="BJ260" i="119"/>
  <c r="BJ259" i="119"/>
  <c r="BJ258" i="119"/>
  <c r="BJ257" i="119"/>
  <c r="BJ256" i="119"/>
  <c r="BJ255" i="119"/>
  <c r="BJ254" i="119"/>
  <c r="BJ253" i="119"/>
  <c r="BJ252" i="119"/>
  <c r="BJ251" i="119"/>
  <c r="BJ250" i="119"/>
  <c r="BJ249" i="119"/>
  <c r="BJ248" i="119"/>
  <c r="BJ247" i="119"/>
  <c r="BJ246" i="119"/>
  <c r="BJ245" i="119"/>
  <c r="BJ244" i="119"/>
  <c r="BJ243" i="119"/>
  <c r="BJ242" i="119"/>
  <c r="BJ241" i="119"/>
  <c r="BJ240" i="119"/>
  <c r="BJ239" i="119"/>
  <c r="BJ238" i="119"/>
  <c r="BJ237" i="119"/>
  <c r="BJ236" i="119"/>
  <c r="BJ235" i="119"/>
  <c r="BJ234" i="119"/>
  <c r="BJ233" i="119"/>
  <c r="BJ232" i="119"/>
  <c r="BJ231" i="119"/>
  <c r="BJ230" i="119"/>
  <c r="BJ229" i="119"/>
  <c r="BJ228" i="119"/>
  <c r="BJ227" i="119"/>
  <c r="BJ226" i="119"/>
  <c r="BJ225" i="119"/>
  <c r="BJ224" i="119"/>
  <c r="BJ223" i="119"/>
  <c r="BJ222" i="119"/>
  <c r="BJ221" i="119"/>
  <c r="BJ220" i="119"/>
  <c r="BJ219" i="119"/>
  <c r="BJ218" i="119"/>
  <c r="BJ217" i="119"/>
  <c r="BJ216" i="119"/>
  <c r="BJ215" i="119"/>
  <c r="BJ214" i="119"/>
  <c r="BJ213" i="119"/>
  <c r="BJ212" i="119"/>
  <c r="BJ211" i="119"/>
  <c r="BJ210" i="119"/>
  <c r="BJ209" i="119"/>
  <c r="BJ208" i="119"/>
  <c r="BJ207" i="119"/>
  <c r="BJ206" i="119"/>
  <c r="BJ205" i="119"/>
  <c r="BJ204" i="119"/>
  <c r="BJ203" i="119"/>
  <c r="BJ202" i="119"/>
  <c r="BJ201" i="119"/>
  <c r="BJ200" i="119"/>
  <c r="BJ199" i="119"/>
  <c r="BJ198" i="119"/>
  <c r="BJ197" i="119"/>
  <c r="BJ196" i="119"/>
  <c r="BJ195" i="119"/>
  <c r="BJ194" i="119"/>
  <c r="BJ193" i="119"/>
  <c r="BJ192" i="119"/>
  <c r="BJ191" i="119"/>
  <c r="BJ190" i="119"/>
  <c r="BJ189" i="119"/>
  <c r="BJ188" i="119"/>
  <c r="BJ187" i="119"/>
  <c r="BJ186" i="119"/>
  <c r="BJ185" i="119"/>
  <c r="BJ184" i="119"/>
  <c r="BJ183" i="119"/>
  <c r="BJ182" i="119"/>
  <c r="BJ181" i="119"/>
  <c r="BJ180" i="119"/>
  <c r="BJ179" i="119"/>
  <c r="BJ178" i="119"/>
  <c r="BJ177" i="119"/>
  <c r="BJ176" i="119"/>
  <c r="BJ175" i="119"/>
  <c r="BJ174" i="119"/>
  <c r="BJ173" i="119"/>
  <c r="BJ172" i="119"/>
  <c r="BJ171" i="119"/>
  <c r="BJ170" i="119"/>
  <c r="BJ169" i="119"/>
  <c r="BJ168" i="119"/>
  <c r="BJ167" i="119"/>
  <c r="BJ166" i="119"/>
  <c r="BJ165" i="119"/>
  <c r="BJ164" i="119"/>
  <c r="BJ163" i="119"/>
  <c r="BJ162" i="119"/>
  <c r="BJ161" i="119"/>
  <c r="BJ160" i="119"/>
  <c r="BJ159" i="119"/>
  <c r="BJ158" i="119"/>
  <c r="BJ157" i="119"/>
  <c r="BJ156" i="119"/>
  <c r="BJ155" i="119"/>
  <c r="BJ154" i="119"/>
  <c r="BJ153" i="119"/>
  <c r="BJ152" i="119"/>
  <c r="BJ151" i="119"/>
  <c r="BJ150" i="119"/>
  <c r="BJ149" i="119"/>
  <c r="BJ148" i="119"/>
  <c r="BJ147" i="119"/>
  <c r="BJ146" i="119"/>
  <c r="BJ145" i="119"/>
  <c r="BJ144" i="119"/>
  <c r="BJ143" i="119"/>
  <c r="BJ142" i="119"/>
  <c r="BJ141" i="119"/>
  <c r="BJ140" i="119"/>
  <c r="BJ139" i="119"/>
  <c r="BJ138" i="119"/>
  <c r="BJ137" i="119"/>
  <c r="BJ136" i="119"/>
  <c r="BJ135" i="119"/>
  <c r="BJ134" i="119"/>
  <c r="BJ133" i="119"/>
  <c r="BJ132" i="119"/>
  <c r="BJ131" i="119"/>
  <c r="BJ130" i="119"/>
  <c r="BJ129" i="119"/>
  <c r="BJ128" i="119"/>
  <c r="BJ127" i="119"/>
  <c r="BJ126" i="119"/>
  <c r="BJ125" i="119"/>
  <c r="BJ124" i="119"/>
  <c r="BJ123" i="119"/>
  <c r="BJ122" i="119"/>
  <c r="BJ121" i="119"/>
  <c r="BJ120" i="119"/>
  <c r="BJ119" i="119"/>
  <c r="BJ118" i="119"/>
  <c r="BJ117" i="119"/>
  <c r="BJ116" i="119"/>
  <c r="BJ115" i="119"/>
  <c r="BJ114" i="119"/>
  <c r="BJ113" i="119"/>
  <c r="BJ112" i="119"/>
  <c r="BJ111" i="119"/>
  <c r="BJ110" i="119"/>
  <c r="BJ109" i="119"/>
  <c r="BJ108" i="119"/>
  <c r="BJ107" i="119"/>
  <c r="BJ106" i="119"/>
  <c r="BJ105" i="119"/>
  <c r="BJ104" i="119"/>
  <c r="BJ103" i="119"/>
  <c r="BJ102" i="119"/>
  <c r="BJ101" i="119"/>
  <c r="BJ100" i="119"/>
  <c r="BJ99" i="119"/>
  <c r="BJ98" i="119"/>
  <c r="BJ97" i="119"/>
  <c r="BJ96" i="119"/>
  <c r="BJ95" i="119"/>
  <c r="BJ94" i="119"/>
  <c r="BJ93" i="119"/>
  <c r="BJ92" i="119"/>
  <c r="BJ91" i="119"/>
  <c r="BJ90" i="119"/>
  <c r="BJ89" i="119"/>
  <c r="BJ88" i="119"/>
  <c r="BJ87" i="119"/>
  <c r="BJ86" i="119"/>
  <c r="BJ85" i="119"/>
  <c r="BJ84" i="119"/>
  <c r="BJ83" i="119"/>
  <c r="BJ82" i="119"/>
  <c r="BJ81" i="119"/>
  <c r="BJ80" i="119"/>
  <c r="BJ79" i="119"/>
  <c r="BJ78" i="119"/>
  <c r="BJ77" i="119"/>
  <c r="BJ76" i="119"/>
  <c r="BJ75" i="119"/>
  <c r="BJ74" i="119"/>
  <c r="BJ73" i="119"/>
  <c r="BJ72" i="119"/>
  <c r="BJ71" i="119"/>
  <c r="BJ70" i="119"/>
  <c r="BJ69" i="119"/>
  <c r="BJ68" i="119"/>
  <c r="BJ67" i="119"/>
  <c r="BJ66" i="119"/>
  <c r="BJ65" i="119"/>
  <c r="BJ64" i="119"/>
  <c r="BJ63" i="119"/>
  <c r="BJ62" i="119"/>
  <c r="BJ61" i="119"/>
  <c r="BJ60" i="119"/>
  <c r="BJ59" i="119"/>
  <c r="BJ58" i="119"/>
  <c r="BJ57" i="119"/>
  <c r="BJ56" i="119"/>
  <c r="BJ55" i="119"/>
  <c r="BJ54" i="119"/>
  <c r="BJ53" i="119"/>
  <c r="BJ52" i="119"/>
  <c r="BJ51" i="119"/>
  <c r="BJ50" i="119"/>
  <c r="BJ49" i="119"/>
  <c r="BJ48" i="119"/>
  <c r="BJ47" i="119"/>
  <c r="BJ46" i="119"/>
  <c r="BJ45" i="119"/>
  <c r="BJ44" i="119"/>
  <c r="BJ43" i="119"/>
  <c r="BJ42" i="119"/>
  <c r="BJ41" i="119"/>
  <c r="BJ40" i="119"/>
  <c r="BJ39" i="119"/>
  <c r="BJ38" i="119"/>
  <c r="BJ37" i="119"/>
  <c r="BJ36" i="119"/>
  <c r="BJ35" i="119"/>
  <c r="BJ34" i="119"/>
  <c r="BJ33" i="119"/>
  <c r="BJ32" i="119"/>
  <c r="BJ31" i="119"/>
  <c r="BJ30" i="119"/>
  <c r="BJ29" i="119"/>
  <c r="BJ28" i="119"/>
  <c r="BJ27" i="119"/>
  <c r="BJ26" i="119"/>
  <c r="BJ25" i="119"/>
  <c r="BJ24" i="119"/>
  <c r="BJ23" i="119"/>
  <c r="BJ22" i="119"/>
  <c r="BJ21" i="119"/>
  <c r="BJ20" i="119"/>
  <c r="BJ19" i="119"/>
  <c r="BJ18" i="119"/>
  <c r="BJ17" i="119"/>
  <c r="BJ16" i="119"/>
  <c r="BJ15" i="119"/>
  <c r="BJ14" i="119"/>
  <c r="BJ13" i="119"/>
  <c r="BJ12" i="119"/>
  <c r="BJ11" i="119"/>
  <c r="BJ10" i="119"/>
  <c r="BJ9" i="119"/>
  <c r="BJ8" i="119"/>
  <c r="BJ7" i="119"/>
  <c r="BJ6" i="119"/>
  <c r="BG565" i="119"/>
  <c r="BG564" i="119"/>
  <c r="BG563" i="119"/>
  <c r="BG562" i="119"/>
  <c r="BG561" i="119"/>
  <c r="BG560" i="119"/>
  <c r="BG559" i="119"/>
  <c r="BG558" i="119"/>
  <c r="BG557" i="119"/>
  <c r="BG556" i="119"/>
  <c r="BG555" i="119"/>
  <c r="BG554" i="119"/>
  <c r="BG553" i="119"/>
  <c r="BG552" i="119"/>
  <c r="BG551" i="119"/>
  <c r="BG550" i="119"/>
  <c r="BG549" i="119"/>
  <c r="BG548" i="119"/>
  <c r="BG547" i="119"/>
  <c r="BG546" i="119"/>
  <c r="BG545" i="119"/>
  <c r="BG544" i="119"/>
  <c r="BG543" i="119"/>
  <c r="BG542" i="119"/>
  <c r="BG541" i="119"/>
  <c r="BG540" i="119"/>
  <c r="BG539" i="119"/>
  <c r="BG538" i="119"/>
  <c r="BG537" i="119"/>
  <c r="BG536" i="119"/>
  <c r="BG535" i="119"/>
  <c r="BG534" i="119"/>
  <c r="BG533" i="119"/>
  <c r="BG532" i="119"/>
  <c r="BG531" i="119"/>
  <c r="BG530" i="119"/>
  <c r="BG529" i="119"/>
  <c r="BG528" i="119"/>
  <c r="BG527" i="119"/>
  <c r="BG526" i="119"/>
  <c r="BG525" i="119"/>
  <c r="BG524" i="119"/>
  <c r="BG523" i="119"/>
  <c r="BG522" i="119"/>
  <c r="BG521" i="119"/>
  <c r="BG520" i="119"/>
  <c r="BG519" i="119"/>
  <c r="BG518" i="119"/>
  <c r="BG517" i="119"/>
  <c r="BG516" i="119"/>
  <c r="BG515" i="119"/>
  <c r="BG514" i="119"/>
  <c r="BG513" i="119"/>
  <c r="BG512" i="119"/>
  <c r="BG511" i="119"/>
  <c r="BG510" i="119"/>
  <c r="BG509" i="119"/>
  <c r="BG508" i="119"/>
  <c r="BG507" i="119"/>
  <c r="BG506" i="119"/>
  <c r="BG505" i="119"/>
  <c r="BG504" i="119"/>
  <c r="BG503" i="119"/>
  <c r="BG502" i="119"/>
  <c r="BG501" i="119"/>
  <c r="BG500" i="119"/>
  <c r="BG499" i="119"/>
  <c r="BG498" i="119"/>
  <c r="BG497" i="119"/>
  <c r="BG496" i="119"/>
  <c r="BG495" i="119"/>
  <c r="BG494" i="119"/>
  <c r="BG493" i="119"/>
  <c r="BG492" i="119"/>
  <c r="BG491" i="119"/>
  <c r="BG490" i="119"/>
  <c r="BG489" i="119"/>
  <c r="BG488" i="119"/>
  <c r="BG487" i="119"/>
  <c r="BG486" i="119"/>
  <c r="BG485" i="119"/>
  <c r="BG484" i="119"/>
  <c r="BG483" i="119"/>
  <c r="BG482" i="119"/>
  <c r="BG481" i="119"/>
  <c r="BG480" i="119"/>
  <c r="BG479" i="119"/>
  <c r="BG478" i="119"/>
  <c r="BG477" i="119"/>
  <c r="BG476" i="119"/>
  <c r="BG475" i="119"/>
  <c r="BG474" i="119"/>
  <c r="BG473" i="119"/>
  <c r="BG472" i="119"/>
  <c r="BG471" i="119"/>
  <c r="BG470" i="119"/>
  <c r="BG469" i="119"/>
  <c r="BG468" i="119"/>
  <c r="BG467" i="119"/>
  <c r="BG466" i="119"/>
  <c r="BG465" i="119"/>
  <c r="BG464" i="119"/>
  <c r="BG463" i="119"/>
  <c r="BG462" i="119"/>
  <c r="BG461" i="119"/>
  <c r="BG460" i="119"/>
  <c r="BG459" i="119"/>
  <c r="BG458" i="119"/>
  <c r="BG457" i="119"/>
  <c r="BG456" i="119"/>
  <c r="BG455" i="119"/>
  <c r="BG454" i="119"/>
  <c r="BG453" i="119"/>
  <c r="BG452" i="119"/>
  <c r="BG451" i="119"/>
  <c r="BG450" i="119"/>
  <c r="BG449" i="119"/>
  <c r="BG448" i="119"/>
  <c r="BG447" i="119"/>
  <c r="BG446" i="119"/>
  <c r="BG445" i="119"/>
  <c r="BG444" i="119"/>
  <c r="BG443" i="119"/>
  <c r="BG442" i="119"/>
  <c r="BG441" i="119"/>
  <c r="BG440" i="119"/>
  <c r="BG439" i="119"/>
  <c r="BG438" i="119"/>
  <c r="BG437" i="119"/>
  <c r="BG436" i="119"/>
  <c r="BG435" i="119"/>
  <c r="BG434" i="119"/>
  <c r="BG433" i="119"/>
  <c r="BG432" i="119"/>
  <c r="BG431" i="119"/>
  <c r="BG430" i="119"/>
  <c r="BG429" i="119"/>
  <c r="BG428" i="119"/>
  <c r="BG427" i="119"/>
  <c r="BG426" i="119"/>
  <c r="BG425" i="119"/>
  <c r="BG424" i="119"/>
  <c r="BG423" i="119"/>
  <c r="BG422" i="119"/>
  <c r="BG421" i="119"/>
  <c r="BG420" i="119"/>
  <c r="BG419" i="119"/>
  <c r="BG418" i="119"/>
  <c r="BG417" i="119"/>
  <c r="BG416" i="119"/>
  <c r="BG415" i="119"/>
  <c r="BG414" i="119"/>
  <c r="BG413" i="119"/>
  <c r="BG412" i="119"/>
  <c r="BG411" i="119"/>
  <c r="BG410" i="119"/>
  <c r="BG409" i="119"/>
  <c r="BG408" i="119"/>
  <c r="BG407" i="119"/>
  <c r="BG406" i="119"/>
  <c r="BG405" i="119"/>
  <c r="BG404" i="119"/>
  <c r="BG403" i="119"/>
  <c r="BG402" i="119"/>
  <c r="BG401" i="119"/>
  <c r="BG400" i="119"/>
  <c r="BG399" i="119"/>
  <c r="BG398" i="119"/>
  <c r="BG397" i="119"/>
  <c r="BG396" i="119"/>
  <c r="BG395" i="119"/>
  <c r="BG394" i="119"/>
  <c r="BG393" i="119"/>
  <c r="BG392" i="119"/>
  <c r="BG391" i="119"/>
  <c r="BG390" i="119"/>
  <c r="BG389" i="119"/>
  <c r="BG388" i="119"/>
  <c r="BG387" i="119"/>
  <c r="BG386" i="119"/>
  <c r="BG385" i="119"/>
  <c r="BG384" i="119"/>
  <c r="BG383" i="119"/>
  <c r="BG382" i="119"/>
  <c r="BG381" i="119"/>
  <c r="BG380" i="119"/>
  <c r="BG379" i="119"/>
  <c r="BG378" i="119"/>
  <c r="BG377" i="119"/>
  <c r="BG376" i="119"/>
  <c r="BG375" i="119"/>
  <c r="BG374" i="119"/>
  <c r="BG373" i="119"/>
  <c r="BG372" i="119"/>
  <c r="BG371" i="119"/>
  <c r="BG370" i="119"/>
  <c r="BG369" i="119"/>
  <c r="BG368" i="119"/>
  <c r="BG367" i="119"/>
  <c r="BG366" i="119"/>
  <c r="BG365" i="119"/>
  <c r="BG364" i="119"/>
  <c r="BG363" i="119"/>
  <c r="BG362" i="119"/>
  <c r="BG361" i="119"/>
  <c r="BG360" i="119"/>
  <c r="BG359" i="119"/>
  <c r="BG358" i="119"/>
  <c r="BG357" i="119"/>
  <c r="BG356" i="119"/>
  <c r="BG355" i="119"/>
  <c r="BG354" i="119"/>
  <c r="BG353" i="119"/>
  <c r="BG352" i="119"/>
  <c r="BG351" i="119"/>
  <c r="BG350" i="119"/>
  <c r="BG349" i="119"/>
  <c r="BG348" i="119"/>
  <c r="BG347" i="119"/>
  <c r="BG346" i="119"/>
  <c r="BG345" i="119"/>
  <c r="BG344" i="119"/>
  <c r="BG343" i="119"/>
  <c r="BG342" i="119"/>
  <c r="BG341" i="119"/>
  <c r="BG340" i="119"/>
  <c r="BG339" i="119"/>
  <c r="BG338" i="119"/>
  <c r="BG337" i="119"/>
  <c r="BG336" i="119"/>
  <c r="BG335" i="119"/>
  <c r="BG334" i="119"/>
  <c r="BG333" i="119"/>
  <c r="BG332" i="119"/>
  <c r="BG331" i="119"/>
  <c r="BG330" i="119"/>
  <c r="BG329" i="119"/>
  <c r="BG328" i="119"/>
  <c r="BG327" i="119"/>
  <c r="BG326" i="119"/>
  <c r="BG325" i="119"/>
  <c r="BG324" i="119"/>
  <c r="BG323" i="119"/>
  <c r="BG322" i="119"/>
  <c r="BG321" i="119"/>
  <c r="BG320" i="119"/>
  <c r="BG319" i="119"/>
  <c r="BG318" i="119"/>
  <c r="BG317" i="119"/>
  <c r="BG316" i="119"/>
  <c r="BG315" i="119"/>
  <c r="BG314" i="119"/>
  <c r="BG313" i="119"/>
  <c r="BG312" i="119"/>
  <c r="BG311" i="119"/>
  <c r="BG310" i="119"/>
  <c r="BG309" i="119"/>
  <c r="BG308" i="119"/>
  <c r="BG307" i="119"/>
  <c r="BG306" i="119"/>
  <c r="BG305" i="119"/>
  <c r="BG304" i="119"/>
  <c r="BG303" i="119"/>
  <c r="BG302" i="119"/>
  <c r="BG301" i="119"/>
  <c r="BG300" i="119"/>
  <c r="BG299" i="119"/>
  <c r="BG298" i="119"/>
  <c r="BG297" i="119"/>
  <c r="BG296" i="119"/>
  <c r="BG295" i="119"/>
  <c r="BG294" i="119"/>
  <c r="BG293" i="119"/>
  <c r="BG292" i="119"/>
  <c r="BG291" i="119"/>
  <c r="BG290" i="119"/>
  <c r="BG289" i="119"/>
  <c r="BG288" i="119"/>
  <c r="BG287" i="119"/>
  <c r="BG286" i="119"/>
  <c r="BG285" i="119"/>
  <c r="BG284" i="119"/>
  <c r="BG283" i="119"/>
  <c r="BG282" i="119"/>
  <c r="BG281" i="119"/>
  <c r="BG280" i="119"/>
  <c r="BG279" i="119"/>
  <c r="BG278" i="119"/>
  <c r="BG277" i="119"/>
  <c r="BG276" i="119"/>
  <c r="BG275" i="119"/>
  <c r="BG274" i="119"/>
  <c r="BG273" i="119"/>
  <c r="BG272" i="119"/>
  <c r="BG271" i="119"/>
  <c r="BG270" i="119"/>
  <c r="BG269" i="119"/>
  <c r="BG268" i="119"/>
  <c r="BG267" i="119"/>
  <c r="BG266" i="119"/>
  <c r="BG265" i="119"/>
  <c r="BG264" i="119"/>
  <c r="BG263" i="119"/>
  <c r="BG262" i="119"/>
  <c r="BG261" i="119"/>
  <c r="BG260" i="119"/>
  <c r="BG259" i="119"/>
  <c r="BG258" i="119"/>
  <c r="BG257" i="119"/>
  <c r="BG256" i="119"/>
  <c r="BG255" i="119"/>
  <c r="BG254" i="119"/>
  <c r="BG253" i="119"/>
  <c r="BG252" i="119"/>
  <c r="BG251" i="119"/>
  <c r="BG250" i="119"/>
  <c r="BG249" i="119"/>
  <c r="BG248" i="119"/>
  <c r="BG247" i="119"/>
  <c r="BG246" i="119"/>
  <c r="BG245" i="119"/>
  <c r="BG244" i="119"/>
  <c r="BG243" i="119"/>
  <c r="BG242" i="119"/>
  <c r="BG241" i="119"/>
  <c r="BG240" i="119"/>
  <c r="BG239" i="119"/>
  <c r="BG238" i="119"/>
  <c r="BG237" i="119"/>
  <c r="BG236" i="119"/>
  <c r="BG235" i="119"/>
  <c r="BG234" i="119"/>
  <c r="BG233" i="119"/>
  <c r="BG232" i="119"/>
  <c r="BG231" i="119"/>
  <c r="BG230" i="119"/>
  <c r="BG229" i="119"/>
  <c r="BG228" i="119"/>
  <c r="BG227" i="119"/>
  <c r="BG226" i="119"/>
  <c r="BG225" i="119"/>
  <c r="BG224" i="119"/>
  <c r="BG223" i="119"/>
  <c r="BG222" i="119"/>
  <c r="BG221" i="119"/>
  <c r="BG220" i="119"/>
  <c r="BG219" i="119"/>
  <c r="BG218" i="119"/>
  <c r="BG217" i="119"/>
  <c r="BG216" i="119"/>
  <c r="BG215" i="119"/>
  <c r="BG214" i="119"/>
  <c r="BG213" i="119"/>
  <c r="BG212" i="119"/>
  <c r="BG211" i="119"/>
  <c r="BG210" i="119"/>
  <c r="BG209" i="119"/>
  <c r="BG208" i="119"/>
  <c r="BG207" i="119"/>
  <c r="BG206" i="119"/>
  <c r="BG205" i="119"/>
  <c r="BG204" i="119"/>
  <c r="BG203" i="119"/>
  <c r="BG202" i="119"/>
  <c r="BG201" i="119"/>
  <c r="BG200" i="119"/>
  <c r="BG199" i="119"/>
  <c r="BG198" i="119"/>
  <c r="BG197" i="119"/>
  <c r="BG196" i="119"/>
  <c r="BG195" i="119"/>
  <c r="BG194" i="119"/>
  <c r="BG193" i="119"/>
  <c r="BG192" i="119"/>
  <c r="BG191" i="119"/>
  <c r="BG190" i="119"/>
  <c r="BG189" i="119"/>
  <c r="BG188" i="119"/>
  <c r="BG187" i="119"/>
  <c r="BG186" i="119"/>
  <c r="BG185" i="119"/>
  <c r="BG184" i="119"/>
  <c r="BG183" i="119"/>
  <c r="BG182" i="119"/>
  <c r="BG181" i="119"/>
  <c r="BG180" i="119"/>
  <c r="BG179" i="119"/>
  <c r="BG178" i="119"/>
  <c r="BG177" i="119"/>
  <c r="BG176" i="119"/>
  <c r="BG175" i="119"/>
  <c r="BG174" i="119"/>
  <c r="BG173" i="119"/>
  <c r="BG172" i="119"/>
  <c r="BG171" i="119"/>
  <c r="BG170" i="119"/>
  <c r="BG169" i="119"/>
  <c r="BG168" i="119"/>
  <c r="BG167" i="119"/>
  <c r="BG166" i="119"/>
  <c r="BG165" i="119"/>
  <c r="BG164" i="119"/>
  <c r="BG163" i="119"/>
  <c r="BG162" i="119"/>
  <c r="BG161" i="119"/>
  <c r="BG160" i="119"/>
  <c r="BG159" i="119"/>
  <c r="BG158" i="119"/>
  <c r="BG157" i="119"/>
  <c r="BG156" i="119"/>
  <c r="BG155" i="119"/>
  <c r="BG154" i="119"/>
  <c r="BG153" i="119"/>
  <c r="BG152" i="119"/>
  <c r="BG151" i="119"/>
  <c r="BG150" i="119"/>
  <c r="BG149" i="119"/>
  <c r="BG148" i="119"/>
  <c r="BG147" i="119"/>
  <c r="BG146" i="119"/>
  <c r="BG145" i="119"/>
  <c r="BG144" i="119"/>
  <c r="BG143" i="119"/>
  <c r="BG142" i="119"/>
  <c r="BG141" i="119"/>
  <c r="BG140" i="119"/>
  <c r="BG139" i="119"/>
  <c r="BG138" i="119"/>
  <c r="BG137" i="119"/>
  <c r="BG136" i="119"/>
  <c r="BG135" i="119"/>
  <c r="BG134" i="119"/>
  <c r="BG133" i="119"/>
  <c r="BG132" i="119"/>
  <c r="BG131" i="119"/>
  <c r="BG130" i="119"/>
  <c r="BG129" i="119"/>
  <c r="BG128" i="119"/>
  <c r="BG127" i="119"/>
  <c r="BG126" i="119"/>
  <c r="BG125" i="119"/>
  <c r="BG124" i="119"/>
  <c r="BG123" i="119"/>
  <c r="BG122" i="119"/>
  <c r="BG121" i="119"/>
  <c r="BG120" i="119"/>
  <c r="BG119" i="119"/>
  <c r="BG118" i="119"/>
  <c r="BG117" i="119"/>
  <c r="BG116" i="119"/>
  <c r="BG115" i="119"/>
  <c r="BG114" i="119"/>
  <c r="BG113" i="119"/>
  <c r="BG112" i="119"/>
  <c r="BG111" i="119"/>
  <c r="BG110" i="119"/>
  <c r="BG109" i="119"/>
  <c r="BG108" i="119"/>
  <c r="BG107" i="119"/>
  <c r="BG106" i="119"/>
  <c r="BG105" i="119"/>
  <c r="BG104" i="119"/>
  <c r="BG103" i="119"/>
  <c r="BG102" i="119"/>
  <c r="BG101" i="119"/>
  <c r="BG100" i="119"/>
  <c r="BG99" i="119"/>
  <c r="BG98" i="119"/>
  <c r="BG97" i="119"/>
  <c r="BG96" i="119"/>
  <c r="BG95" i="119"/>
  <c r="BG94" i="119"/>
  <c r="BG93" i="119"/>
  <c r="BG92" i="119"/>
  <c r="BG91" i="119"/>
  <c r="BG90" i="119"/>
  <c r="BG89" i="119"/>
  <c r="BG88" i="119"/>
  <c r="BG87" i="119"/>
  <c r="BG86" i="119"/>
  <c r="BG85" i="119"/>
  <c r="BG84" i="119"/>
  <c r="BG83" i="119"/>
  <c r="BG82" i="119"/>
  <c r="BG81" i="119"/>
  <c r="BG80" i="119"/>
  <c r="BG79" i="119"/>
  <c r="BG78" i="119"/>
  <c r="BG77" i="119"/>
  <c r="BG76" i="119"/>
  <c r="BG75" i="119"/>
  <c r="BG74" i="119"/>
  <c r="BG73" i="119"/>
  <c r="BG72" i="119"/>
  <c r="BG71" i="119"/>
  <c r="BG70" i="119"/>
  <c r="BG69" i="119"/>
  <c r="BG68" i="119"/>
  <c r="BG67" i="119"/>
  <c r="BG66" i="119"/>
  <c r="BG65" i="119"/>
  <c r="BG64" i="119"/>
  <c r="BG63" i="119"/>
  <c r="BG62" i="119"/>
  <c r="BG61" i="119"/>
  <c r="BG60" i="119"/>
  <c r="BG59" i="119"/>
  <c r="BG58" i="119"/>
  <c r="BG57" i="119"/>
  <c r="BG56" i="119"/>
  <c r="BG55" i="119"/>
  <c r="BG54" i="119"/>
  <c r="BG53" i="119"/>
  <c r="BG52" i="119"/>
  <c r="BG51" i="119"/>
  <c r="BG50" i="119"/>
  <c r="BG49" i="119"/>
  <c r="BG48" i="119"/>
  <c r="BG47" i="119"/>
  <c r="BG46" i="119"/>
  <c r="BG45" i="119"/>
  <c r="BG44" i="119"/>
  <c r="BG43" i="119"/>
  <c r="BG42" i="119"/>
  <c r="BG41" i="119"/>
  <c r="BG40" i="119"/>
  <c r="BG39" i="119"/>
  <c r="BG38" i="119"/>
  <c r="BG37" i="119"/>
  <c r="BG36" i="119"/>
  <c r="BG35" i="119"/>
  <c r="BG34" i="119"/>
  <c r="BG33" i="119"/>
  <c r="BG32" i="119"/>
  <c r="BG31" i="119"/>
  <c r="BG30" i="119"/>
  <c r="BG29" i="119"/>
  <c r="BG28" i="119"/>
  <c r="BG27" i="119"/>
  <c r="BG26" i="119"/>
  <c r="BG25" i="119"/>
  <c r="BG24" i="119"/>
  <c r="BG23" i="119"/>
  <c r="BG22" i="119"/>
  <c r="BG21" i="119"/>
  <c r="BG20" i="119"/>
  <c r="BG19" i="119"/>
  <c r="BG18" i="119"/>
  <c r="BG17" i="119"/>
  <c r="BG16" i="119"/>
  <c r="BG15" i="119"/>
  <c r="BG14" i="119"/>
  <c r="BG13" i="119"/>
  <c r="BG12" i="119"/>
  <c r="BG11" i="119"/>
  <c r="BG10" i="119"/>
  <c r="BG9" i="119"/>
  <c r="BG8" i="119"/>
  <c r="BG7" i="119"/>
  <c r="BG6" i="119" l="1"/>
  <c r="AA570" i="119" l="1"/>
  <c r="AA569" i="119"/>
  <c r="AA568" i="119"/>
  <c r="AA567" i="119"/>
  <c r="AP201" i="81" l="1"/>
  <c r="AP200" i="81"/>
  <c r="AP199" i="81"/>
  <c r="AP198" i="81"/>
  <c r="AP197" i="81"/>
  <c r="AP196" i="81"/>
  <c r="AP195" i="81"/>
  <c r="AP194" i="81"/>
  <c r="AP193" i="81"/>
  <c r="AP192" i="81"/>
  <c r="AP191" i="81"/>
  <c r="AP190" i="81"/>
  <c r="AP189" i="81"/>
  <c r="AP188" i="81"/>
  <c r="AP187" i="81"/>
  <c r="AP186" i="81"/>
  <c r="AP185" i="81"/>
  <c r="AP184" i="81"/>
  <c r="AP183" i="81"/>
  <c r="AP182" i="81"/>
  <c r="AP181" i="81"/>
  <c r="AP180" i="81"/>
  <c r="AP179" i="81"/>
  <c r="AP178" i="81"/>
  <c r="AP177" i="81"/>
  <c r="AP176" i="81"/>
  <c r="AP175" i="81"/>
  <c r="AP174" i="81"/>
  <c r="AP173" i="81"/>
  <c r="AP172" i="81"/>
  <c r="AP171" i="81"/>
  <c r="AP170" i="81"/>
  <c r="AP169" i="81"/>
  <c r="AP168" i="81"/>
  <c r="AP167" i="81"/>
  <c r="AP166" i="81"/>
  <c r="AP165" i="81"/>
  <c r="AP164" i="81"/>
  <c r="AP163" i="81"/>
  <c r="AP162" i="81"/>
  <c r="AP161" i="81"/>
  <c r="AP160" i="81"/>
  <c r="AP159" i="81"/>
  <c r="AP158" i="81"/>
  <c r="AP157" i="81"/>
  <c r="AP156" i="81"/>
  <c r="AP155" i="81"/>
  <c r="AP154" i="81"/>
  <c r="AP153" i="81"/>
  <c r="AP152" i="81"/>
  <c r="AP151" i="81"/>
  <c r="AP150" i="81"/>
  <c r="AP149" i="81"/>
  <c r="AP148" i="81"/>
  <c r="AP147" i="81"/>
  <c r="AP146" i="81"/>
  <c r="AP145" i="81"/>
  <c r="AP144" i="81"/>
  <c r="AP143" i="81"/>
  <c r="AP142" i="81"/>
  <c r="AP141" i="81"/>
  <c r="AP140" i="81"/>
  <c r="AP139" i="81"/>
  <c r="AP138" i="81"/>
  <c r="AP137" i="81"/>
  <c r="AP136" i="81"/>
  <c r="AP135" i="81"/>
  <c r="AP134" i="81"/>
  <c r="AP133" i="81"/>
  <c r="AP132" i="81"/>
  <c r="AP131" i="81"/>
  <c r="AP130" i="81"/>
  <c r="AP129" i="81"/>
  <c r="AP128" i="81"/>
  <c r="AP127" i="81"/>
  <c r="AP126" i="81"/>
  <c r="AP125" i="81"/>
  <c r="AP124" i="81"/>
  <c r="AP123" i="81"/>
  <c r="AP122" i="81"/>
  <c r="AP121" i="81"/>
  <c r="AP120" i="81"/>
  <c r="AP119" i="81"/>
  <c r="AP118" i="81"/>
  <c r="AP117" i="81"/>
  <c r="AP116" i="81"/>
  <c r="AP115" i="81"/>
  <c r="AP114" i="81"/>
  <c r="AP113" i="81"/>
  <c r="AP112" i="81"/>
  <c r="AP111" i="81"/>
  <c r="AP110" i="81"/>
  <c r="AP109" i="81"/>
  <c r="AP108" i="81"/>
  <c r="AP107" i="81"/>
  <c r="AP106" i="81"/>
  <c r="AP105" i="81"/>
  <c r="AP104" i="81"/>
  <c r="AP103" i="81"/>
  <c r="AP102" i="81"/>
  <c r="AP101" i="81"/>
  <c r="AP100" i="81"/>
  <c r="AP99" i="81"/>
  <c r="AP98" i="81"/>
  <c r="AP97" i="81"/>
  <c r="AP96" i="81"/>
  <c r="AP95" i="81"/>
  <c r="AP94" i="81"/>
  <c r="AP93" i="81"/>
  <c r="AP92" i="81"/>
  <c r="AP91" i="81"/>
  <c r="AP90" i="81"/>
  <c r="AP89" i="81"/>
  <c r="AP88" i="81"/>
  <c r="AP87" i="81"/>
  <c r="AP86" i="81"/>
  <c r="AP85" i="81"/>
  <c r="AP84" i="81"/>
  <c r="AP83" i="81"/>
  <c r="AP82" i="81"/>
  <c r="AP81" i="81"/>
  <c r="AP80" i="81"/>
  <c r="AP79" i="81"/>
  <c r="AP78" i="81"/>
  <c r="AP77" i="81"/>
  <c r="AP76" i="81"/>
  <c r="AP75" i="81"/>
  <c r="AP74" i="81"/>
  <c r="AP73" i="81"/>
  <c r="AP72" i="81"/>
  <c r="AP71" i="81"/>
  <c r="AP70" i="81"/>
  <c r="AP69" i="81"/>
  <c r="AP68" i="81"/>
  <c r="AP67" i="81"/>
  <c r="AP66" i="81"/>
  <c r="AP65" i="81"/>
  <c r="AP64" i="81"/>
  <c r="AP63" i="81"/>
  <c r="AP62" i="81"/>
  <c r="AP61" i="81"/>
  <c r="AP60" i="81"/>
  <c r="AP59" i="81"/>
  <c r="AP58" i="81"/>
  <c r="AP57" i="81"/>
  <c r="AP56" i="81"/>
  <c r="AP55" i="81"/>
  <c r="AP54" i="81"/>
  <c r="AP53" i="81"/>
  <c r="AP52" i="81"/>
  <c r="AP51" i="81"/>
  <c r="AP50" i="81"/>
  <c r="AP49" i="81"/>
  <c r="AP48" i="81"/>
  <c r="AP47" i="81"/>
  <c r="AP46" i="81"/>
  <c r="AP45" i="81"/>
  <c r="AP44" i="81"/>
  <c r="AP43" i="81"/>
  <c r="AP42" i="81"/>
  <c r="AP41" i="81"/>
  <c r="AP40" i="81"/>
  <c r="AP39" i="81"/>
  <c r="AP38" i="81"/>
  <c r="AP37" i="81"/>
  <c r="AP36" i="81"/>
  <c r="AP35" i="81"/>
  <c r="AP34" i="81"/>
  <c r="AP33" i="81"/>
  <c r="AP32" i="81"/>
  <c r="AP31" i="81"/>
  <c r="AP30" i="81"/>
  <c r="AP29" i="81"/>
  <c r="AP28" i="81"/>
  <c r="AP27" i="81"/>
  <c r="AP26" i="81"/>
  <c r="AP25" i="81"/>
  <c r="AP24" i="81"/>
  <c r="AP23" i="81"/>
  <c r="AP22" i="81"/>
  <c r="AP21" i="81"/>
  <c r="AP20" i="81"/>
  <c r="AP19" i="81"/>
  <c r="AP18" i="81"/>
  <c r="AP17" i="81"/>
  <c r="AP16" i="81"/>
  <c r="AP15" i="81"/>
  <c r="AP14" i="81"/>
  <c r="AP13" i="81"/>
  <c r="AP12" i="81"/>
  <c r="AP11" i="81"/>
  <c r="AP10" i="81"/>
  <c r="AP9" i="81"/>
  <c r="AP8" i="81"/>
  <c r="AP7" i="81"/>
  <c r="AP6" i="81"/>
  <c r="AP5" i="81"/>
  <c r="AJ566" i="119" l="1"/>
  <c r="AJ565" i="119"/>
  <c r="AJ564" i="119"/>
  <c r="AJ563" i="119"/>
  <c r="AJ562" i="119"/>
  <c r="AJ561" i="119"/>
  <c r="AJ560" i="119"/>
  <c r="AJ559" i="119"/>
  <c r="AJ558" i="119"/>
  <c r="AJ557" i="119"/>
  <c r="AJ556" i="119"/>
  <c r="AJ555" i="119"/>
  <c r="AJ554" i="119"/>
  <c r="AJ553" i="119"/>
  <c r="AJ552" i="119"/>
  <c r="AJ551" i="119"/>
  <c r="AJ550" i="119"/>
  <c r="AJ549" i="119"/>
  <c r="AJ548" i="119"/>
  <c r="AJ547" i="119"/>
  <c r="AJ546" i="119"/>
  <c r="AJ545" i="119"/>
  <c r="AJ544" i="119"/>
  <c r="AJ543" i="119"/>
  <c r="AJ542" i="119"/>
  <c r="AJ541" i="119"/>
  <c r="AJ540" i="119"/>
  <c r="AJ539" i="119"/>
  <c r="AJ538" i="119"/>
  <c r="AJ537" i="119"/>
  <c r="AJ536" i="119"/>
  <c r="AJ535" i="119"/>
  <c r="AJ534" i="119"/>
  <c r="AJ533" i="119"/>
  <c r="AJ532" i="119"/>
  <c r="AJ531" i="119"/>
  <c r="AJ530" i="119"/>
  <c r="AJ529" i="119"/>
  <c r="AJ528" i="119"/>
  <c r="AJ527" i="119"/>
  <c r="AJ526" i="119"/>
  <c r="AJ525" i="119"/>
  <c r="AJ524" i="119"/>
  <c r="AJ523" i="119"/>
  <c r="AJ522" i="119"/>
  <c r="AJ521" i="119"/>
  <c r="AJ520" i="119"/>
  <c r="AJ519" i="119"/>
  <c r="AJ518" i="119"/>
  <c r="AJ517" i="119"/>
  <c r="AJ516" i="119"/>
  <c r="AJ515" i="119"/>
  <c r="AJ514" i="119"/>
  <c r="AJ513" i="119"/>
  <c r="AJ512" i="119"/>
  <c r="AJ511" i="119"/>
  <c r="AJ510" i="119"/>
  <c r="AJ509" i="119"/>
  <c r="AJ508" i="119"/>
  <c r="AJ507" i="119"/>
  <c r="AJ506" i="119"/>
  <c r="AJ505" i="119"/>
  <c r="AJ504" i="119"/>
  <c r="AJ503" i="119"/>
  <c r="AJ502" i="119"/>
  <c r="AJ501" i="119"/>
  <c r="AJ500" i="119"/>
  <c r="AJ499" i="119"/>
  <c r="AJ498" i="119"/>
  <c r="AJ497" i="119"/>
  <c r="AJ496" i="119"/>
  <c r="AJ495" i="119"/>
  <c r="AJ494" i="119"/>
  <c r="AJ493" i="119"/>
  <c r="AJ492" i="119"/>
  <c r="AJ491" i="119"/>
  <c r="AJ490" i="119"/>
  <c r="AJ489" i="119"/>
  <c r="AJ488" i="119"/>
  <c r="AJ487" i="119"/>
  <c r="AJ486" i="119"/>
  <c r="AJ485" i="119"/>
  <c r="AJ484" i="119"/>
  <c r="AJ483" i="119"/>
  <c r="AJ482" i="119"/>
  <c r="AJ481" i="119"/>
  <c r="AJ480" i="119"/>
  <c r="AJ479" i="119"/>
  <c r="AJ478" i="119"/>
  <c r="AJ477" i="119"/>
  <c r="AJ476" i="119"/>
  <c r="AJ475" i="119"/>
  <c r="AJ474" i="119"/>
  <c r="AJ473" i="119"/>
  <c r="AJ472" i="119"/>
  <c r="AJ471" i="119"/>
  <c r="AJ470" i="119"/>
  <c r="AJ469" i="119"/>
  <c r="AJ468" i="119"/>
  <c r="AJ467" i="119"/>
  <c r="AJ466" i="119"/>
  <c r="AJ465" i="119"/>
  <c r="AJ464" i="119"/>
  <c r="AJ463" i="119"/>
  <c r="AJ462" i="119"/>
  <c r="AJ461" i="119"/>
  <c r="AJ460" i="119"/>
  <c r="AJ459" i="119"/>
  <c r="AJ458" i="119"/>
  <c r="AJ457" i="119"/>
  <c r="AJ456" i="119"/>
  <c r="AJ455" i="119"/>
  <c r="AJ454" i="119"/>
  <c r="AJ453" i="119"/>
  <c r="AJ452" i="119"/>
  <c r="AJ451" i="119"/>
  <c r="AJ450" i="119"/>
  <c r="AJ449" i="119"/>
  <c r="AJ448" i="119"/>
  <c r="AJ447" i="119"/>
  <c r="AJ446" i="119"/>
  <c r="AJ445" i="119"/>
  <c r="AJ444" i="119"/>
  <c r="AJ443" i="119"/>
  <c r="AJ442" i="119"/>
  <c r="AJ441" i="119"/>
  <c r="AJ440" i="119"/>
  <c r="AJ439" i="119"/>
  <c r="AJ438" i="119"/>
  <c r="AJ437" i="119"/>
  <c r="AJ436" i="119"/>
  <c r="AJ435" i="119"/>
  <c r="AJ434" i="119"/>
  <c r="AJ433" i="119"/>
  <c r="AJ432" i="119"/>
  <c r="AJ431" i="119"/>
  <c r="AJ430" i="119"/>
  <c r="AJ429" i="119"/>
  <c r="AJ428" i="119"/>
  <c r="AJ427" i="119"/>
  <c r="AJ426" i="119"/>
  <c r="AJ425" i="119"/>
  <c r="AJ424" i="119"/>
  <c r="AJ423" i="119"/>
  <c r="AJ422" i="119"/>
  <c r="AJ421" i="119"/>
  <c r="AJ420" i="119"/>
  <c r="AJ419" i="119"/>
  <c r="AJ418" i="119"/>
  <c r="AJ417" i="119"/>
  <c r="AJ416" i="119"/>
  <c r="AJ415" i="119"/>
  <c r="AJ414" i="119"/>
  <c r="AJ413" i="119"/>
  <c r="AJ412" i="119"/>
  <c r="AJ411" i="119"/>
  <c r="AJ410" i="119"/>
  <c r="AJ409" i="119"/>
  <c r="AJ408" i="119"/>
  <c r="AJ407" i="119"/>
  <c r="AJ406" i="119"/>
  <c r="AJ405" i="119"/>
  <c r="AJ404" i="119"/>
  <c r="AJ403" i="119"/>
  <c r="AJ402" i="119"/>
  <c r="AJ401" i="119"/>
  <c r="AJ400" i="119"/>
  <c r="AJ399" i="119"/>
  <c r="AJ398" i="119"/>
  <c r="AJ397" i="119"/>
  <c r="AJ396" i="119"/>
  <c r="AJ395" i="119"/>
  <c r="AJ394" i="119"/>
  <c r="AJ393" i="119"/>
  <c r="AJ392" i="119"/>
  <c r="AJ391" i="119"/>
  <c r="AJ390" i="119"/>
  <c r="AJ389" i="119"/>
  <c r="AJ388" i="119"/>
  <c r="AJ387" i="119"/>
  <c r="AJ386" i="119"/>
  <c r="AJ385" i="119"/>
  <c r="AJ384" i="119"/>
  <c r="AJ383" i="119"/>
  <c r="AJ382" i="119"/>
  <c r="AJ381" i="119"/>
  <c r="AJ380" i="119"/>
  <c r="AJ379" i="119"/>
  <c r="AJ378" i="119"/>
  <c r="AJ377" i="119"/>
  <c r="AJ376" i="119"/>
  <c r="AJ375" i="119"/>
  <c r="AJ374" i="119"/>
  <c r="AJ373" i="119"/>
  <c r="AJ372" i="119"/>
  <c r="AJ371" i="119"/>
  <c r="AJ370" i="119"/>
  <c r="AJ369" i="119"/>
  <c r="AJ368" i="119"/>
  <c r="AJ367" i="119"/>
  <c r="AJ366" i="119"/>
  <c r="AJ365" i="119"/>
  <c r="AJ364" i="119"/>
  <c r="AJ363" i="119"/>
  <c r="AJ362" i="119"/>
  <c r="AJ361" i="119"/>
  <c r="AJ360" i="119"/>
  <c r="AJ359" i="119"/>
  <c r="AJ358" i="119"/>
  <c r="AJ357" i="119"/>
  <c r="AJ356" i="119"/>
  <c r="AJ355" i="119"/>
  <c r="AJ354" i="119"/>
  <c r="AJ353" i="119"/>
  <c r="AJ352" i="119"/>
  <c r="AJ351" i="119"/>
  <c r="AJ350" i="119"/>
  <c r="AJ349" i="119"/>
  <c r="AJ348" i="119"/>
  <c r="AJ347" i="119"/>
  <c r="AJ346" i="119"/>
  <c r="AJ345" i="119"/>
  <c r="AJ344" i="119"/>
  <c r="AJ343" i="119"/>
  <c r="AJ342" i="119"/>
  <c r="AJ341" i="119"/>
  <c r="AJ340" i="119"/>
  <c r="AJ339" i="119"/>
  <c r="AJ338" i="119"/>
  <c r="AJ337" i="119"/>
  <c r="AJ336" i="119"/>
  <c r="AJ335" i="119"/>
  <c r="AJ334" i="119"/>
  <c r="AJ333" i="119"/>
  <c r="AJ332" i="119"/>
  <c r="AJ331" i="119"/>
  <c r="AJ330" i="119"/>
  <c r="AJ329" i="119"/>
  <c r="AJ328" i="119"/>
  <c r="AJ327" i="119"/>
  <c r="AJ326" i="119"/>
  <c r="AJ325" i="119"/>
  <c r="AJ324" i="119"/>
  <c r="AJ323" i="119"/>
  <c r="AJ322" i="119"/>
  <c r="AJ321" i="119"/>
  <c r="AJ320" i="119"/>
  <c r="AJ319" i="119"/>
  <c r="AJ318" i="119"/>
  <c r="AJ317" i="119"/>
  <c r="AJ316" i="119"/>
  <c r="AJ315" i="119"/>
  <c r="AJ314" i="119"/>
  <c r="AJ313" i="119"/>
  <c r="AJ312" i="119"/>
  <c r="AJ311" i="119"/>
  <c r="AJ310" i="119"/>
  <c r="AJ309" i="119"/>
  <c r="AJ308" i="119"/>
  <c r="AJ307" i="119"/>
  <c r="AJ306" i="119"/>
  <c r="AJ305" i="119"/>
  <c r="AJ304" i="119"/>
  <c r="AJ303" i="119"/>
  <c r="AJ302" i="119"/>
  <c r="AJ301" i="119"/>
  <c r="AJ300" i="119"/>
  <c r="AJ299" i="119"/>
  <c r="AJ298" i="119"/>
  <c r="AJ297" i="119"/>
  <c r="AJ296" i="119"/>
  <c r="AJ295" i="119"/>
  <c r="AJ294" i="119"/>
  <c r="AJ293" i="119"/>
  <c r="AJ292" i="119"/>
  <c r="AJ291" i="119"/>
  <c r="AJ290" i="119"/>
  <c r="AJ289" i="119"/>
  <c r="AJ288" i="119"/>
  <c r="AJ287" i="119"/>
  <c r="AJ286" i="119"/>
  <c r="AJ285" i="119"/>
  <c r="AJ284" i="119"/>
  <c r="AJ283" i="119"/>
  <c r="AJ282" i="119"/>
  <c r="AJ281" i="119"/>
  <c r="AJ280" i="119"/>
  <c r="AJ279" i="119"/>
  <c r="AJ278" i="119"/>
  <c r="AJ277" i="119"/>
  <c r="AJ276" i="119"/>
  <c r="AJ275" i="119"/>
  <c r="AJ274" i="119"/>
  <c r="AJ273" i="119"/>
  <c r="AJ272" i="119"/>
  <c r="AJ271" i="119"/>
  <c r="AJ270" i="119"/>
  <c r="AJ269" i="119"/>
  <c r="AJ268" i="119"/>
  <c r="AJ267" i="119"/>
  <c r="AJ266" i="119"/>
  <c r="AJ265" i="119"/>
  <c r="AJ264" i="119"/>
  <c r="AJ263" i="119"/>
  <c r="AJ262" i="119"/>
  <c r="AJ261" i="119"/>
  <c r="AJ260" i="119"/>
  <c r="AJ259" i="119"/>
  <c r="AJ258" i="119"/>
  <c r="AJ257" i="119"/>
  <c r="AJ256" i="119"/>
  <c r="AJ255" i="119"/>
  <c r="AJ254" i="119"/>
  <c r="AJ253" i="119"/>
  <c r="AJ252" i="119"/>
  <c r="AJ251" i="119"/>
  <c r="AJ250" i="119"/>
  <c r="AJ249" i="119"/>
  <c r="AJ248" i="119"/>
  <c r="AJ247" i="119"/>
  <c r="AJ246" i="119"/>
  <c r="AJ245" i="119"/>
  <c r="AJ244" i="119"/>
  <c r="AJ243" i="119"/>
  <c r="AJ242" i="119"/>
  <c r="AJ241" i="119"/>
  <c r="AJ240" i="119"/>
  <c r="AJ239" i="119"/>
  <c r="AJ238" i="119"/>
  <c r="AJ237" i="119"/>
  <c r="AJ236" i="119"/>
  <c r="AJ235" i="119"/>
  <c r="AJ234" i="119"/>
  <c r="AJ233" i="119"/>
  <c r="AJ232" i="119"/>
  <c r="AJ231" i="119"/>
  <c r="AJ230" i="119"/>
  <c r="AJ229" i="119"/>
  <c r="AJ228" i="119"/>
  <c r="AJ227" i="119"/>
  <c r="AJ226" i="119"/>
  <c r="AJ225" i="119"/>
  <c r="AJ224" i="119"/>
  <c r="AJ223" i="119"/>
  <c r="AJ222" i="119"/>
  <c r="AJ221" i="119"/>
  <c r="AJ220" i="119"/>
  <c r="AJ219" i="119"/>
  <c r="AJ218" i="119"/>
  <c r="AJ217" i="119"/>
  <c r="AJ216" i="119"/>
  <c r="AJ215" i="119"/>
  <c r="AJ214" i="119"/>
  <c r="AJ213" i="119"/>
  <c r="AJ212" i="119"/>
  <c r="AJ211" i="119"/>
  <c r="AJ210" i="119"/>
  <c r="AJ209" i="119"/>
  <c r="AJ208" i="119"/>
  <c r="AJ207" i="119"/>
  <c r="AJ206" i="119"/>
  <c r="AJ205" i="119"/>
  <c r="AJ204" i="119"/>
  <c r="AJ203" i="119"/>
  <c r="AJ202" i="119"/>
  <c r="AJ201" i="119"/>
  <c r="AJ200" i="119"/>
  <c r="AJ199" i="119"/>
  <c r="AJ198" i="119"/>
  <c r="AJ197" i="119"/>
  <c r="AJ196" i="119"/>
  <c r="AJ195" i="119"/>
  <c r="AJ194" i="119"/>
  <c r="AJ193" i="119"/>
  <c r="AJ192" i="119"/>
  <c r="AJ191" i="119"/>
  <c r="AJ190" i="119"/>
  <c r="AJ189" i="119"/>
  <c r="AJ188" i="119"/>
  <c r="AJ187" i="119"/>
  <c r="AJ186" i="119"/>
  <c r="AJ185" i="119"/>
  <c r="AJ184" i="119"/>
  <c r="AJ183" i="119"/>
  <c r="AJ182" i="119"/>
  <c r="AJ181" i="119"/>
  <c r="AJ180" i="119"/>
  <c r="AJ179" i="119"/>
  <c r="AJ178" i="119"/>
  <c r="AJ177" i="119"/>
  <c r="AJ176" i="119"/>
  <c r="AJ175" i="119"/>
  <c r="AJ174" i="119"/>
  <c r="AJ173" i="119"/>
  <c r="AJ172" i="119"/>
  <c r="AJ171" i="119"/>
  <c r="AJ170" i="119"/>
  <c r="AJ169" i="119"/>
  <c r="AJ168" i="119"/>
  <c r="AJ167" i="119"/>
  <c r="AJ166" i="119"/>
  <c r="AJ165" i="119"/>
  <c r="AJ164" i="119"/>
  <c r="AJ163" i="119"/>
  <c r="AJ162" i="119"/>
  <c r="AJ161" i="119"/>
  <c r="AJ160" i="119"/>
  <c r="AJ159" i="119"/>
  <c r="AJ158" i="119"/>
  <c r="AJ157" i="119"/>
  <c r="AJ156" i="119"/>
  <c r="AJ155" i="119"/>
  <c r="AJ154" i="119"/>
  <c r="AJ153" i="119"/>
  <c r="AJ152" i="119"/>
  <c r="AJ151" i="119"/>
  <c r="AJ150" i="119"/>
  <c r="AJ149" i="119"/>
  <c r="AJ148" i="119"/>
  <c r="AJ147" i="119"/>
  <c r="AJ146" i="119"/>
  <c r="AJ145" i="119"/>
  <c r="AJ144" i="119"/>
  <c r="AJ143" i="119"/>
  <c r="AJ142" i="119"/>
  <c r="AJ141" i="119"/>
  <c r="AJ140" i="119"/>
  <c r="AJ139" i="119"/>
  <c r="AJ138" i="119"/>
  <c r="AJ137" i="119"/>
  <c r="AJ136" i="119"/>
  <c r="AJ135" i="119"/>
  <c r="AJ134" i="119"/>
  <c r="AJ133" i="119"/>
  <c r="AJ132" i="119"/>
  <c r="AJ131" i="119"/>
  <c r="AJ130" i="119"/>
  <c r="AJ129" i="119"/>
  <c r="AJ128" i="119"/>
  <c r="AJ127" i="119"/>
  <c r="AJ126" i="119"/>
  <c r="AJ125" i="119"/>
  <c r="AJ124" i="119"/>
  <c r="AJ123" i="119"/>
  <c r="AJ122" i="119"/>
  <c r="AJ121" i="119"/>
  <c r="AJ120" i="119"/>
  <c r="AJ119" i="119"/>
  <c r="AJ118" i="119"/>
  <c r="AJ117" i="119"/>
  <c r="AJ116" i="119"/>
  <c r="AJ115" i="119"/>
  <c r="AJ114" i="119"/>
  <c r="AJ113" i="119"/>
  <c r="AJ112" i="119"/>
  <c r="AJ111" i="119"/>
  <c r="AJ110" i="119"/>
  <c r="AJ109" i="119"/>
  <c r="AJ108" i="119"/>
  <c r="AJ107" i="119"/>
  <c r="AJ106" i="119"/>
  <c r="AJ105" i="119"/>
  <c r="AJ104" i="119"/>
  <c r="AJ103" i="119"/>
  <c r="AJ102" i="119"/>
  <c r="AJ101" i="119"/>
  <c r="AJ100" i="119"/>
  <c r="AJ99" i="119"/>
  <c r="AJ98" i="119"/>
  <c r="AJ97" i="119"/>
  <c r="AJ96" i="119"/>
  <c r="AJ95" i="119"/>
  <c r="AJ94" i="119"/>
  <c r="AJ93" i="119"/>
  <c r="AJ92" i="119"/>
  <c r="AJ91" i="119"/>
  <c r="AJ90" i="119"/>
  <c r="AJ89" i="119"/>
  <c r="AJ88" i="119"/>
  <c r="AJ87" i="119"/>
  <c r="AJ86" i="119"/>
  <c r="AJ85" i="119"/>
  <c r="AJ84" i="119"/>
  <c r="AJ83" i="119"/>
  <c r="AJ82" i="119"/>
  <c r="AJ81" i="119"/>
  <c r="AJ80" i="119"/>
  <c r="AJ79" i="119"/>
  <c r="AJ78" i="119"/>
  <c r="AJ77" i="119"/>
  <c r="AJ76" i="119"/>
  <c r="AJ75" i="119"/>
  <c r="AJ74" i="119"/>
  <c r="AJ73" i="119"/>
  <c r="AJ72" i="119"/>
  <c r="AJ71" i="119"/>
  <c r="AJ70" i="119"/>
  <c r="AJ69" i="119"/>
  <c r="AJ68" i="119"/>
  <c r="AJ67" i="119"/>
  <c r="AJ66" i="119"/>
  <c r="AJ65" i="119"/>
  <c r="AJ64" i="119"/>
  <c r="AJ63" i="119"/>
  <c r="AJ62" i="119"/>
  <c r="AJ61" i="119"/>
  <c r="AJ60" i="119"/>
  <c r="AJ59" i="119"/>
  <c r="AJ58" i="119"/>
  <c r="AJ57" i="119"/>
  <c r="AJ56" i="119"/>
  <c r="AJ55" i="119"/>
  <c r="AJ54" i="119"/>
  <c r="AJ53" i="119"/>
  <c r="AJ52" i="119"/>
  <c r="AJ51" i="119"/>
  <c r="AJ50" i="119"/>
  <c r="AJ49" i="119"/>
  <c r="AJ48" i="119"/>
  <c r="AJ47" i="119"/>
  <c r="AJ46" i="119"/>
  <c r="AJ45" i="119"/>
  <c r="AJ44" i="119"/>
  <c r="AJ43" i="119"/>
  <c r="AJ42" i="119"/>
  <c r="AJ41" i="119"/>
  <c r="AJ40" i="119"/>
  <c r="AJ39" i="119"/>
  <c r="AJ38" i="119"/>
  <c r="AJ37" i="119"/>
  <c r="AJ36" i="119"/>
  <c r="AJ35" i="119"/>
  <c r="AJ34" i="119"/>
  <c r="AJ33" i="119"/>
  <c r="AJ32" i="119"/>
  <c r="AJ31" i="119"/>
  <c r="AJ30" i="119"/>
  <c r="AJ29" i="119"/>
  <c r="AJ28" i="119"/>
  <c r="AJ27" i="119"/>
  <c r="AJ26" i="119"/>
  <c r="AJ25" i="119"/>
  <c r="AJ24" i="119"/>
  <c r="AJ23" i="119"/>
  <c r="AJ22" i="119"/>
  <c r="AJ21" i="119"/>
  <c r="AJ20" i="119"/>
  <c r="AJ19" i="119"/>
  <c r="AJ18" i="119"/>
  <c r="AJ17" i="119"/>
  <c r="AJ16" i="119"/>
  <c r="AJ15" i="119"/>
  <c r="AJ14" i="119"/>
  <c r="AJ13" i="119"/>
  <c r="AJ12" i="119"/>
  <c r="AJ11" i="119"/>
  <c r="AJ10" i="119"/>
  <c r="AJ9" i="119"/>
  <c r="AJ8" i="119"/>
  <c r="AJ7" i="119"/>
  <c r="AJ6" i="119"/>
  <c r="AG570" i="119" l="1"/>
  <c r="AG569" i="119"/>
  <c r="AG568" i="119"/>
  <c r="AG567" i="119"/>
  <c r="Z570" i="119" l="1"/>
  <c r="Z569" i="119"/>
  <c r="Z568" i="119"/>
  <c r="Z567" i="119"/>
  <c r="Y570" i="119" l="1"/>
  <c r="AJ570" i="119" s="1"/>
  <c r="Y569" i="119"/>
  <c r="AJ569" i="119" s="1"/>
  <c r="Y568" i="119"/>
  <c r="AJ568" i="119" s="1"/>
  <c r="Y567" i="119"/>
  <c r="AJ567" i="119" s="1"/>
  <c r="X567" i="119"/>
  <c r="AK5" i="81" l="1"/>
  <c r="AL5" i="81"/>
  <c r="AK6" i="81"/>
  <c r="AL6" i="81"/>
  <c r="AK7" i="81"/>
  <c r="AL7" i="81"/>
  <c r="AK8" i="81"/>
  <c r="AL8" i="81"/>
  <c r="AK9" i="81"/>
  <c r="AL9" i="81"/>
  <c r="AK10" i="81"/>
  <c r="AL10" i="81"/>
  <c r="AK11" i="81"/>
  <c r="AL11" i="81"/>
  <c r="AK12" i="81"/>
  <c r="AL12" i="81"/>
  <c r="AK13" i="81"/>
  <c r="AL13" i="81"/>
  <c r="AK14" i="81"/>
  <c r="AL14" i="81"/>
  <c r="AK15" i="81"/>
  <c r="AL15" i="81"/>
  <c r="AK16" i="81"/>
  <c r="AL16" i="81"/>
  <c r="AK17" i="81"/>
  <c r="AL17" i="81"/>
  <c r="AK18" i="81"/>
  <c r="AL18" i="81"/>
  <c r="AK19" i="81"/>
  <c r="AL19" i="81"/>
  <c r="AK20" i="81"/>
  <c r="AL20" i="81"/>
  <c r="AK21" i="81"/>
  <c r="AL21" i="81"/>
  <c r="AK22" i="81"/>
  <c r="AL22" i="81"/>
  <c r="AK23" i="81"/>
  <c r="AL23" i="81"/>
  <c r="AK24" i="81"/>
  <c r="AL24" i="81"/>
  <c r="AK25" i="81"/>
  <c r="AL25" i="81"/>
  <c r="AK26" i="81"/>
  <c r="AL26" i="81"/>
  <c r="AK27" i="81"/>
  <c r="AL27" i="81"/>
  <c r="AK28" i="81"/>
  <c r="AL28" i="81"/>
  <c r="AK29" i="81"/>
  <c r="AL29" i="81"/>
  <c r="AK30" i="81"/>
  <c r="AL30" i="81"/>
  <c r="AK31" i="81"/>
  <c r="AL31" i="81"/>
  <c r="AK32" i="81"/>
  <c r="AL32" i="81"/>
  <c r="AK33" i="81"/>
  <c r="AL33" i="81"/>
  <c r="AK34" i="81"/>
  <c r="AL34" i="81"/>
  <c r="AK35" i="81"/>
  <c r="AL35" i="81"/>
  <c r="AK36" i="81"/>
  <c r="AL36" i="81"/>
  <c r="AK37" i="81"/>
  <c r="AL37" i="81"/>
  <c r="AK38" i="81"/>
  <c r="AL38" i="81"/>
  <c r="AK39" i="81"/>
  <c r="AL39" i="81"/>
  <c r="AK40" i="81"/>
  <c r="AL40" i="81"/>
  <c r="AK41" i="81"/>
  <c r="AL41" i="81"/>
  <c r="AK42" i="81"/>
  <c r="AL42" i="81"/>
  <c r="AK43" i="81"/>
  <c r="AL43" i="81"/>
  <c r="AK44" i="81"/>
  <c r="AL44" i="81"/>
  <c r="AK45" i="81"/>
  <c r="AL45" i="81"/>
  <c r="AK46" i="81"/>
  <c r="AL46" i="81"/>
  <c r="AK47" i="81"/>
  <c r="AL47" i="81"/>
  <c r="AK48" i="81"/>
  <c r="AL48" i="81"/>
  <c r="AK49" i="81"/>
  <c r="AL49" i="81"/>
  <c r="AK50" i="81"/>
  <c r="AL50" i="81"/>
  <c r="AK51" i="81"/>
  <c r="AL51" i="81"/>
  <c r="AK52" i="81"/>
  <c r="AL52" i="81"/>
  <c r="AK53" i="81"/>
  <c r="AL53" i="81"/>
  <c r="AK54" i="81"/>
  <c r="AL54" i="81"/>
  <c r="AK55" i="81"/>
  <c r="AL55" i="81"/>
  <c r="AK56" i="81"/>
  <c r="AL56" i="81"/>
  <c r="AK57" i="81"/>
  <c r="AL57" i="81"/>
  <c r="AK58" i="81"/>
  <c r="AL58" i="81"/>
  <c r="AK59" i="81"/>
  <c r="AL59" i="81"/>
  <c r="AK60" i="81"/>
  <c r="AL60" i="81"/>
  <c r="AK61" i="81"/>
  <c r="AL61" i="81"/>
  <c r="AK62" i="81"/>
  <c r="AL62" i="81"/>
  <c r="AK63" i="81"/>
  <c r="AL63" i="81"/>
  <c r="AK64" i="81"/>
  <c r="AL64" i="81"/>
  <c r="AK65" i="81"/>
  <c r="AL65" i="81"/>
  <c r="AK66" i="81"/>
  <c r="AL66" i="81"/>
  <c r="AK67" i="81"/>
  <c r="AL67" i="81"/>
  <c r="AK68" i="81"/>
  <c r="AL68" i="81"/>
  <c r="AK69" i="81"/>
  <c r="AL69" i="81"/>
  <c r="AK70" i="81"/>
  <c r="AL70" i="81"/>
  <c r="AK71" i="81"/>
  <c r="AL71" i="81"/>
  <c r="AK72" i="81"/>
  <c r="AL72" i="81"/>
  <c r="AK73" i="81"/>
  <c r="AL73" i="81"/>
  <c r="AK74" i="81"/>
  <c r="AL74" i="81"/>
  <c r="AK75" i="81"/>
  <c r="AL75" i="81"/>
  <c r="AK76" i="81"/>
  <c r="AL76" i="81"/>
  <c r="AK77" i="81"/>
  <c r="AL77" i="81"/>
  <c r="AK78" i="81"/>
  <c r="AL78" i="81"/>
  <c r="AK79" i="81"/>
  <c r="AL79" i="81"/>
  <c r="AK80" i="81"/>
  <c r="AL80" i="81"/>
  <c r="AK81" i="81"/>
  <c r="AL81" i="81"/>
  <c r="AK82" i="81"/>
  <c r="AL82" i="81"/>
  <c r="AK83" i="81"/>
  <c r="AL83" i="81"/>
  <c r="AK84" i="81"/>
  <c r="AL84" i="81"/>
  <c r="AK85" i="81"/>
  <c r="AL85" i="81"/>
  <c r="AK86" i="81"/>
  <c r="AL86" i="81"/>
  <c r="AK87" i="81"/>
  <c r="AL87" i="81"/>
  <c r="AK88" i="81"/>
  <c r="AL88" i="81"/>
  <c r="AK89" i="81"/>
  <c r="AL89" i="81"/>
  <c r="AK90" i="81"/>
  <c r="AL90" i="81"/>
  <c r="AK91" i="81"/>
  <c r="AL91" i="81"/>
  <c r="AK92" i="81"/>
  <c r="AL92" i="81"/>
  <c r="AK93" i="81"/>
  <c r="AL93" i="81"/>
  <c r="AK94" i="81"/>
  <c r="AL94" i="81"/>
  <c r="AK95" i="81"/>
  <c r="AL95" i="81"/>
  <c r="AK96" i="81"/>
  <c r="AL96" i="81"/>
  <c r="AK97" i="81"/>
  <c r="AL97" i="81"/>
  <c r="AK98" i="81"/>
  <c r="AL98" i="81"/>
  <c r="AK99" i="81"/>
  <c r="AL99" i="81"/>
  <c r="AK100" i="81"/>
  <c r="AL100" i="81"/>
  <c r="AK101" i="81"/>
  <c r="AL101" i="81"/>
  <c r="AK102" i="81"/>
  <c r="AL102" i="81"/>
  <c r="AK103" i="81"/>
  <c r="AL103" i="81"/>
  <c r="AK104" i="81"/>
  <c r="AL104" i="81"/>
  <c r="AK105" i="81"/>
  <c r="AL105" i="81"/>
  <c r="AK106" i="81"/>
  <c r="AL106" i="81"/>
  <c r="AK107" i="81"/>
  <c r="AL107" i="81"/>
  <c r="AK108" i="81"/>
  <c r="AL108" i="81"/>
  <c r="AK109" i="81"/>
  <c r="AL109" i="81"/>
  <c r="AK110" i="81"/>
  <c r="AL110" i="81"/>
  <c r="AK111" i="81"/>
  <c r="AL111" i="81"/>
  <c r="AK112" i="81"/>
  <c r="AL112" i="81"/>
  <c r="AK113" i="81"/>
  <c r="AL113" i="81"/>
  <c r="AK114" i="81"/>
  <c r="AL114" i="81"/>
  <c r="AK115" i="81"/>
  <c r="AL115" i="81"/>
  <c r="AK116" i="81"/>
  <c r="AL116" i="81"/>
  <c r="AK117" i="81"/>
  <c r="AL117" i="81"/>
  <c r="AK118" i="81"/>
  <c r="AL118" i="81"/>
  <c r="AK119" i="81"/>
  <c r="AL119" i="81"/>
  <c r="AK120" i="81"/>
  <c r="AL120" i="81"/>
  <c r="AK121" i="81"/>
  <c r="AL121" i="81"/>
  <c r="AK122" i="81"/>
  <c r="AL122" i="81"/>
  <c r="AK123" i="81"/>
  <c r="AL123" i="81"/>
  <c r="AK124" i="81"/>
  <c r="AL124" i="81"/>
  <c r="AK125" i="81"/>
  <c r="AL125" i="81"/>
  <c r="AK126" i="81"/>
  <c r="AL126" i="81"/>
  <c r="AK127" i="81"/>
  <c r="AL127" i="81"/>
  <c r="AK128" i="81"/>
  <c r="AL128" i="81"/>
  <c r="AK129" i="81"/>
  <c r="AL129" i="81"/>
  <c r="AK130" i="81"/>
  <c r="AL130" i="81"/>
  <c r="AK131" i="81"/>
  <c r="AL131" i="81"/>
  <c r="AK132" i="81"/>
  <c r="AL132" i="81"/>
  <c r="AK133" i="81"/>
  <c r="AL133" i="81"/>
  <c r="AK134" i="81"/>
  <c r="AL134" i="81"/>
  <c r="AK135" i="81"/>
  <c r="AL135" i="81"/>
  <c r="AK136" i="81"/>
  <c r="AL136" i="81"/>
  <c r="AK137" i="81"/>
  <c r="AL137" i="81"/>
  <c r="AK138" i="81"/>
  <c r="AL138" i="81"/>
  <c r="AK139" i="81"/>
  <c r="AL139" i="81"/>
  <c r="AK140" i="81"/>
  <c r="AL140" i="81"/>
  <c r="AK141" i="81"/>
  <c r="AL141" i="81"/>
  <c r="AK142" i="81"/>
  <c r="AL142" i="81"/>
  <c r="AK143" i="81"/>
  <c r="AL143" i="81"/>
  <c r="AK144" i="81"/>
  <c r="AL144" i="81"/>
  <c r="AK145" i="81"/>
  <c r="AL145" i="81"/>
  <c r="AK146" i="81"/>
  <c r="AL146" i="81"/>
  <c r="AK147" i="81"/>
  <c r="AL147" i="81"/>
  <c r="AK148" i="81"/>
  <c r="AL148" i="81"/>
  <c r="AK149" i="81"/>
  <c r="AL149" i="81"/>
  <c r="AK150" i="81"/>
  <c r="AL150" i="81"/>
  <c r="AK151" i="81"/>
  <c r="AL151" i="81"/>
  <c r="AK152" i="81"/>
  <c r="AL152" i="81"/>
  <c r="AK153" i="81"/>
  <c r="AL153" i="81"/>
  <c r="AK154" i="81"/>
  <c r="AL154" i="81"/>
  <c r="AK155" i="81"/>
  <c r="AL155" i="81"/>
  <c r="AK156" i="81"/>
  <c r="AL156" i="81"/>
  <c r="AK157" i="81"/>
  <c r="AL157" i="81"/>
  <c r="AK158" i="81"/>
  <c r="AL158" i="81"/>
  <c r="AK159" i="81"/>
  <c r="AL159" i="81"/>
  <c r="AK160" i="81"/>
  <c r="AL160" i="81"/>
  <c r="AK161" i="81"/>
  <c r="AL161" i="81"/>
  <c r="AK162" i="81"/>
  <c r="AL162" i="81"/>
  <c r="AK163" i="81"/>
  <c r="AL163" i="81"/>
  <c r="AK164" i="81"/>
  <c r="AL164" i="81"/>
  <c r="AK165" i="81"/>
  <c r="AL165" i="81"/>
  <c r="AK166" i="81"/>
  <c r="AL166" i="81"/>
  <c r="AK167" i="81"/>
  <c r="AL167" i="81"/>
  <c r="AK168" i="81"/>
  <c r="AL168" i="81"/>
  <c r="AK169" i="81"/>
  <c r="AL169" i="81"/>
  <c r="AK170" i="81"/>
  <c r="AL170" i="81"/>
  <c r="AK171" i="81"/>
  <c r="AL171" i="81"/>
  <c r="AK172" i="81"/>
  <c r="AL172" i="81"/>
  <c r="AK173" i="81"/>
  <c r="AL173" i="81"/>
  <c r="AK174" i="81"/>
  <c r="AL174" i="81"/>
  <c r="AK175" i="81"/>
  <c r="AL175" i="81"/>
  <c r="AK176" i="81"/>
  <c r="AL176" i="81"/>
  <c r="AK177" i="81"/>
  <c r="AL177" i="81"/>
  <c r="AK178" i="81"/>
  <c r="AL178" i="81"/>
  <c r="AK179" i="81"/>
  <c r="AL179" i="81"/>
  <c r="AK180" i="81"/>
  <c r="AL180" i="81"/>
  <c r="AK181" i="81"/>
  <c r="AL181" i="81"/>
  <c r="AK182" i="81"/>
  <c r="AL182" i="81"/>
  <c r="AK183" i="81"/>
  <c r="AL183" i="81"/>
  <c r="AK184" i="81"/>
  <c r="AL184" i="81"/>
  <c r="AK185" i="81"/>
  <c r="AL185" i="81"/>
  <c r="AK186" i="81"/>
  <c r="AL186" i="81"/>
  <c r="AK187" i="81"/>
  <c r="AL187" i="81"/>
  <c r="AK188" i="81"/>
  <c r="AL188" i="81"/>
  <c r="AK189" i="81"/>
  <c r="AL189" i="81"/>
  <c r="AK190" i="81"/>
  <c r="AL190" i="81"/>
  <c r="AK191" i="81"/>
  <c r="AL191" i="81"/>
  <c r="AK192" i="81"/>
  <c r="AL192" i="81"/>
  <c r="AK193" i="81"/>
  <c r="AL193" i="81"/>
  <c r="AK194" i="81"/>
  <c r="AL194" i="81"/>
  <c r="AK195" i="81"/>
  <c r="AL195" i="81"/>
  <c r="AK196" i="81"/>
  <c r="AL196" i="81"/>
  <c r="AK197" i="81"/>
  <c r="AL197" i="81"/>
  <c r="AK198" i="81"/>
  <c r="AL198" i="81"/>
  <c r="AK199" i="81"/>
  <c r="AL199" i="81"/>
  <c r="AK200" i="81"/>
  <c r="AL200" i="81"/>
  <c r="AK201" i="81"/>
  <c r="AL201" i="81"/>
  <c r="T204" i="81"/>
  <c r="X570" i="119" l="1"/>
  <c r="X569" i="119"/>
  <c r="X568" i="119"/>
  <c r="T400" i="81" l="1"/>
  <c r="T399" i="81"/>
  <c r="T398" i="81"/>
  <c r="T397" i="81"/>
  <c r="T396" i="81"/>
  <c r="T395" i="81"/>
  <c r="T394" i="81"/>
  <c r="T393" i="81"/>
  <c r="T392" i="81"/>
  <c r="T391" i="81"/>
  <c r="T390" i="81"/>
  <c r="T389" i="81"/>
  <c r="T388" i="81"/>
  <c r="T387" i="81"/>
  <c r="T386" i="81"/>
  <c r="T385" i="81"/>
  <c r="T384" i="81"/>
  <c r="T383" i="81"/>
  <c r="T382" i="81"/>
  <c r="T381" i="81"/>
  <c r="T380" i="81"/>
  <c r="T379" i="81"/>
  <c r="T378" i="81"/>
  <c r="T377" i="81"/>
  <c r="T376" i="81"/>
  <c r="T375" i="81"/>
  <c r="T374" i="81"/>
  <c r="T373" i="81"/>
  <c r="T372" i="81"/>
  <c r="T371" i="81"/>
  <c r="T370" i="81"/>
  <c r="T369" i="81"/>
  <c r="T368" i="81"/>
  <c r="T367" i="81"/>
  <c r="T366" i="81"/>
  <c r="T365" i="81"/>
  <c r="T364" i="81"/>
  <c r="T363" i="81"/>
  <c r="T362" i="81"/>
  <c r="T361" i="81"/>
  <c r="T360" i="81"/>
  <c r="T359" i="81"/>
  <c r="T358" i="81"/>
  <c r="T357" i="81"/>
  <c r="T356" i="81"/>
  <c r="T355" i="81"/>
  <c r="T354" i="81"/>
  <c r="T353" i="81"/>
  <c r="T352" i="81"/>
  <c r="T351" i="81"/>
  <c r="T350" i="81"/>
  <c r="T349" i="81"/>
  <c r="T348" i="81"/>
  <c r="T347" i="81"/>
  <c r="T346" i="81"/>
  <c r="T345" i="81"/>
  <c r="T344" i="81"/>
  <c r="T343" i="81"/>
  <c r="T342" i="81"/>
  <c r="T341" i="81"/>
  <c r="T340" i="81"/>
  <c r="T339" i="81"/>
  <c r="T338" i="81"/>
  <c r="T337" i="81"/>
  <c r="T336" i="81"/>
  <c r="T335" i="81"/>
  <c r="T334" i="81"/>
  <c r="T333" i="81"/>
  <c r="T332" i="81"/>
  <c r="T331" i="81"/>
  <c r="T330" i="81"/>
  <c r="T329" i="81"/>
  <c r="T328" i="81"/>
  <c r="T327" i="81"/>
  <c r="T326" i="81"/>
  <c r="T325" i="81"/>
  <c r="T324" i="81"/>
  <c r="T323" i="81"/>
  <c r="T322" i="81"/>
  <c r="T321" i="81"/>
  <c r="T320" i="81"/>
  <c r="T319" i="81"/>
  <c r="T318" i="81"/>
  <c r="T317" i="81"/>
  <c r="T316" i="81"/>
  <c r="T315" i="81"/>
  <c r="T314" i="81"/>
  <c r="T313" i="81"/>
  <c r="T312" i="81"/>
  <c r="T311" i="81"/>
  <c r="T310" i="81"/>
  <c r="T309" i="81"/>
  <c r="T308" i="81"/>
  <c r="T307" i="81"/>
  <c r="T306" i="81"/>
  <c r="T305" i="81"/>
  <c r="T304" i="81"/>
  <c r="T303" i="81"/>
  <c r="T302" i="81"/>
  <c r="T301" i="81"/>
  <c r="T300" i="81"/>
  <c r="T299" i="81"/>
  <c r="T298" i="81"/>
  <c r="T297" i="81"/>
  <c r="T296" i="81"/>
  <c r="T295" i="81"/>
  <c r="T294" i="81"/>
  <c r="T293" i="81"/>
  <c r="T292" i="81"/>
  <c r="T291" i="81"/>
  <c r="T290" i="81"/>
  <c r="T289" i="81"/>
  <c r="T288" i="81"/>
  <c r="T287" i="81"/>
  <c r="T286" i="81"/>
  <c r="T285" i="81"/>
  <c r="T284" i="81"/>
  <c r="T283" i="81"/>
  <c r="T282" i="81"/>
  <c r="T281" i="81"/>
  <c r="T280" i="81"/>
  <c r="T279" i="81"/>
  <c r="T278" i="81"/>
  <c r="T277" i="81"/>
  <c r="T276" i="81"/>
  <c r="T275" i="81"/>
  <c r="T274" i="81"/>
  <c r="T273" i="81"/>
  <c r="T272" i="81"/>
  <c r="T271" i="81"/>
  <c r="T270" i="81"/>
  <c r="T269" i="81"/>
  <c r="T268" i="81"/>
  <c r="T267" i="81"/>
  <c r="T266" i="81"/>
  <c r="T265" i="81"/>
  <c r="T264" i="81"/>
  <c r="T263" i="81"/>
  <c r="T262" i="81"/>
  <c r="T261" i="81"/>
  <c r="T260" i="81"/>
  <c r="T259" i="81"/>
  <c r="T258" i="81"/>
  <c r="T257" i="81"/>
  <c r="T256" i="81"/>
  <c r="T255" i="81"/>
  <c r="T254" i="81"/>
  <c r="T253" i="81"/>
  <c r="T252" i="81"/>
  <c r="T251" i="81"/>
  <c r="T250" i="81"/>
  <c r="T249" i="81"/>
  <c r="T248" i="81"/>
  <c r="T247" i="81"/>
  <c r="T246" i="81"/>
  <c r="T245" i="81"/>
  <c r="T244" i="81"/>
  <c r="T243" i="81"/>
  <c r="T242" i="81"/>
  <c r="T241" i="81"/>
  <c r="T240" i="81"/>
  <c r="T239" i="81"/>
  <c r="T238" i="81"/>
  <c r="T237" i="81"/>
  <c r="T236" i="81"/>
  <c r="T235" i="81"/>
  <c r="T234" i="81"/>
  <c r="T233" i="81"/>
  <c r="T232" i="81"/>
  <c r="T231" i="81"/>
  <c r="T230" i="81"/>
  <c r="T229" i="81"/>
  <c r="T228" i="81"/>
  <c r="T227" i="81"/>
  <c r="T226" i="81"/>
  <c r="T225" i="81"/>
  <c r="T224" i="81"/>
  <c r="T223" i="81"/>
  <c r="T222" i="81"/>
  <c r="T221" i="81"/>
  <c r="T220" i="81"/>
  <c r="T219" i="81"/>
  <c r="T218" i="81"/>
  <c r="T217" i="81"/>
  <c r="T216" i="81"/>
  <c r="T215" i="81"/>
  <c r="T214" i="81"/>
  <c r="T213" i="81"/>
  <c r="T212" i="81"/>
  <c r="T211" i="81"/>
  <c r="T210" i="81"/>
  <c r="T209" i="81"/>
  <c r="T208" i="81"/>
  <c r="T207" i="81"/>
  <c r="T206" i="81"/>
  <c r="T205" i="81"/>
  <c r="V570" i="119" l="1"/>
  <c r="U570" i="119"/>
  <c r="W570" i="119"/>
  <c r="V569" i="119"/>
  <c r="U569" i="119"/>
  <c r="W569" i="119"/>
  <c r="U568" i="119" l="1"/>
  <c r="W568" i="119"/>
  <c r="V568" i="119"/>
  <c r="U567" i="119"/>
  <c r="W567" i="119"/>
  <c r="V567" i="119"/>
  <c r="BD566" i="119"/>
  <c r="BA566" i="119"/>
  <c r="BD565" i="119"/>
  <c r="BA565" i="119"/>
  <c r="AX565" i="119"/>
  <c r="AW565" i="119"/>
  <c r="AV565" i="119"/>
  <c r="AU565" i="119"/>
  <c r="AT565" i="119"/>
  <c r="AS565" i="119"/>
  <c r="BD564" i="119"/>
  <c r="BA564" i="119"/>
  <c r="AX564" i="119"/>
  <c r="AW564" i="119"/>
  <c r="AV564" i="119"/>
  <c r="AU564" i="119"/>
  <c r="AT564" i="119"/>
  <c r="AS564" i="119"/>
  <c r="BD563" i="119"/>
  <c r="BA563" i="119"/>
  <c r="AX563" i="119"/>
  <c r="AW563" i="119"/>
  <c r="AV563" i="119"/>
  <c r="AU563" i="119"/>
  <c r="AT563" i="119"/>
  <c r="AS563" i="119"/>
  <c r="BD562" i="119"/>
  <c r="BA562" i="119"/>
  <c r="AX562" i="119"/>
  <c r="AW562" i="119"/>
  <c r="AV562" i="119"/>
  <c r="AU562" i="119"/>
  <c r="AT562" i="119"/>
  <c r="AS562" i="119"/>
  <c r="BD561" i="119"/>
  <c r="BA561" i="119"/>
  <c r="AX561" i="119"/>
  <c r="AW561" i="119"/>
  <c r="AV561" i="119"/>
  <c r="AU561" i="119"/>
  <c r="AT561" i="119"/>
  <c r="AS561" i="119"/>
  <c r="BD560" i="119"/>
  <c r="BA560" i="119"/>
  <c r="AX560" i="119"/>
  <c r="AW560" i="119"/>
  <c r="AV560" i="119"/>
  <c r="AU560" i="119"/>
  <c r="AT560" i="119"/>
  <c r="AS560" i="119"/>
  <c r="BD559" i="119"/>
  <c r="BA559" i="119"/>
  <c r="AX559" i="119"/>
  <c r="AW559" i="119"/>
  <c r="AV559" i="119"/>
  <c r="AU559" i="119"/>
  <c r="AT559" i="119"/>
  <c r="AS559" i="119"/>
  <c r="BD558" i="119"/>
  <c r="BA558" i="119"/>
  <c r="AX558" i="119"/>
  <c r="AW558" i="119"/>
  <c r="AV558" i="119"/>
  <c r="AU558" i="119"/>
  <c r="AT558" i="119"/>
  <c r="AS558" i="119"/>
  <c r="BD557" i="119"/>
  <c r="BA557" i="119"/>
  <c r="AX557" i="119"/>
  <c r="AW557" i="119"/>
  <c r="AV557" i="119"/>
  <c r="AU557" i="119"/>
  <c r="AT557" i="119"/>
  <c r="AS557" i="119"/>
  <c r="BD556" i="119"/>
  <c r="BA556" i="119"/>
  <c r="AX556" i="119"/>
  <c r="AW556" i="119"/>
  <c r="AV556" i="119"/>
  <c r="AU556" i="119"/>
  <c r="AT556" i="119"/>
  <c r="AS556" i="119"/>
  <c r="BD555" i="119"/>
  <c r="BA555" i="119"/>
  <c r="AX555" i="119"/>
  <c r="AW555" i="119"/>
  <c r="AV555" i="119"/>
  <c r="AU555" i="119"/>
  <c r="AT555" i="119"/>
  <c r="AS555" i="119"/>
  <c r="BD554" i="119"/>
  <c r="BA554" i="119"/>
  <c r="AX554" i="119"/>
  <c r="AW554" i="119"/>
  <c r="AV554" i="119"/>
  <c r="AU554" i="119"/>
  <c r="AT554" i="119"/>
  <c r="AS554" i="119"/>
  <c r="BD553" i="119"/>
  <c r="BA553" i="119"/>
  <c r="AX553" i="119"/>
  <c r="AW553" i="119"/>
  <c r="AV553" i="119"/>
  <c r="AU553" i="119"/>
  <c r="AT553" i="119"/>
  <c r="AS553" i="119"/>
  <c r="BD552" i="119"/>
  <c r="BA552" i="119"/>
  <c r="AX552" i="119"/>
  <c r="AW552" i="119"/>
  <c r="AV552" i="119"/>
  <c r="AU552" i="119"/>
  <c r="AT552" i="119"/>
  <c r="AS552" i="119"/>
  <c r="BD551" i="119"/>
  <c r="BA551" i="119"/>
  <c r="AX551" i="119"/>
  <c r="AW551" i="119"/>
  <c r="AV551" i="119"/>
  <c r="AU551" i="119"/>
  <c r="AT551" i="119"/>
  <c r="AS551" i="119"/>
  <c r="BD550" i="119"/>
  <c r="BA550" i="119"/>
  <c r="AX550" i="119"/>
  <c r="AW550" i="119"/>
  <c r="AV550" i="119"/>
  <c r="AU550" i="119"/>
  <c r="AT550" i="119"/>
  <c r="AS550" i="119"/>
  <c r="BD549" i="119"/>
  <c r="BA549" i="119"/>
  <c r="AX549" i="119"/>
  <c r="AW549" i="119"/>
  <c r="AV549" i="119"/>
  <c r="AU549" i="119"/>
  <c r="AT549" i="119"/>
  <c r="AS549" i="119"/>
  <c r="BD548" i="119"/>
  <c r="BA548" i="119"/>
  <c r="AX548" i="119"/>
  <c r="AW548" i="119"/>
  <c r="AV548" i="119"/>
  <c r="AU548" i="119"/>
  <c r="AT548" i="119"/>
  <c r="AS548" i="119"/>
  <c r="BD547" i="119"/>
  <c r="BA547" i="119"/>
  <c r="AX547" i="119"/>
  <c r="AW547" i="119"/>
  <c r="AV547" i="119"/>
  <c r="AU547" i="119"/>
  <c r="AT547" i="119"/>
  <c r="AS547" i="119"/>
  <c r="BD546" i="119"/>
  <c r="BA546" i="119"/>
  <c r="AX546" i="119"/>
  <c r="AW546" i="119"/>
  <c r="AV546" i="119"/>
  <c r="AU546" i="119"/>
  <c r="AT546" i="119"/>
  <c r="AS546" i="119"/>
  <c r="BD545" i="119"/>
  <c r="BA545" i="119"/>
  <c r="AX545" i="119"/>
  <c r="AW545" i="119"/>
  <c r="AV545" i="119"/>
  <c r="AU545" i="119"/>
  <c r="AT545" i="119"/>
  <c r="AS545" i="119"/>
  <c r="BD544" i="119"/>
  <c r="BA544" i="119"/>
  <c r="AX544" i="119"/>
  <c r="AW544" i="119"/>
  <c r="AV544" i="119"/>
  <c r="AU544" i="119"/>
  <c r="AT544" i="119"/>
  <c r="AS544" i="119"/>
  <c r="BD543" i="119"/>
  <c r="BA543" i="119"/>
  <c r="AX543" i="119"/>
  <c r="AW543" i="119"/>
  <c r="AV543" i="119"/>
  <c r="AU543" i="119"/>
  <c r="AT543" i="119"/>
  <c r="AS543" i="119"/>
  <c r="BD542" i="119"/>
  <c r="BA542" i="119"/>
  <c r="AX542" i="119"/>
  <c r="AW542" i="119"/>
  <c r="AV542" i="119"/>
  <c r="AU542" i="119"/>
  <c r="AT542" i="119"/>
  <c r="AS542" i="119"/>
  <c r="BD541" i="119"/>
  <c r="BA541" i="119"/>
  <c r="AX541" i="119"/>
  <c r="AW541" i="119"/>
  <c r="AV541" i="119"/>
  <c r="AU541" i="119"/>
  <c r="AT541" i="119"/>
  <c r="AS541" i="119"/>
  <c r="BD540" i="119"/>
  <c r="BA540" i="119"/>
  <c r="AX540" i="119"/>
  <c r="AW540" i="119"/>
  <c r="AV540" i="119"/>
  <c r="AU540" i="119"/>
  <c r="AT540" i="119"/>
  <c r="AS540" i="119"/>
  <c r="BD539" i="119"/>
  <c r="BA539" i="119"/>
  <c r="AX539" i="119"/>
  <c r="AW539" i="119"/>
  <c r="AV539" i="119"/>
  <c r="AU539" i="119"/>
  <c r="AT539" i="119"/>
  <c r="AS539" i="119"/>
  <c r="BD538" i="119"/>
  <c r="BA538" i="119"/>
  <c r="AX538" i="119"/>
  <c r="AW538" i="119"/>
  <c r="AV538" i="119"/>
  <c r="AU538" i="119"/>
  <c r="AT538" i="119"/>
  <c r="AS538" i="119"/>
  <c r="BD537" i="119"/>
  <c r="BA537" i="119"/>
  <c r="AX537" i="119"/>
  <c r="AW537" i="119"/>
  <c r="AV537" i="119"/>
  <c r="AU537" i="119"/>
  <c r="AT537" i="119"/>
  <c r="AS537" i="119"/>
  <c r="BD536" i="119"/>
  <c r="BA536" i="119"/>
  <c r="AX536" i="119"/>
  <c r="AW536" i="119"/>
  <c r="AV536" i="119"/>
  <c r="AU536" i="119"/>
  <c r="AT536" i="119"/>
  <c r="AS536" i="119"/>
  <c r="BD535" i="119"/>
  <c r="BA535" i="119"/>
  <c r="AX535" i="119"/>
  <c r="AW535" i="119"/>
  <c r="AV535" i="119"/>
  <c r="AU535" i="119"/>
  <c r="AT535" i="119"/>
  <c r="AS535" i="119"/>
  <c r="BD534" i="119"/>
  <c r="BA534" i="119"/>
  <c r="AX534" i="119"/>
  <c r="AW534" i="119"/>
  <c r="AV534" i="119"/>
  <c r="AU534" i="119"/>
  <c r="AT534" i="119"/>
  <c r="AS534" i="119"/>
  <c r="BD533" i="119"/>
  <c r="BA533" i="119"/>
  <c r="AX533" i="119"/>
  <c r="AW533" i="119"/>
  <c r="AV533" i="119"/>
  <c r="AU533" i="119"/>
  <c r="AT533" i="119"/>
  <c r="AS533" i="119"/>
  <c r="BD532" i="119"/>
  <c r="BA532" i="119"/>
  <c r="AX532" i="119"/>
  <c r="AW532" i="119"/>
  <c r="AV532" i="119"/>
  <c r="AU532" i="119"/>
  <c r="AT532" i="119"/>
  <c r="AS532" i="119"/>
  <c r="BD531" i="119"/>
  <c r="BA531" i="119"/>
  <c r="AX531" i="119"/>
  <c r="AW531" i="119"/>
  <c r="AV531" i="119"/>
  <c r="AU531" i="119"/>
  <c r="AT531" i="119"/>
  <c r="AS531" i="119"/>
  <c r="BD530" i="119"/>
  <c r="BA530" i="119"/>
  <c r="AX530" i="119"/>
  <c r="AW530" i="119"/>
  <c r="AV530" i="119"/>
  <c r="AU530" i="119"/>
  <c r="AT530" i="119"/>
  <c r="AS530" i="119"/>
  <c r="BD529" i="119"/>
  <c r="BA529" i="119"/>
  <c r="AX529" i="119"/>
  <c r="AW529" i="119"/>
  <c r="AV529" i="119"/>
  <c r="AU529" i="119"/>
  <c r="AT529" i="119"/>
  <c r="AS529" i="119"/>
  <c r="BD528" i="119"/>
  <c r="BA528" i="119"/>
  <c r="AX528" i="119"/>
  <c r="AW528" i="119"/>
  <c r="AV528" i="119"/>
  <c r="AU528" i="119"/>
  <c r="AT528" i="119"/>
  <c r="AS528" i="119"/>
  <c r="BD527" i="119"/>
  <c r="BA527" i="119"/>
  <c r="AX527" i="119"/>
  <c r="AW527" i="119"/>
  <c r="AV527" i="119"/>
  <c r="AU527" i="119"/>
  <c r="AT527" i="119"/>
  <c r="AS527" i="119"/>
  <c r="BD526" i="119"/>
  <c r="BA526" i="119"/>
  <c r="AX526" i="119"/>
  <c r="AW526" i="119"/>
  <c r="AV526" i="119"/>
  <c r="AU526" i="119"/>
  <c r="AT526" i="119"/>
  <c r="AS526" i="119"/>
  <c r="BD525" i="119"/>
  <c r="BA525" i="119"/>
  <c r="AX525" i="119"/>
  <c r="AW525" i="119"/>
  <c r="AV525" i="119"/>
  <c r="AU525" i="119"/>
  <c r="AT525" i="119"/>
  <c r="AS525" i="119"/>
  <c r="BD524" i="119"/>
  <c r="BA524" i="119"/>
  <c r="AX524" i="119"/>
  <c r="AW524" i="119"/>
  <c r="AV524" i="119"/>
  <c r="AU524" i="119"/>
  <c r="AT524" i="119"/>
  <c r="AS524" i="119"/>
  <c r="BD523" i="119"/>
  <c r="BA523" i="119"/>
  <c r="AX523" i="119"/>
  <c r="AW523" i="119"/>
  <c r="AV523" i="119"/>
  <c r="AU523" i="119"/>
  <c r="AT523" i="119"/>
  <c r="AS523" i="119"/>
  <c r="BD522" i="119"/>
  <c r="BA522" i="119"/>
  <c r="AX522" i="119"/>
  <c r="AW522" i="119"/>
  <c r="AV522" i="119"/>
  <c r="AU522" i="119"/>
  <c r="AT522" i="119"/>
  <c r="AS522" i="119"/>
  <c r="BD521" i="119"/>
  <c r="BA521" i="119"/>
  <c r="AX521" i="119"/>
  <c r="AW521" i="119"/>
  <c r="AV521" i="119"/>
  <c r="AU521" i="119"/>
  <c r="AT521" i="119"/>
  <c r="AS521" i="119"/>
  <c r="BD520" i="119"/>
  <c r="BA520" i="119"/>
  <c r="AX520" i="119"/>
  <c r="AW520" i="119"/>
  <c r="AV520" i="119"/>
  <c r="AU520" i="119"/>
  <c r="AT520" i="119"/>
  <c r="AS520" i="119"/>
  <c r="BD519" i="119"/>
  <c r="BA519" i="119"/>
  <c r="AX519" i="119"/>
  <c r="AW519" i="119"/>
  <c r="AV519" i="119"/>
  <c r="AU519" i="119"/>
  <c r="AT519" i="119"/>
  <c r="AS519" i="119"/>
  <c r="BD518" i="119"/>
  <c r="BA518" i="119"/>
  <c r="AX518" i="119"/>
  <c r="AW518" i="119"/>
  <c r="AV518" i="119"/>
  <c r="AU518" i="119"/>
  <c r="AT518" i="119"/>
  <c r="AS518" i="119"/>
  <c r="BD517" i="119"/>
  <c r="BA517" i="119"/>
  <c r="AX517" i="119"/>
  <c r="AW517" i="119"/>
  <c r="AV517" i="119"/>
  <c r="AU517" i="119"/>
  <c r="AT517" i="119"/>
  <c r="AS517" i="119"/>
  <c r="BD516" i="119"/>
  <c r="BA516" i="119"/>
  <c r="AX516" i="119"/>
  <c r="AW516" i="119"/>
  <c r="AV516" i="119"/>
  <c r="AU516" i="119"/>
  <c r="AT516" i="119"/>
  <c r="AS516" i="119"/>
  <c r="BD515" i="119"/>
  <c r="BA515" i="119"/>
  <c r="AX515" i="119"/>
  <c r="AW515" i="119"/>
  <c r="AV515" i="119"/>
  <c r="AU515" i="119"/>
  <c r="AT515" i="119"/>
  <c r="AS515" i="119"/>
  <c r="BD514" i="119"/>
  <c r="BA514" i="119"/>
  <c r="AX514" i="119"/>
  <c r="AW514" i="119"/>
  <c r="AV514" i="119"/>
  <c r="AU514" i="119"/>
  <c r="AT514" i="119"/>
  <c r="AS514" i="119"/>
  <c r="BD513" i="119"/>
  <c r="BA513" i="119"/>
  <c r="AX513" i="119"/>
  <c r="AW513" i="119"/>
  <c r="AV513" i="119"/>
  <c r="AU513" i="119"/>
  <c r="AT513" i="119"/>
  <c r="AS513" i="119"/>
  <c r="BD512" i="119"/>
  <c r="BA512" i="119"/>
  <c r="AX512" i="119"/>
  <c r="AW512" i="119"/>
  <c r="AV512" i="119"/>
  <c r="AU512" i="119"/>
  <c r="AT512" i="119"/>
  <c r="AS512" i="119"/>
  <c r="BD511" i="119"/>
  <c r="BA511" i="119"/>
  <c r="AX511" i="119"/>
  <c r="AW511" i="119"/>
  <c r="AV511" i="119"/>
  <c r="AU511" i="119"/>
  <c r="AT511" i="119"/>
  <c r="AS511" i="119"/>
  <c r="BD510" i="119"/>
  <c r="BA510" i="119"/>
  <c r="AX510" i="119"/>
  <c r="AW510" i="119"/>
  <c r="AV510" i="119"/>
  <c r="AU510" i="119"/>
  <c r="AT510" i="119"/>
  <c r="AS510" i="119"/>
  <c r="BD509" i="119"/>
  <c r="BA509" i="119"/>
  <c r="AX509" i="119"/>
  <c r="AW509" i="119"/>
  <c r="AV509" i="119"/>
  <c r="AU509" i="119"/>
  <c r="AT509" i="119"/>
  <c r="AS509" i="119"/>
  <c r="BD508" i="119"/>
  <c r="BA508" i="119"/>
  <c r="AX508" i="119"/>
  <c r="AW508" i="119"/>
  <c r="AV508" i="119"/>
  <c r="AU508" i="119"/>
  <c r="AT508" i="119"/>
  <c r="AS508" i="119"/>
  <c r="BD507" i="119"/>
  <c r="BA507" i="119"/>
  <c r="AX507" i="119"/>
  <c r="AW507" i="119"/>
  <c r="AV507" i="119"/>
  <c r="AU507" i="119"/>
  <c r="AT507" i="119"/>
  <c r="AS507" i="119"/>
  <c r="BD506" i="119"/>
  <c r="BA506" i="119"/>
  <c r="AX506" i="119"/>
  <c r="AW506" i="119"/>
  <c r="AV506" i="119"/>
  <c r="AU506" i="119"/>
  <c r="AT506" i="119"/>
  <c r="AS506" i="119"/>
  <c r="BD505" i="119"/>
  <c r="BA505" i="119"/>
  <c r="AX505" i="119"/>
  <c r="AW505" i="119"/>
  <c r="AV505" i="119"/>
  <c r="AU505" i="119"/>
  <c r="AT505" i="119"/>
  <c r="AS505" i="119"/>
  <c r="BD504" i="119"/>
  <c r="BA504" i="119"/>
  <c r="AX504" i="119"/>
  <c r="AW504" i="119"/>
  <c r="AV504" i="119"/>
  <c r="AU504" i="119"/>
  <c r="AT504" i="119"/>
  <c r="AS504" i="119"/>
  <c r="BD503" i="119"/>
  <c r="BA503" i="119"/>
  <c r="AX503" i="119"/>
  <c r="AW503" i="119"/>
  <c r="AV503" i="119"/>
  <c r="AU503" i="119"/>
  <c r="AT503" i="119"/>
  <c r="AS503" i="119"/>
  <c r="BD502" i="119"/>
  <c r="BA502" i="119"/>
  <c r="AX502" i="119"/>
  <c r="AW502" i="119"/>
  <c r="AV502" i="119"/>
  <c r="AU502" i="119"/>
  <c r="AT502" i="119"/>
  <c r="AS502" i="119"/>
  <c r="BD501" i="119"/>
  <c r="BA501" i="119"/>
  <c r="AX501" i="119"/>
  <c r="AW501" i="119"/>
  <c r="AV501" i="119"/>
  <c r="AU501" i="119"/>
  <c r="AT501" i="119"/>
  <c r="AS501" i="119"/>
  <c r="BD500" i="119"/>
  <c r="BA500" i="119"/>
  <c r="AX500" i="119"/>
  <c r="AW500" i="119"/>
  <c r="AV500" i="119"/>
  <c r="AU500" i="119"/>
  <c r="AT500" i="119"/>
  <c r="AS500" i="119"/>
  <c r="BD499" i="119"/>
  <c r="BA499" i="119"/>
  <c r="AX499" i="119"/>
  <c r="AW499" i="119"/>
  <c r="AV499" i="119"/>
  <c r="AU499" i="119"/>
  <c r="AT499" i="119"/>
  <c r="AS499" i="119"/>
  <c r="BD498" i="119"/>
  <c r="BA498" i="119"/>
  <c r="AX498" i="119"/>
  <c r="AW498" i="119"/>
  <c r="AV498" i="119"/>
  <c r="AU498" i="119"/>
  <c r="AT498" i="119"/>
  <c r="AS498" i="119"/>
  <c r="BD497" i="119"/>
  <c r="BA497" i="119"/>
  <c r="AX497" i="119"/>
  <c r="AW497" i="119"/>
  <c r="AV497" i="119"/>
  <c r="AU497" i="119"/>
  <c r="AT497" i="119"/>
  <c r="AS497" i="119"/>
  <c r="BD496" i="119"/>
  <c r="BA496" i="119"/>
  <c r="AX496" i="119"/>
  <c r="AW496" i="119"/>
  <c r="AV496" i="119"/>
  <c r="AU496" i="119"/>
  <c r="AT496" i="119"/>
  <c r="AS496" i="119"/>
  <c r="BD495" i="119"/>
  <c r="BA495" i="119"/>
  <c r="AX495" i="119"/>
  <c r="AW495" i="119"/>
  <c r="AV495" i="119"/>
  <c r="AU495" i="119"/>
  <c r="AT495" i="119"/>
  <c r="AS495" i="119"/>
  <c r="BD494" i="119"/>
  <c r="BA494" i="119"/>
  <c r="AX494" i="119"/>
  <c r="AW494" i="119"/>
  <c r="AV494" i="119"/>
  <c r="AU494" i="119"/>
  <c r="AT494" i="119"/>
  <c r="AS494" i="119"/>
  <c r="BD493" i="119"/>
  <c r="BA493" i="119"/>
  <c r="AX493" i="119"/>
  <c r="AW493" i="119"/>
  <c r="AV493" i="119"/>
  <c r="AU493" i="119"/>
  <c r="AT493" i="119"/>
  <c r="AS493" i="119"/>
  <c r="BD492" i="119"/>
  <c r="BA492" i="119"/>
  <c r="AX492" i="119"/>
  <c r="AW492" i="119"/>
  <c r="AV492" i="119"/>
  <c r="AU492" i="119"/>
  <c r="AT492" i="119"/>
  <c r="AS492" i="119"/>
  <c r="BD491" i="119"/>
  <c r="BA491" i="119"/>
  <c r="AX491" i="119"/>
  <c r="AW491" i="119"/>
  <c r="AV491" i="119"/>
  <c r="AU491" i="119"/>
  <c r="AT491" i="119"/>
  <c r="AS491" i="119"/>
  <c r="BD490" i="119"/>
  <c r="BA490" i="119"/>
  <c r="AX490" i="119"/>
  <c r="AW490" i="119"/>
  <c r="AV490" i="119"/>
  <c r="AU490" i="119"/>
  <c r="AT490" i="119"/>
  <c r="AS490" i="119"/>
  <c r="BD489" i="119"/>
  <c r="BA489" i="119"/>
  <c r="AX489" i="119"/>
  <c r="AW489" i="119"/>
  <c r="AV489" i="119"/>
  <c r="AU489" i="119"/>
  <c r="AT489" i="119"/>
  <c r="AS489" i="119"/>
  <c r="BD488" i="119"/>
  <c r="BA488" i="119"/>
  <c r="AX488" i="119"/>
  <c r="AW488" i="119"/>
  <c r="AV488" i="119"/>
  <c r="AU488" i="119"/>
  <c r="AT488" i="119"/>
  <c r="AS488" i="119"/>
  <c r="BD487" i="119"/>
  <c r="BA487" i="119"/>
  <c r="AX487" i="119"/>
  <c r="AW487" i="119"/>
  <c r="AV487" i="119"/>
  <c r="AU487" i="119"/>
  <c r="AT487" i="119"/>
  <c r="AS487" i="119"/>
  <c r="BD486" i="119"/>
  <c r="BA486" i="119"/>
  <c r="AX486" i="119"/>
  <c r="AW486" i="119"/>
  <c r="AV486" i="119"/>
  <c r="AU486" i="119"/>
  <c r="AT486" i="119"/>
  <c r="AS486" i="119"/>
  <c r="BD485" i="119"/>
  <c r="BA485" i="119"/>
  <c r="AX485" i="119"/>
  <c r="AW485" i="119"/>
  <c r="AV485" i="119"/>
  <c r="AU485" i="119"/>
  <c r="AT485" i="119"/>
  <c r="AS485" i="119"/>
  <c r="BD484" i="119"/>
  <c r="BA484" i="119"/>
  <c r="AX484" i="119"/>
  <c r="AW484" i="119"/>
  <c r="AV484" i="119"/>
  <c r="AU484" i="119"/>
  <c r="AT484" i="119"/>
  <c r="AS484" i="119"/>
  <c r="BD483" i="119"/>
  <c r="BA483" i="119"/>
  <c r="AX483" i="119"/>
  <c r="AW483" i="119"/>
  <c r="AV483" i="119"/>
  <c r="AU483" i="119"/>
  <c r="AT483" i="119"/>
  <c r="AS483" i="119"/>
  <c r="BD482" i="119"/>
  <c r="BA482" i="119"/>
  <c r="AX482" i="119"/>
  <c r="AW482" i="119"/>
  <c r="AV482" i="119"/>
  <c r="AU482" i="119"/>
  <c r="AT482" i="119"/>
  <c r="AS482" i="119"/>
  <c r="BD481" i="119"/>
  <c r="BA481" i="119"/>
  <c r="AX481" i="119"/>
  <c r="AW481" i="119"/>
  <c r="AV481" i="119"/>
  <c r="AU481" i="119"/>
  <c r="AT481" i="119"/>
  <c r="AS481" i="119"/>
  <c r="BD480" i="119"/>
  <c r="BA480" i="119"/>
  <c r="AX480" i="119"/>
  <c r="AW480" i="119"/>
  <c r="AV480" i="119"/>
  <c r="AU480" i="119"/>
  <c r="AT480" i="119"/>
  <c r="AS480" i="119"/>
  <c r="BD479" i="119"/>
  <c r="BA479" i="119"/>
  <c r="AX479" i="119"/>
  <c r="AW479" i="119"/>
  <c r="AV479" i="119"/>
  <c r="AU479" i="119"/>
  <c r="AT479" i="119"/>
  <c r="AS479" i="119"/>
  <c r="BD478" i="119"/>
  <c r="BA478" i="119"/>
  <c r="AX478" i="119"/>
  <c r="AW478" i="119"/>
  <c r="AV478" i="119"/>
  <c r="AU478" i="119"/>
  <c r="AT478" i="119"/>
  <c r="AS478" i="119"/>
  <c r="BD477" i="119"/>
  <c r="BA477" i="119"/>
  <c r="AX477" i="119"/>
  <c r="AW477" i="119"/>
  <c r="AV477" i="119"/>
  <c r="AU477" i="119"/>
  <c r="AT477" i="119"/>
  <c r="AS477" i="119"/>
  <c r="BD476" i="119"/>
  <c r="BA476" i="119"/>
  <c r="AX476" i="119"/>
  <c r="AW476" i="119"/>
  <c r="AV476" i="119"/>
  <c r="AU476" i="119"/>
  <c r="AT476" i="119"/>
  <c r="AS476" i="119"/>
  <c r="BD475" i="119"/>
  <c r="BA475" i="119"/>
  <c r="AX475" i="119"/>
  <c r="AW475" i="119"/>
  <c r="AV475" i="119"/>
  <c r="AU475" i="119"/>
  <c r="AT475" i="119"/>
  <c r="AS475" i="119"/>
  <c r="BD474" i="119"/>
  <c r="BA474" i="119"/>
  <c r="AX474" i="119"/>
  <c r="AW474" i="119"/>
  <c r="AV474" i="119"/>
  <c r="AU474" i="119"/>
  <c r="AT474" i="119"/>
  <c r="AS474" i="119"/>
  <c r="BD473" i="119"/>
  <c r="BA473" i="119"/>
  <c r="AX473" i="119"/>
  <c r="AW473" i="119"/>
  <c r="AV473" i="119"/>
  <c r="AU473" i="119"/>
  <c r="AT473" i="119"/>
  <c r="AS473" i="119"/>
  <c r="BD472" i="119"/>
  <c r="BA472" i="119"/>
  <c r="AX472" i="119"/>
  <c r="AW472" i="119"/>
  <c r="AV472" i="119"/>
  <c r="AU472" i="119"/>
  <c r="AT472" i="119"/>
  <c r="AS472" i="119"/>
  <c r="BD471" i="119"/>
  <c r="BA471" i="119"/>
  <c r="AX471" i="119"/>
  <c r="AW471" i="119"/>
  <c r="AV471" i="119"/>
  <c r="AU471" i="119"/>
  <c r="AT471" i="119"/>
  <c r="AS471" i="119"/>
  <c r="BD470" i="119"/>
  <c r="BA470" i="119"/>
  <c r="AX470" i="119"/>
  <c r="AW470" i="119"/>
  <c r="AV470" i="119"/>
  <c r="AU470" i="119"/>
  <c r="AT470" i="119"/>
  <c r="AS470" i="119"/>
  <c r="BD469" i="119"/>
  <c r="BA469" i="119"/>
  <c r="AX469" i="119"/>
  <c r="AW469" i="119"/>
  <c r="AV469" i="119"/>
  <c r="AU469" i="119"/>
  <c r="AT469" i="119"/>
  <c r="AS469" i="119"/>
  <c r="BD468" i="119"/>
  <c r="BA468" i="119"/>
  <c r="AX468" i="119"/>
  <c r="AW468" i="119"/>
  <c r="AV468" i="119"/>
  <c r="AU468" i="119"/>
  <c r="AT468" i="119"/>
  <c r="AS468" i="119"/>
  <c r="BD467" i="119"/>
  <c r="BA467" i="119"/>
  <c r="AX467" i="119"/>
  <c r="AW467" i="119"/>
  <c r="AV467" i="119"/>
  <c r="AU467" i="119"/>
  <c r="AT467" i="119"/>
  <c r="AS467" i="119"/>
  <c r="BD466" i="119"/>
  <c r="BA466" i="119"/>
  <c r="AX466" i="119"/>
  <c r="AW466" i="119"/>
  <c r="AV466" i="119"/>
  <c r="AU466" i="119"/>
  <c r="AT466" i="119"/>
  <c r="AS466" i="119"/>
  <c r="BD465" i="119"/>
  <c r="BA465" i="119"/>
  <c r="AX465" i="119"/>
  <c r="AW465" i="119"/>
  <c r="AV465" i="119"/>
  <c r="AU465" i="119"/>
  <c r="AT465" i="119"/>
  <c r="AS465" i="119"/>
  <c r="BD464" i="119"/>
  <c r="BA464" i="119"/>
  <c r="AX464" i="119"/>
  <c r="AW464" i="119"/>
  <c r="AV464" i="119"/>
  <c r="AU464" i="119"/>
  <c r="AT464" i="119"/>
  <c r="AS464" i="119"/>
  <c r="BD463" i="119"/>
  <c r="BA463" i="119"/>
  <c r="AX463" i="119"/>
  <c r="AW463" i="119"/>
  <c r="AV463" i="119"/>
  <c r="AU463" i="119"/>
  <c r="AT463" i="119"/>
  <c r="AS463" i="119"/>
  <c r="BD462" i="119"/>
  <c r="BA462" i="119"/>
  <c r="AX462" i="119"/>
  <c r="AW462" i="119"/>
  <c r="AV462" i="119"/>
  <c r="AU462" i="119"/>
  <c r="AT462" i="119"/>
  <c r="AS462" i="119"/>
  <c r="BD461" i="119"/>
  <c r="BA461" i="119"/>
  <c r="AX461" i="119"/>
  <c r="AW461" i="119"/>
  <c r="AV461" i="119"/>
  <c r="AU461" i="119"/>
  <c r="AT461" i="119"/>
  <c r="AS461" i="119"/>
  <c r="BD460" i="119"/>
  <c r="BA460" i="119"/>
  <c r="AX460" i="119"/>
  <c r="AW460" i="119"/>
  <c r="AV460" i="119"/>
  <c r="AU460" i="119"/>
  <c r="AT460" i="119"/>
  <c r="AS460" i="119"/>
  <c r="BD459" i="119"/>
  <c r="BA459" i="119"/>
  <c r="AX459" i="119"/>
  <c r="AW459" i="119"/>
  <c r="AV459" i="119"/>
  <c r="AU459" i="119"/>
  <c r="AT459" i="119"/>
  <c r="AS459" i="119"/>
  <c r="BD458" i="119"/>
  <c r="BA458" i="119"/>
  <c r="AX458" i="119"/>
  <c r="AW458" i="119"/>
  <c r="AV458" i="119"/>
  <c r="AU458" i="119"/>
  <c r="AT458" i="119"/>
  <c r="AS458" i="119"/>
  <c r="BD457" i="119"/>
  <c r="BA457" i="119"/>
  <c r="AX457" i="119"/>
  <c r="AW457" i="119"/>
  <c r="AV457" i="119"/>
  <c r="AU457" i="119"/>
  <c r="AT457" i="119"/>
  <c r="AS457" i="119"/>
  <c r="BD456" i="119"/>
  <c r="BA456" i="119"/>
  <c r="AX456" i="119"/>
  <c r="AW456" i="119"/>
  <c r="AV456" i="119"/>
  <c r="AU456" i="119"/>
  <c r="AT456" i="119"/>
  <c r="AS456" i="119"/>
  <c r="BD455" i="119"/>
  <c r="BA455" i="119"/>
  <c r="AX455" i="119"/>
  <c r="AW455" i="119"/>
  <c r="AV455" i="119"/>
  <c r="AU455" i="119"/>
  <c r="AT455" i="119"/>
  <c r="AS455" i="119"/>
  <c r="BD454" i="119"/>
  <c r="BA454" i="119"/>
  <c r="AX454" i="119"/>
  <c r="AW454" i="119"/>
  <c r="AV454" i="119"/>
  <c r="AU454" i="119"/>
  <c r="AT454" i="119"/>
  <c r="AS454" i="119"/>
  <c r="BD453" i="119"/>
  <c r="BA453" i="119"/>
  <c r="AX453" i="119"/>
  <c r="AW453" i="119"/>
  <c r="AV453" i="119"/>
  <c r="AU453" i="119"/>
  <c r="AT453" i="119"/>
  <c r="AS453" i="119"/>
  <c r="BD452" i="119"/>
  <c r="BA452" i="119"/>
  <c r="AX452" i="119"/>
  <c r="AW452" i="119"/>
  <c r="AV452" i="119"/>
  <c r="AU452" i="119"/>
  <c r="AT452" i="119"/>
  <c r="AS452" i="119"/>
  <c r="BD451" i="119"/>
  <c r="BA451" i="119"/>
  <c r="AX451" i="119"/>
  <c r="AW451" i="119"/>
  <c r="AV451" i="119"/>
  <c r="AU451" i="119"/>
  <c r="AT451" i="119"/>
  <c r="AS451" i="119"/>
  <c r="BD450" i="119"/>
  <c r="BA450" i="119"/>
  <c r="AX450" i="119"/>
  <c r="AW450" i="119"/>
  <c r="AV450" i="119"/>
  <c r="AU450" i="119"/>
  <c r="AT450" i="119"/>
  <c r="AS450" i="119"/>
  <c r="BD449" i="119"/>
  <c r="BA449" i="119"/>
  <c r="AX449" i="119"/>
  <c r="AW449" i="119"/>
  <c r="AV449" i="119"/>
  <c r="AU449" i="119"/>
  <c r="AT449" i="119"/>
  <c r="AS449" i="119"/>
  <c r="BD448" i="119"/>
  <c r="BA448" i="119"/>
  <c r="AX448" i="119"/>
  <c r="AW448" i="119"/>
  <c r="AV448" i="119"/>
  <c r="AU448" i="119"/>
  <c r="AT448" i="119"/>
  <c r="AS448" i="119"/>
  <c r="BD447" i="119"/>
  <c r="BA447" i="119"/>
  <c r="AX447" i="119"/>
  <c r="AW447" i="119"/>
  <c r="AV447" i="119"/>
  <c r="AU447" i="119"/>
  <c r="AT447" i="119"/>
  <c r="AS447" i="119"/>
  <c r="BD446" i="119"/>
  <c r="BA446" i="119"/>
  <c r="AX446" i="119"/>
  <c r="AW446" i="119"/>
  <c r="AV446" i="119"/>
  <c r="AU446" i="119"/>
  <c r="AT446" i="119"/>
  <c r="AS446" i="119"/>
  <c r="BD445" i="119"/>
  <c r="BA445" i="119"/>
  <c r="AX445" i="119"/>
  <c r="AW445" i="119"/>
  <c r="AV445" i="119"/>
  <c r="AU445" i="119"/>
  <c r="AT445" i="119"/>
  <c r="AS445" i="119"/>
  <c r="BD444" i="119"/>
  <c r="BA444" i="119"/>
  <c r="AX444" i="119"/>
  <c r="AW444" i="119"/>
  <c r="AV444" i="119"/>
  <c r="AU444" i="119"/>
  <c r="AT444" i="119"/>
  <c r="AS444" i="119"/>
  <c r="BD443" i="119"/>
  <c r="BA443" i="119"/>
  <c r="AX443" i="119"/>
  <c r="AW443" i="119"/>
  <c r="AV443" i="119"/>
  <c r="AU443" i="119"/>
  <c r="AT443" i="119"/>
  <c r="AS443" i="119"/>
  <c r="BD442" i="119"/>
  <c r="BA442" i="119"/>
  <c r="AX442" i="119"/>
  <c r="AW442" i="119"/>
  <c r="AV442" i="119"/>
  <c r="AU442" i="119"/>
  <c r="AT442" i="119"/>
  <c r="AS442" i="119"/>
  <c r="BD441" i="119"/>
  <c r="BA441" i="119"/>
  <c r="AX441" i="119"/>
  <c r="AW441" i="119"/>
  <c r="AV441" i="119"/>
  <c r="AU441" i="119"/>
  <c r="AT441" i="119"/>
  <c r="AS441" i="119"/>
  <c r="BD440" i="119"/>
  <c r="BA440" i="119"/>
  <c r="AX440" i="119"/>
  <c r="AW440" i="119"/>
  <c r="AV440" i="119"/>
  <c r="AU440" i="119"/>
  <c r="AT440" i="119"/>
  <c r="AS440" i="119"/>
  <c r="BD439" i="119"/>
  <c r="BA439" i="119"/>
  <c r="AX439" i="119"/>
  <c r="AW439" i="119"/>
  <c r="AV439" i="119"/>
  <c r="AU439" i="119"/>
  <c r="AT439" i="119"/>
  <c r="AS439" i="119"/>
  <c r="BD438" i="119"/>
  <c r="BA438" i="119"/>
  <c r="AX438" i="119"/>
  <c r="AW438" i="119"/>
  <c r="AV438" i="119"/>
  <c r="AU438" i="119"/>
  <c r="AT438" i="119"/>
  <c r="AS438" i="119"/>
  <c r="BD437" i="119"/>
  <c r="BA437" i="119"/>
  <c r="AX437" i="119"/>
  <c r="AW437" i="119"/>
  <c r="AV437" i="119"/>
  <c r="AU437" i="119"/>
  <c r="AT437" i="119"/>
  <c r="AS437" i="119"/>
  <c r="BD436" i="119"/>
  <c r="BA436" i="119"/>
  <c r="AX436" i="119"/>
  <c r="AW436" i="119"/>
  <c r="AV436" i="119"/>
  <c r="AU436" i="119"/>
  <c r="AT436" i="119"/>
  <c r="AS436" i="119"/>
  <c r="BD435" i="119"/>
  <c r="BA435" i="119"/>
  <c r="AX435" i="119"/>
  <c r="AW435" i="119"/>
  <c r="AV435" i="119"/>
  <c r="AU435" i="119"/>
  <c r="AT435" i="119"/>
  <c r="AS435" i="119"/>
  <c r="BD434" i="119"/>
  <c r="BA434" i="119"/>
  <c r="AX434" i="119"/>
  <c r="AW434" i="119"/>
  <c r="AV434" i="119"/>
  <c r="AU434" i="119"/>
  <c r="AT434" i="119"/>
  <c r="AS434" i="119"/>
  <c r="BD433" i="119"/>
  <c r="BA433" i="119"/>
  <c r="AX433" i="119"/>
  <c r="AW433" i="119"/>
  <c r="AV433" i="119"/>
  <c r="AU433" i="119"/>
  <c r="AT433" i="119"/>
  <c r="AS433" i="119"/>
  <c r="BD432" i="119"/>
  <c r="BA432" i="119"/>
  <c r="AX432" i="119"/>
  <c r="AW432" i="119"/>
  <c r="AV432" i="119"/>
  <c r="AU432" i="119"/>
  <c r="AT432" i="119"/>
  <c r="AS432" i="119"/>
  <c r="BD431" i="119"/>
  <c r="BA431" i="119"/>
  <c r="AX431" i="119"/>
  <c r="AW431" i="119"/>
  <c r="AV431" i="119"/>
  <c r="AU431" i="119"/>
  <c r="AT431" i="119"/>
  <c r="AS431" i="119"/>
  <c r="BD430" i="119"/>
  <c r="BA430" i="119"/>
  <c r="AX430" i="119"/>
  <c r="AW430" i="119"/>
  <c r="AV430" i="119"/>
  <c r="AU430" i="119"/>
  <c r="AT430" i="119"/>
  <c r="AS430" i="119"/>
  <c r="BD429" i="119"/>
  <c r="BA429" i="119"/>
  <c r="AX429" i="119"/>
  <c r="AW429" i="119"/>
  <c r="AV429" i="119"/>
  <c r="AU429" i="119"/>
  <c r="AT429" i="119"/>
  <c r="AS429" i="119"/>
  <c r="BD428" i="119"/>
  <c r="BA428" i="119"/>
  <c r="AX428" i="119"/>
  <c r="AW428" i="119"/>
  <c r="AV428" i="119"/>
  <c r="AU428" i="119"/>
  <c r="AT428" i="119"/>
  <c r="AS428" i="119"/>
  <c r="BD427" i="119"/>
  <c r="BA427" i="119"/>
  <c r="AX427" i="119"/>
  <c r="AW427" i="119"/>
  <c r="AV427" i="119"/>
  <c r="AU427" i="119"/>
  <c r="AT427" i="119"/>
  <c r="AS427" i="119"/>
  <c r="BD426" i="119"/>
  <c r="BA426" i="119"/>
  <c r="AX426" i="119"/>
  <c r="AW426" i="119"/>
  <c r="AV426" i="119"/>
  <c r="AU426" i="119"/>
  <c r="AT426" i="119"/>
  <c r="AS426" i="119"/>
  <c r="BD425" i="119"/>
  <c r="BA425" i="119"/>
  <c r="AX425" i="119"/>
  <c r="AW425" i="119"/>
  <c r="AV425" i="119"/>
  <c r="AU425" i="119"/>
  <c r="AT425" i="119"/>
  <c r="AS425" i="119"/>
  <c r="BD424" i="119"/>
  <c r="BA424" i="119"/>
  <c r="AX424" i="119"/>
  <c r="AW424" i="119"/>
  <c r="AV424" i="119"/>
  <c r="AU424" i="119"/>
  <c r="AT424" i="119"/>
  <c r="AS424" i="119"/>
  <c r="BD423" i="119"/>
  <c r="BA423" i="119"/>
  <c r="AX423" i="119"/>
  <c r="AW423" i="119"/>
  <c r="AV423" i="119"/>
  <c r="AU423" i="119"/>
  <c r="AT423" i="119"/>
  <c r="AS423" i="119"/>
  <c r="BD422" i="119"/>
  <c r="BA422" i="119"/>
  <c r="AX422" i="119"/>
  <c r="AW422" i="119"/>
  <c r="AV422" i="119"/>
  <c r="AU422" i="119"/>
  <c r="AT422" i="119"/>
  <c r="AS422" i="119"/>
  <c r="BD421" i="119"/>
  <c r="BA421" i="119"/>
  <c r="AX421" i="119"/>
  <c r="AW421" i="119"/>
  <c r="AV421" i="119"/>
  <c r="AU421" i="119"/>
  <c r="AT421" i="119"/>
  <c r="AS421" i="119"/>
  <c r="BD420" i="119"/>
  <c r="BA420" i="119"/>
  <c r="AX420" i="119"/>
  <c r="AW420" i="119"/>
  <c r="AV420" i="119"/>
  <c r="AU420" i="119"/>
  <c r="AT420" i="119"/>
  <c r="AS420" i="119"/>
  <c r="BD419" i="119"/>
  <c r="BA419" i="119"/>
  <c r="AX419" i="119"/>
  <c r="AW419" i="119"/>
  <c r="AV419" i="119"/>
  <c r="AU419" i="119"/>
  <c r="AT419" i="119"/>
  <c r="AS419" i="119"/>
  <c r="BD418" i="119"/>
  <c r="BA418" i="119"/>
  <c r="AX418" i="119"/>
  <c r="AW418" i="119"/>
  <c r="AV418" i="119"/>
  <c r="AU418" i="119"/>
  <c r="AT418" i="119"/>
  <c r="AS418" i="119"/>
  <c r="BD417" i="119"/>
  <c r="BA417" i="119"/>
  <c r="AX417" i="119"/>
  <c r="AW417" i="119"/>
  <c r="AV417" i="119"/>
  <c r="AU417" i="119"/>
  <c r="AT417" i="119"/>
  <c r="AS417" i="119"/>
  <c r="BD416" i="119"/>
  <c r="BA416" i="119"/>
  <c r="AX416" i="119"/>
  <c r="AW416" i="119"/>
  <c r="AV416" i="119"/>
  <c r="AU416" i="119"/>
  <c r="AT416" i="119"/>
  <c r="AS416" i="119"/>
  <c r="BD415" i="119"/>
  <c r="BA415" i="119"/>
  <c r="AX415" i="119"/>
  <c r="AW415" i="119"/>
  <c r="AV415" i="119"/>
  <c r="AU415" i="119"/>
  <c r="AT415" i="119"/>
  <c r="AS415" i="119"/>
  <c r="BD414" i="119"/>
  <c r="BA414" i="119"/>
  <c r="AX414" i="119"/>
  <c r="AW414" i="119"/>
  <c r="AV414" i="119"/>
  <c r="AU414" i="119"/>
  <c r="AT414" i="119"/>
  <c r="AS414" i="119"/>
  <c r="BD413" i="119"/>
  <c r="BA413" i="119"/>
  <c r="AX413" i="119"/>
  <c r="AW413" i="119"/>
  <c r="AV413" i="119"/>
  <c r="AU413" i="119"/>
  <c r="AT413" i="119"/>
  <c r="AS413" i="119"/>
  <c r="BD412" i="119"/>
  <c r="BA412" i="119"/>
  <c r="AX412" i="119"/>
  <c r="AW412" i="119"/>
  <c r="AV412" i="119"/>
  <c r="AU412" i="119"/>
  <c r="AT412" i="119"/>
  <c r="AS412" i="119"/>
  <c r="BD411" i="119"/>
  <c r="BA411" i="119"/>
  <c r="AX411" i="119"/>
  <c r="AW411" i="119"/>
  <c r="AV411" i="119"/>
  <c r="AU411" i="119"/>
  <c r="AT411" i="119"/>
  <c r="AS411" i="119"/>
  <c r="BD410" i="119"/>
  <c r="BA410" i="119"/>
  <c r="AX410" i="119"/>
  <c r="AW410" i="119"/>
  <c r="AV410" i="119"/>
  <c r="AU410" i="119"/>
  <c r="AT410" i="119"/>
  <c r="AS410" i="119"/>
  <c r="BD409" i="119"/>
  <c r="BA409" i="119"/>
  <c r="AX409" i="119"/>
  <c r="AW409" i="119"/>
  <c r="AV409" i="119"/>
  <c r="AU409" i="119"/>
  <c r="AT409" i="119"/>
  <c r="AS409" i="119"/>
  <c r="BD408" i="119"/>
  <c r="BA408" i="119"/>
  <c r="AX408" i="119"/>
  <c r="AW408" i="119"/>
  <c r="AV408" i="119"/>
  <c r="AU408" i="119"/>
  <c r="AT408" i="119"/>
  <c r="AS408" i="119"/>
  <c r="BD407" i="119"/>
  <c r="BA407" i="119"/>
  <c r="AX407" i="119"/>
  <c r="AW407" i="119"/>
  <c r="AV407" i="119"/>
  <c r="AU407" i="119"/>
  <c r="AT407" i="119"/>
  <c r="AS407" i="119"/>
  <c r="BD406" i="119"/>
  <c r="BA406" i="119"/>
  <c r="AX406" i="119"/>
  <c r="AW406" i="119"/>
  <c r="AV406" i="119"/>
  <c r="AU406" i="119"/>
  <c r="AT406" i="119"/>
  <c r="AS406" i="119"/>
  <c r="BD405" i="119"/>
  <c r="BA405" i="119"/>
  <c r="AX405" i="119"/>
  <c r="AW405" i="119"/>
  <c r="AV405" i="119"/>
  <c r="AU405" i="119"/>
  <c r="AT405" i="119"/>
  <c r="AS405" i="119"/>
  <c r="BD404" i="119"/>
  <c r="BA404" i="119"/>
  <c r="AX404" i="119"/>
  <c r="AW404" i="119"/>
  <c r="AV404" i="119"/>
  <c r="AU404" i="119"/>
  <c r="AT404" i="119"/>
  <c r="AS404" i="119"/>
  <c r="BD403" i="119"/>
  <c r="BA403" i="119"/>
  <c r="AX403" i="119"/>
  <c r="AW403" i="119"/>
  <c r="AV403" i="119"/>
  <c r="AU403" i="119"/>
  <c r="AT403" i="119"/>
  <c r="AS403" i="119"/>
  <c r="BD402" i="119"/>
  <c r="BA402" i="119"/>
  <c r="AX402" i="119"/>
  <c r="AW402" i="119"/>
  <c r="AV402" i="119"/>
  <c r="AU402" i="119"/>
  <c r="AT402" i="119"/>
  <c r="AS402" i="119"/>
  <c r="BD401" i="119"/>
  <c r="BA401" i="119"/>
  <c r="AX401" i="119"/>
  <c r="AW401" i="119"/>
  <c r="AV401" i="119"/>
  <c r="AU401" i="119"/>
  <c r="AT401" i="119"/>
  <c r="AS401" i="119"/>
  <c r="BD400" i="119"/>
  <c r="BA400" i="119"/>
  <c r="AX400" i="119"/>
  <c r="AW400" i="119"/>
  <c r="AV400" i="119"/>
  <c r="AU400" i="119"/>
  <c r="AT400" i="119"/>
  <c r="AS400" i="119"/>
  <c r="BD399" i="119"/>
  <c r="BA399" i="119"/>
  <c r="AX399" i="119"/>
  <c r="AW399" i="119"/>
  <c r="AV399" i="119"/>
  <c r="AU399" i="119"/>
  <c r="AT399" i="119"/>
  <c r="AS399" i="119"/>
  <c r="BD398" i="119"/>
  <c r="BA398" i="119"/>
  <c r="AX398" i="119"/>
  <c r="AW398" i="119"/>
  <c r="AV398" i="119"/>
  <c r="AU398" i="119"/>
  <c r="AT398" i="119"/>
  <c r="AS398" i="119"/>
  <c r="BD397" i="119"/>
  <c r="BA397" i="119"/>
  <c r="AX397" i="119"/>
  <c r="AW397" i="119"/>
  <c r="AV397" i="119"/>
  <c r="AU397" i="119"/>
  <c r="AT397" i="119"/>
  <c r="AS397" i="119"/>
  <c r="BD396" i="119"/>
  <c r="BA396" i="119"/>
  <c r="AX396" i="119"/>
  <c r="AW396" i="119"/>
  <c r="AV396" i="119"/>
  <c r="AU396" i="119"/>
  <c r="AT396" i="119"/>
  <c r="AS396" i="119"/>
  <c r="BD395" i="119"/>
  <c r="BA395" i="119"/>
  <c r="AX395" i="119"/>
  <c r="AW395" i="119"/>
  <c r="AV395" i="119"/>
  <c r="AU395" i="119"/>
  <c r="AT395" i="119"/>
  <c r="AS395" i="119"/>
  <c r="BD394" i="119"/>
  <c r="BA394" i="119"/>
  <c r="AX394" i="119"/>
  <c r="AW394" i="119"/>
  <c r="AV394" i="119"/>
  <c r="AU394" i="119"/>
  <c r="AT394" i="119"/>
  <c r="AS394" i="119"/>
  <c r="BD393" i="119"/>
  <c r="BA393" i="119"/>
  <c r="AX393" i="119"/>
  <c r="AW393" i="119"/>
  <c r="AV393" i="119"/>
  <c r="AU393" i="119"/>
  <c r="AT393" i="119"/>
  <c r="AS393" i="119"/>
  <c r="BD392" i="119"/>
  <c r="BA392" i="119"/>
  <c r="AX392" i="119"/>
  <c r="AW392" i="119"/>
  <c r="AV392" i="119"/>
  <c r="AU392" i="119"/>
  <c r="AT392" i="119"/>
  <c r="AS392" i="119"/>
  <c r="BD391" i="119"/>
  <c r="BA391" i="119"/>
  <c r="AX391" i="119"/>
  <c r="AW391" i="119"/>
  <c r="AV391" i="119"/>
  <c r="AU391" i="119"/>
  <c r="AT391" i="119"/>
  <c r="AS391" i="119"/>
  <c r="BD390" i="119"/>
  <c r="BA390" i="119"/>
  <c r="AX390" i="119"/>
  <c r="AW390" i="119"/>
  <c r="AV390" i="119"/>
  <c r="AU390" i="119"/>
  <c r="AT390" i="119"/>
  <c r="AS390" i="119"/>
  <c r="BD389" i="119"/>
  <c r="BA389" i="119"/>
  <c r="AX389" i="119"/>
  <c r="AW389" i="119"/>
  <c r="AV389" i="119"/>
  <c r="AU389" i="119"/>
  <c r="AT389" i="119"/>
  <c r="AS389" i="119"/>
  <c r="BD388" i="119"/>
  <c r="BA388" i="119"/>
  <c r="AX388" i="119"/>
  <c r="AW388" i="119"/>
  <c r="AV388" i="119"/>
  <c r="AU388" i="119"/>
  <c r="AT388" i="119"/>
  <c r="AS388" i="119"/>
  <c r="BD387" i="119"/>
  <c r="BA387" i="119"/>
  <c r="AX387" i="119"/>
  <c r="AW387" i="119"/>
  <c r="AV387" i="119"/>
  <c r="AU387" i="119"/>
  <c r="AT387" i="119"/>
  <c r="AS387" i="119"/>
  <c r="BD386" i="119"/>
  <c r="BA386" i="119"/>
  <c r="AX386" i="119"/>
  <c r="AW386" i="119"/>
  <c r="AV386" i="119"/>
  <c r="AU386" i="119"/>
  <c r="AT386" i="119"/>
  <c r="AS386" i="119"/>
  <c r="BD385" i="119"/>
  <c r="BA385" i="119"/>
  <c r="AX385" i="119"/>
  <c r="AW385" i="119"/>
  <c r="AV385" i="119"/>
  <c r="AU385" i="119"/>
  <c r="AT385" i="119"/>
  <c r="AS385" i="119"/>
  <c r="BD384" i="119"/>
  <c r="BA384" i="119"/>
  <c r="AX384" i="119"/>
  <c r="AW384" i="119"/>
  <c r="AV384" i="119"/>
  <c r="AU384" i="119"/>
  <c r="AT384" i="119"/>
  <c r="AS384" i="119"/>
  <c r="BD383" i="119"/>
  <c r="BA383" i="119"/>
  <c r="AX383" i="119"/>
  <c r="AW383" i="119"/>
  <c r="AV383" i="119"/>
  <c r="AU383" i="119"/>
  <c r="AT383" i="119"/>
  <c r="AS383" i="119"/>
  <c r="BD382" i="119"/>
  <c r="BA382" i="119"/>
  <c r="AX382" i="119"/>
  <c r="AW382" i="119"/>
  <c r="AV382" i="119"/>
  <c r="AU382" i="119"/>
  <c r="AT382" i="119"/>
  <c r="AS382" i="119"/>
  <c r="BD381" i="119"/>
  <c r="BA381" i="119"/>
  <c r="AX381" i="119"/>
  <c r="AW381" i="119"/>
  <c r="AV381" i="119"/>
  <c r="AU381" i="119"/>
  <c r="AT381" i="119"/>
  <c r="AS381" i="119"/>
  <c r="BD380" i="119"/>
  <c r="BA380" i="119"/>
  <c r="AX380" i="119"/>
  <c r="AW380" i="119"/>
  <c r="AV380" i="119"/>
  <c r="AU380" i="119"/>
  <c r="AT380" i="119"/>
  <c r="AS380" i="119"/>
  <c r="BD379" i="119"/>
  <c r="BA379" i="119"/>
  <c r="AX379" i="119"/>
  <c r="AW379" i="119"/>
  <c r="AV379" i="119"/>
  <c r="AU379" i="119"/>
  <c r="AT379" i="119"/>
  <c r="AS379" i="119"/>
  <c r="BD378" i="119"/>
  <c r="BA378" i="119"/>
  <c r="AX378" i="119"/>
  <c r="AW378" i="119"/>
  <c r="AV378" i="119"/>
  <c r="AU378" i="119"/>
  <c r="AT378" i="119"/>
  <c r="AS378" i="119"/>
  <c r="BD377" i="119"/>
  <c r="BA377" i="119"/>
  <c r="AX377" i="119"/>
  <c r="AW377" i="119"/>
  <c r="AV377" i="119"/>
  <c r="AU377" i="119"/>
  <c r="AT377" i="119"/>
  <c r="AS377" i="119"/>
  <c r="BD376" i="119"/>
  <c r="BA376" i="119"/>
  <c r="AX376" i="119"/>
  <c r="AW376" i="119"/>
  <c r="AV376" i="119"/>
  <c r="AU376" i="119"/>
  <c r="AT376" i="119"/>
  <c r="AS376" i="119"/>
  <c r="BD375" i="119"/>
  <c r="BA375" i="119"/>
  <c r="AX375" i="119"/>
  <c r="AW375" i="119"/>
  <c r="AV375" i="119"/>
  <c r="AU375" i="119"/>
  <c r="AT375" i="119"/>
  <c r="AS375" i="119"/>
  <c r="BD374" i="119"/>
  <c r="BA374" i="119"/>
  <c r="AX374" i="119"/>
  <c r="AW374" i="119"/>
  <c r="AV374" i="119"/>
  <c r="AU374" i="119"/>
  <c r="AT374" i="119"/>
  <c r="AS374" i="119"/>
  <c r="BD373" i="119"/>
  <c r="BA373" i="119"/>
  <c r="AX373" i="119"/>
  <c r="AW373" i="119"/>
  <c r="AV373" i="119"/>
  <c r="AU373" i="119"/>
  <c r="AT373" i="119"/>
  <c r="AS373" i="119"/>
  <c r="BD372" i="119"/>
  <c r="BA372" i="119"/>
  <c r="AX372" i="119"/>
  <c r="AW372" i="119"/>
  <c r="AV372" i="119"/>
  <c r="AU372" i="119"/>
  <c r="AT372" i="119"/>
  <c r="AS372" i="119"/>
  <c r="BD371" i="119"/>
  <c r="BA371" i="119"/>
  <c r="AX371" i="119"/>
  <c r="AW371" i="119"/>
  <c r="AV371" i="119"/>
  <c r="AU371" i="119"/>
  <c r="AT371" i="119"/>
  <c r="AS371" i="119"/>
  <c r="BD370" i="119"/>
  <c r="BA370" i="119"/>
  <c r="AX370" i="119"/>
  <c r="AW370" i="119"/>
  <c r="AV370" i="119"/>
  <c r="AU370" i="119"/>
  <c r="AT370" i="119"/>
  <c r="AS370" i="119"/>
  <c r="BD369" i="119"/>
  <c r="BA369" i="119"/>
  <c r="AX369" i="119"/>
  <c r="AW369" i="119"/>
  <c r="AV369" i="119"/>
  <c r="AU369" i="119"/>
  <c r="AT369" i="119"/>
  <c r="AS369" i="119"/>
  <c r="BD368" i="119"/>
  <c r="BA368" i="119"/>
  <c r="AX368" i="119"/>
  <c r="AW368" i="119"/>
  <c r="AV368" i="119"/>
  <c r="AU368" i="119"/>
  <c r="AT368" i="119"/>
  <c r="AS368" i="119"/>
  <c r="BD367" i="119"/>
  <c r="BA367" i="119"/>
  <c r="AX367" i="119"/>
  <c r="AW367" i="119"/>
  <c r="AV367" i="119"/>
  <c r="AU367" i="119"/>
  <c r="AT367" i="119"/>
  <c r="AS367" i="119"/>
  <c r="BD366" i="119"/>
  <c r="BA366" i="119"/>
  <c r="AX366" i="119"/>
  <c r="AW366" i="119"/>
  <c r="AV366" i="119"/>
  <c r="AU366" i="119"/>
  <c r="AT366" i="119"/>
  <c r="AS366" i="119"/>
  <c r="BD365" i="119"/>
  <c r="BA365" i="119"/>
  <c r="AX365" i="119"/>
  <c r="AW365" i="119"/>
  <c r="AV365" i="119"/>
  <c r="AU365" i="119"/>
  <c r="AT365" i="119"/>
  <c r="AS365" i="119"/>
  <c r="BD364" i="119"/>
  <c r="BA364" i="119"/>
  <c r="AX364" i="119"/>
  <c r="AW364" i="119"/>
  <c r="AV364" i="119"/>
  <c r="AU364" i="119"/>
  <c r="AT364" i="119"/>
  <c r="AS364" i="119"/>
  <c r="BD363" i="119"/>
  <c r="BA363" i="119"/>
  <c r="AX363" i="119"/>
  <c r="AW363" i="119"/>
  <c r="AV363" i="119"/>
  <c r="AU363" i="119"/>
  <c r="AT363" i="119"/>
  <c r="AS363" i="119"/>
  <c r="BD362" i="119"/>
  <c r="BA362" i="119"/>
  <c r="AX362" i="119"/>
  <c r="AW362" i="119"/>
  <c r="AV362" i="119"/>
  <c r="AU362" i="119"/>
  <c r="AT362" i="119"/>
  <c r="AS362" i="119"/>
  <c r="BD361" i="119"/>
  <c r="BA361" i="119"/>
  <c r="AX361" i="119"/>
  <c r="AW361" i="119"/>
  <c r="AV361" i="119"/>
  <c r="AU361" i="119"/>
  <c r="AT361" i="119"/>
  <c r="AS361" i="119"/>
  <c r="BD360" i="119"/>
  <c r="BA360" i="119"/>
  <c r="AX360" i="119"/>
  <c r="AW360" i="119"/>
  <c r="AV360" i="119"/>
  <c r="AU360" i="119"/>
  <c r="AT360" i="119"/>
  <c r="AS360" i="119"/>
  <c r="BD359" i="119"/>
  <c r="BA359" i="119"/>
  <c r="AX359" i="119"/>
  <c r="AW359" i="119"/>
  <c r="AV359" i="119"/>
  <c r="AU359" i="119"/>
  <c r="AT359" i="119"/>
  <c r="AS359" i="119"/>
  <c r="BD358" i="119"/>
  <c r="BA358" i="119"/>
  <c r="AX358" i="119"/>
  <c r="AW358" i="119"/>
  <c r="AV358" i="119"/>
  <c r="AU358" i="119"/>
  <c r="AT358" i="119"/>
  <c r="AS358" i="119"/>
  <c r="BD357" i="119"/>
  <c r="BA357" i="119"/>
  <c r="AX357" i="119"/>
  <c r="AW357" i="119"/>
  <c r="AV357" i="119"/>
  <c r="AU357" i="119"/>
  <c r="AT357" i="119"/>
  <c r="AS357" i="119"/>
  <c r="BD356" i="119"/>
  <c r="BA356" i="119"/>
  <c r="AX356" i="119"/>
  <c r="AW356" i="119"/>
  <c r="AV356" i="119"/>
  <c r="AU356" i="119"/>
  <c r="AT356" i="119"/>
  <c r="AS356" i="119"/>
  <c r="BD355" i="119"/>
  <c r="BA355" i="119"/>
  <c r="AX355" i="119"/>
  <c r="AW355" i="119"/>
  <c r="AV355" i="119"/>
  <c r="AU355" i="119"/>
  <c r="AT355" i="119"/>
  <c r="AS355" i="119"/>
  <c r="BD354" i="119"/>
  <c r="BA354" i="119"/>
  <c r="AX354" i="119"/>
  <c r="AW354" i="119"/>
  <c r="AV354" i="119"/>
  <c r="AU354" i="119"/>
  <c r="AT354" i="119"/>
  <c r="AS354" i="119"/>
  <c r="BD353" i="119"/>
  <c r="BA353" i="119"/>
  <c r="AX353" i="119"/>
  <c r="AW353" i="119"/>
  <c r="AV353" i="119"/>
  <c r="AU353" i="119"/>
  <c r="AT353" i="119"/>
  <c r="AS353" i="119"/>
  <c r="BD352" i="119"/>
  <c r="BA352" i="119"/>
  <c r="AX352" i="119"/>
  <c r="AW352" i="119"/>
  <c r="AV352" i="119"/>
  <c r="AU352" i="119"/>
  <c r="AT352" i="119"/>
  <c r="AS352" i="119"/>
  <c r="BD351" i="119"/>
  <c r="BA351" i="119"/>
  <c r="AX351" i="119"/>
  <c r="AW351" i="119"/>
  <c r="AV351" i="119"/>
  <c r="AU351" i="119"/>
  <c r="AT351" i="119"/>
  <c r="AS351" i="119"/>
  <c r="BD350" i="119"/>
  <c r="BA350" i="119"/>
  <c r="AX350" i="119"/>
  <c r="AW350" i="119"/>
  <c r="AV350" i="119"/>
  <c r="AU350" i="119"/>
  <c r="AT350" i="119"/>
  <c r="AS350" i="119"/>
  <c r="BD349" i="119"/>
  <c r="BA349" i="119"/>
  <c r="AX349" i="119"/>
  <c r="AW349" i="119"/>
  <c r="AV349" i="119"/>
  <c r="AU349" i="119"/>
  <c r="AT349" i="119"/>
  <c r="AS349" i="119"/>
  <c r="BD348" i="119"/>
  <c r="BA348" i="119"/>
  <c r="AX348" i="119"/>
  <c r="AW348" i="119"/>
  <c r="AV348" i="119"/>
  <c r="AU348" i="119"/>
  <c r="AT348" i="119"/>
  <c r="AS348" i="119"/>
  <c r="BD347" i="119"/>
  <c r="BA347" i="119"/>
  <c r="AX347" i="119"/>
  <c r="AW347" i="119"/>
  <c r="AV347" i="119"/>
  <c r="AU347" i="119"/>
  <c r="AT347" i="119"/>
  <c r="AS347" i="119"/>
  <c r="BD346" i="119"/>
  <c r="BA346" i="119"/>
  <c r="AX346" i="119"/>
  <c r="AW346" i="119"/>
  <c r="AV346" i="119"/>
  <c r="AU346" i="119"/>
  <c r="AT346" i="119"/>
  <c r="AS346" i="119"/>
  <c r="BD345" i="119"/>
  <c r="BA345" i="119"/>
  <c r="AX345" i="119"/>
  <c r="AW345" i="119"/>
  <c r="AV345" i="119"/>
  <c r="AU345" i="119"/>
  <c r="AT345" i="119"/>
  <c r="AS345" i="119"/>
  <c r="BD344" i="119"/>
  <c r="BA344" i="119"/>
  <c r="AX344" i="119"/>
  <c r="AW344" i="119"/>
  <c r="AV344" i="119"/>
  <c r="AU344" i="119"/>
  <c r="AT344" i="119"/>
  <c r="AS344" i="119"/>
  <c r="BD343" i="119"/>
  <c r="BA343" i="119"/>
  <c r="AX343" i="119"/>
  <c r="AW343" i="119"/>
  <c r="AV343" i="119"/>
  <c r="AU343" i="119"/>
  <c r="AT343" i="119"/>
  <c r="AS343" i="119"/>
  <c r="BD342" i="119"/>
  <c r="BA342" i="119"/>
  <c r="AX342" i="119"/>
  <c r="AW342" i="119"/>
  <c r="AV342" i="119"/>
  <c r="AU342" i="119"/>
  <c r="AT342" i="119"/>
  <c r="AS342" i="119"/>
  <c r="BD341" i="119"/>
  <c r="BA341" i="119"/>
  <c r="AX341" i="119"/>
  <c r="AW341" i="119"/>
  <c r="AV341" i="119"/>
  <c r="AU341" i="119"/>
  <c r="AT341" i="119"/>
  <c r="AS341" i="119"/>
  <c r="BD340" i="119"/>
  <c r="BA340" i="119"/>
  <c r="AX340" i="119"/>
  <c r="AW340" i="119"/>
  <c r="AV340" i="119"/>
  <c r="AU340" i="119"/>
  <c r="AT340" i="119"/>
  <c r="AS340" i="119"/>
  <c r="BD339" i="119"/>
  <c r="BA339" i="119"/>
  <c r="AX339" i="119"/>
  <c r="AW339" i="119"/>
  <c r="AV339" i="119"/>
  <c r="AU339" i="119"/>
  <c r="AT339" i="119"/>
  <c r="AS339" i="119"/>
  <c r="BD338" i="119"/>
  <c r="BA338" i="119"/>
  <c r="AX338" i="119"/>
  <c r="AW338" i="119"/>
  <c r="AV338" i="119"/>
  <c r="AU338" i="119"/>
  <c r="AT338" i="119"/>
  <c r="AS338" i="119"/>
  <c r="BD337" i="119"/>
  <c r="BA337" i="119"/>
  <c r="AX337" i="119"/>
  <c r="AW337" i="119"/>
  <c r="AV337" i="119"/>
  <c r="AU337" i="119"/>
  <c r="AT337" i="119"/>
  <c r="AS337" i="119"/>
  <c r="BD336" i="119"/>
  <c r="BA336" i="119"/>
  <c r="AX336" i="119"/>
  <c r="AW336" i="119"/>
  <c r="AV336" i="119"/>
  <c r="AU336" i="119"/>
  <c r="AT336" i="119"/>
  <c r="AS336" i="119"/>
  <c r="BD335" i="119"/>
  <c r="BA335" i="119"/>
  <c r="AX335" i="119"/>
  <c r="AW335" i="119"/>
  <c r="AV335" i="119"/>
  <c r="AU335" i="119"/>
  <c r="AT335" i="119"/>
  <c r="AS335" i="119"/>
  <c r="BD334" i="119"/>
  <c r="BA334" i="119"/>
  <c r="AX334" i="119"/>
  <c r="AW334" i="119"/>
  <c r="AV334" i="119"/>
  <c r="AU334" i="119"/>
  <c r="AT334" i="119"/>
  <c r="AS334" i="119"/>
  <c r="BD333" i="119"/>
  <c r="BA333" i="119"/>
  <c r="AX333" i="119"/>
  <c r="AW333" i="119"/>
  <c r="AV333" i="119"/>
  <c r="AU333" i="119"/>
  <c r="AT333" i="119"/>
  <c r="AS333" i="119"/>
  <c r="BD332" i="119"/>
  <c r="BA332" i="119"/>
  <c r="AX332" i="119"/>
  <c r="AW332" i="119"/>
  <c r="AV332" i="119"/>
  <c r="AU332" i="119"/>
  <c r="AT332" i="119"/>
  <c r="AS332" i="119"/>
  <c r="BD331" i="119"/>
  <c r="BA331" i="119"/>
  <c r="AX331" i="119"/>
  <c r="AW331" i="119"/>
  <c r="AV331" i="119"/>
  <c r="AU331" i="119"/>
  <c r="AT331" i="119"/>
  <c r="AS331" i="119"/>
  <c r="BD330" i="119"/>
  <c r="BA330" i="119"/>
  <c r="AX330" i="119"/>
  <c r="AW330" i="119"/>
  <c r="AV330" i="119"/>
  <c r="AU330" i="119"/>
  <c r="AT330" i="119"/>
  <c r="AS330" i="119"/>
  <c r="BD329" i="119"/>
  <c r="BA329" i="119"/>
  <c r="AX329" i="119"/>
  <c r="AW329" i="119"/>
  <c r="AV329" i="119"/>
  <c r="AU329" i="119"/>
  <c r="AT329" i="119"/>
  <c r="AS329" i="119"/>
  <c r="BD328" i="119"/>
  <c r="BA328" i="119"/>
  <c r="AX328" i="119"/>
  <c r="AW328" i="119"/>
  <c r="AV328" i="119"/>
  <c r="AU328" i="119"/>
  <c r="AT328" i="119"/>
  <c r="AS328" i="119"/>
  <c r="BD327" i="119"/>
  <c r="BA327" i="119"/>
  <c r="AX327" i="119"/>
  <c r="AW327" i="119"/>
  <c r="AV327" i="119"/>
  <c r="AU327" i="119"/>
  <c r="AT327" i="119"/>
  <c r="AS327" i="119"/>
  <c r="BD326" i="119"/>
  <c r="BA326" i="119"/>
  <c r="AX326" i="119"/>
  <c r="AW326" i="119"/>
  <c r="AV326" i="119"/>
  <c r="AU326" i="119"/>
  <c r="AT326" i="119"/>
  <c r="AS326" i="119"/>
  <c r="BD325" i="119"/>
  <c r="BA325" i="119"/>
  <c r="AX325" i="119"/>
  <c r="AW325" i="119"/>
  <c r="AV325" i="119"/>
  <c r="AU325" i="119"/>
  <c r="AT325" i="119"/>
  <c r="AS325" i="119"/>
  <c r="BD324" i="119"/>
  <c r="BA324" i="119"/>
  <c r="AX324" i="119"/>
  <c r="AW324" i="119"/>
  <c r="AV324" i="119"/>
  <c r="AU324" i="119"/>
  <c r="AT324" i="119"/>
  <c r="AS324" i="119"/>
  <c r="BD323" i="119"/>
  <c r="BA323" i="119"/>
  <c r="AX323" i="119"/>
  <c r="AW323" i="119"/>
  <c r="AV323" i="119"/>
  <c r="AU323" i="119"/>
  <c r="AT323" i="119"/>
  <c r="AS323" i="119"/>
  <c r="BD322" i="119"/>
  <c r="BA322" i="119"/>
  <c r="AX322" i="119"/>
  <c r="AW322" i="119"/>
  <c r="AV322" i="119"/>
  <c r="AU322" i="119"/>
  <c r="AT322" i="119"/>
  <c r="AS322" i="119"/>
  <c r="BD321" i="119"/>
  <c r="BA321" i="119"/>
  <c r="AX321" i="119"/>
  <c r="AW321" i="119"/>
  <c r="AV321" i="119"/>
  <c r="AU321" i="119"/>
  <c r="AT321" i="119"/>
  <c r="AS321" i="119"/>
  <c r="BD320" i="119"/>
  <c r="BA320" i="119"/>
  <c r="AX320" i="119"/>
  <c r="AW320" i="119"/>
  <c r="AV320" i="119"/>
  <c r="AU320" i="119"/>
  <c r="AT320" i="119"/>
  <c r="AS320" i="119"/>
  <c r="BD319" i="119"/>
  <c r="BA319" i="119"/>
  <c r="AX319" i="119"/>
  <c r="AW319" i="119"/>
  <c r="AV319" i="119"/>
  <c r="AU319" i="119"/>
  <c r="AT319" i="119"/>
  <c r="AS319" i="119"/>
  <c r="BD318" i="119"/>
  <c r="BA318" i="119"/>
  <c r="AX318" i="119"/>
  <c r="AW318" i="119"/>
  <c r="AV318" i="119"/>
  <c r="AU318" i="119"/>
  <c r="AT318" i="119"/>
  <c r="AS318" i="119"/>
  <c r="BD317" i="119"/>
  <c r="BA317" i="119"/>
  <c r="AX317" i="119"/>
  <c r="AW317" i="119"/>
  <c r="AV317" i="119"/>
  <c r="AU317" i="119"/>
  <c r="AT317" i="119"/>
  <c r="AS317" i="119"/>
  <c r="BD316" i="119"/>
  <c r="BA316" i="119"/>
  <c r="AX316" i="119"/>
  <c r="AW316" i="119"/>
  <c r="AV316" i="119"/>
  <c r="AU316" i="119"/>
  <c r="AT316" i="119"/>
  <c r="AS316" i="119"/>
  <c r="BD315" i="119"/>
  <c r="BA315" i="119"/>
  <c r="AX315" i="119"/>
  <c r="AW315" i="119"/>
  <c r="AV315" i="119"/>
  <c r="AU315" i="119"/>
  <c r="AT315" i="119"/>
  <c r="AS315" i="119"/>
  <c r="BD314" i="119"/>
  <c r="BA314" i="119"/>
  <c r="AX314" i="119"/>
  <c r="AW314" i="119"/>
  <c r="AV314" i="119"/>
  <c r="AU314" i="119"/>
  <c r="AT314" i="119"/>
  <c r="AS314" i="119"/>
  <c r="BD313" i="119"/>
  <c r="BA313" i="119"/>
  <c r="AX313" i="119"/>
  <c r="AW313" i="119"/>
  <c r="AV313" i="119"/>
  <c r="AU313" i="119"/>
  <c r="AT313" i="119"/>
  <c r="AS313" i="119"/>
  <c r="BD312" i="119"/>
  <c r="BA312" i="119"/>
  <c r="AX312" i="119"/>
  <c r="AW312" i="119"/>
  <c r="AV312" i="119"/>
  <c r="AU312" i="119"/>
  <c r="AT312" i="119"/>
  <c r="AS312" i="119"/>
  <c r="BD311" i="119"/>
  <c r="BA311" i="119"/>
  <c r="AX311" i="119"/>
  <c r="AW311" i="119"/>
  <c r="AV311" i="119"/>
  <c r="AU311" i="119"/>
  <c r="AT311" i="119"/>
  <c r="AS311" i="119"/>
  <c r="BD310" i="119"/>
  <c r="BA310" i="119"/>
  <c r="AX310" i="119"/>
  <c r="AW310" i="119"/>
  <c r="AV310" i="119"/>
  <c r="AU310" i="119"/>
  <c r="AT310" i="119"/>
  <c r="AS310" i="119"/>
  <c r="BD309" i="119"/>
  <c r="BA309" i="119"/>
  <c r="AX309" i="119"/>
  <c r="AW309" i="119"/>
  <c r="AV309" i="119"/>
  <c r="AU309" i="119"/>
  <c r="AT309" i="119"/>
  <c r="AS309" i="119"/>
  <c r="BD308" i="119"/>
  <c r="BA308" i="119"/>
  <c r="AX308" i="119"/>
  <c r="AW308" i="119"/>
  <c r="AV308" i="119"/>
  <c r="AU308" i="119"/>
  <c r="AT308" i="119"/>
  <c r="AS308" i="119"/>
  <c r="BD307" i="119"/>
  <c r="BA307" i="119"/>
  <c r="AX307" i="119"/>
  <c r="AW307" i="119"/>
  <c r="AV307" i="119"/>
  <c r="AU307" i="119"/>
  <c r="AT307" i="119"/>
  <c r="AS307" i="119"/>
  <c r="BD306" i="119"/>
  <c r="BA306" i="119"/>
  <c r="AX306" i="119"/>
  <c r="AW306" i="119"/>
  <c r="AV306" i="119"/>
  <c r="AU306" i="119"/>
  <c r="AT306" i="119"/>
  <c r="AS306" i="119"/>
  <c r="BD305" i="119"/>
  <c r="BA305" i="119"/>
  <c r="AX305" i="119"/>
  <c r="AW305" i="119"/>
  <c r="AV305" i="119"/>
  <c r="AU305" i="119"/>
  <c r="AT305" i="119"/>
  <c r="AS305" i="119"/>
  <c r="BD304" i="119"/>
  <c r="BA304" i="119"/>
  <c r="AX304" i="119"/>
  <c r="AW304" i="119"/>
  <c r="AV304" i="119"/>
  <c r="AU304" i="119"/>
  <c r="AT304" i="119"/>
  <c r="AS304" i="119"/>
  <c r="BD303" i="119"/>
  <c r="BA303" i="119"/>
  <c r="AX303" i="119"/>
  <c r="AW303" i="119"/>
  <c r="AV303" i="119"/>
  <c r="AU303" i="119"/>
  <c r="AT303" i="119"/>
  <c r="AS303" i="119"/>
  <c r="BD302" i="119"/>
  <c r="BA302" i="119"/>
  <c r="AX302" i="119"/>
  <c r="AW302" i="119"/>
  <c r="AV302" i="119"/>
  <c r="AU302" i="119"/>
  <c r="AT302" i="119"/>
  <c r="AS302" i="119"/>
  <c r="BD301" i="119"/>
  <c r="BA301" i="119"/>
  <c r="AX301" i="119"/>
  <c r="AW301" i="119"/>
  <c r="AV301" i="119"/>
  <c r="AU301" i="119"/>
  <c r="AT301" i="119"/>
  <c r="AS301" i="119"/>
  <c r="BD300" i="119"/>
  <c r="BA300" i="119"/>
  <c r="AX300" i="119"/>
  <c r="AW300" i="119"/>
  <c r="AV300" i="119"/>
  <c r="AU300" i="119"/>
  <c r="AT300" i="119"/>
  <c r="AS300" i="119"/>
  <c r="BD299" i="119"/>
  <c r="BA299" i="119"/>
  <c r="AX299" i="119"/>
  <c r="AW299" i="119"/>
  <c r="AV299" i="119"/>
  <c r="AU299" i="119"/>
  <c r="AT299" i="119"/>
  <c r="AS299" i="119"/>
  <c r="BD298" i="119"/>
  <c r="BA298" i="119"/>
  <c r="AX298" i="119"/>
  <c r="AW298" i="119"/>
  <c r="AV298" i="119"/>
  <c r="AU298" i="119"/>
  <c r="AT298" i="119"/>
  <c r="AS298" i="119"/>
  <c r="BD297" i="119"/>
  <c r="BA297" i="119"/>
  <c r="AX297" i="119"/>
  <c r="AW297" i="119"/>
  <c r="AV297" i="119"/>
  <c r="AU297" i="119"/>
  <c r="AT297" i="119"/>
  <c r="AS297" i="119"/>
  <c r="BD296" i="119"/>
  <c r="BA296" i="119"/>
  <c r="AX296" i="119"/>
  <c r="AW296" i="119"/>
  <c r="AV296" i="119"/>
  <c r="AU296" i="119"/>
  <c r="AT296" i="119"/>
  <c r="AS296" i="119"/>
  <c r="BD295" i="119"/>
  <c r="BA295" i="119"/>
  <c r="AX295" i="119"/>
  <c r="AW295" i="119"/>
  <c r="AV295" i="119"/>
  <c r="AU295" i="119"/>
  <c r="AT295" i="119"/>
  <c r="AS295" i="119"/>
  <c r="BD294" i="119"/>
  <c r="BA294" i="119"/>
  <c r="AX294" i="119"/>
  <c r="AW294" i="119"/>
  <c r="AV294" i="119"/>
  <c r="AU294" i="119"/>
  <c r="AT294" i="119"/>
  <c r="AS294" i="119"/>
  <c r="BD293" i="119"/>
  <c r="BA293" i="119"/>
  <c r="AX293" i="119"/>
  <c r="AW293" i="119"/>
  <c r="AV293" i="119"/>
  <c r="AU293" i="119"/>
  <c r="AT293" i="119"/>
  <c r="AS293" i="119"/>
  <c r="BD292" i="119"/>
  <c r="BA292" i="119"/>
  <c r="AX292" i="119"/>
  <c r="AW292" i="119"/>
  <c r="AV292" i="119"/>
  <c r="AU292" i="119"/>
  <c r="AT292" i="119"/>
  <c r="AS292" i="119"/>
  <c r="BD291" i="119"/>
  <c r="BA291" i="119"/>
  <c r="AX291" i="119"/>
  <c r="AW291" i="119"/>
  <c r="AV291" i="119"/>
  <c r="AU291" i="119"/>
  <c r="AT291" i="119"/>
  <c r="AS291" i="119"/>
  <c r="BD290" i="119"/>
  <c r="BA290" i="119"/>
  <c r="AX290" i="119"/>
  <c r="AW290" i="119"/>
  <c r="AV290" i="119"/>
  <c r="AU290" i="119"/>
  <c r="AT290" i="119"/>
  <c r="AS290" i="119"/>
  <c r="BD289" i="119"/>
  <c r="BA289" i="119"/>
  <c r="AX289" i="119"/>
  <c r="AW289" i="119"/>
  <c r="AV289" i="119"/>
  <c r="AU289" i="119"/>
  <c r="AT289" i="119"/>
  <c r="AS289" i="119"/>
  <c r="BD288" i="119"/>
  <c r="BA288" i="119"/>
  <c r="AX288" i="119"/>
  <c r="AW288" i="119"/>
  <c r="AV288" i="119"/>
  <c r="AU288" i="119"/>
  <c r="AT288" i="119"/>
  <c r="AS288" i="119"/>
  <c r="BD287" i="119"/>
  <c r="BA287" i="119"/>
  <c r="AX287" i="119"/>
  <c r="AW287" i="119"/>
  <c r="AV287" i="119"/>
  <c r="AU287" i="119"/>
  <c r="AT287" i="119"/>
  <c r="AS287" i="119"/>
  <c r="BD286" i="119"/>
  <c r="BA286" i="119"/>
  <c r="AX286" i="119"/>
  <c r="AW286" i="119"/>
  <c r="AV286" i="119"/>
  <c r="AU286" i="119"/>
  <c r="AT286" i="119"/>
  <c r="AS286" i="119"/>
  <c r="BD285" i="119"/>
  <c r="BA285" i="119"/>
  <c r="AX285" i="119"/>
  <c r="AW285" i="119"/>
  <c r="AV285" i="119"/>
  <c r="AU285" i="119"/>
  <c r="AT285" i="119"/>
  <c r="AS285" i="119"/>
  <c r="BD284" i="119"/>
  <c r="BA284" i="119"/>
  <c r="AX284" i="119"/>
  <c r="AW284" i="119"/>
  <c r="AV284" i="119"/>
  <c r="AU284" i="119"/>
  <c r="AT284" i="119"/>
  <c r="AS284" i="119"/>
  <c r="BD283" i="119"/>
  <c r="BA283" i="119"/>
  <c r="AX283" i="119"/>
  <c r="AW283" i="119"/>
  <c r="AV283" i="119"/>
  <c r="AU283" i="119"/>
  <c r="AT283" i="119"/>
  <c r="AS283" i="119"/>
  <c r="BD282" i="119"/>
  <c r="BA282" i="119"/>
  <c r="AX282" i="119"/>
  <c r="AW282" i="119"/>
  <c r="AV282" i="119"/>
  <c r="AU282" i="119"/>
  <c r="AT282" i="119"/>
  <c r="AS282" i="119"/>
  <c r="BD281" i="119"/>
  <c r="BA281" i="119"/>
  <c r="AX281" i="119"/>
  <c r="AW281" i="119"/>
  <c r="AV281" i="119"/>
  <c r="AU281" i="119"/>
  <c r="AT281" i="119"/>
  <c r="AS281" i="119"/>
  <c r="BD280" i="119"/>
  <c r="BA280" i="119"/>
  <c r="AX280" i="119"/>
  <c r="AW280" i="119"/>
  <c r="AV280" i="119"/>
  <c r="AU280" i="119"/>
  <c r="AT280" i="119"/>
  <c r="AS280" i="119"/>
  <c r="BD279" i="119"/>
  <c r="BA279" i="119"/>
  <c r="AX279" i="119"/>
  <c r="AW279" i="119"/>
  <c r="AV279" i="119"/>
  <c r="AU279" i="119"/>
  <c r="AT279" i="119"/>
  <c r="AS279" i="119"/>
  <c r="BD278" i="119"/>
  <c r="BA278" i="119"/>
  <c r="AX278" i="119"/>
  <c r="AW278" i="119"/>
  <c r="AV278" i="119"/>
  <c r="AU278" i="119"/>
  <c r="AT278" i="119"/>
  <c r="AS278" i="119"/>
  <c r="BD277" i="119"/>
  <c r="BA277" i="119"/>
  <c r="AX277" i="119"/>
  <c r="AW277" i="119"/>
  <c r="AV277" i="119"/>
  <c r="AU277" i="119"/>
  <c r="AT277" i="119"/>
  <c r="AS277" i="119"/>
  <c r="BD276" i="119"/>
  <c r="BA276" i="119"/>
  <c r="AX276" i="119"/>
  <c r="AW276" i="119"/>
  <c r="AV276" i="119"/>
  <c r="AU276" i="119"/>
  <c r="AT276" i="119"/>
  <c r="AS276" i="119"/>
  <c r="BD275" i="119"/>
  <c r="BA275" i="119"/>
  <c r="AX275" i="119"/>
  <c r="AW275" i="119"/>
  <c r="AV275" i="119"/>
  <c r="AU275" i="119"/>
  <c r="AT275" i="119"/>
  <c r="AS275" i="119"/>
  <c r="BD274" i="119"/>
  <c r="BA274" i="119"/>
  <c r="AX274" i="119"/>
  <c r="AW274" i="119"/>
  <c r="AV274" i="119"/>
  <c r="AU274" i="119"/>
  <c r="AT274" i="119"/>
  <c r="AS274" i="119"/>
  <c r="BD273" i="119"/>
  <c r="BA273" i="119"/>
  <c r="AX273" i="119"/>
  <c r="AW273" i="119"/>
  <c r="AV273" i="119"/>
  <c r="AU273" i="119"/>
  <c r="AT273" i="119"/>
  <c r="AS273" i="119"/>
  <c r="BD272" i="119"/>
  <c r="BA272" i="119"/>
  <c r="AX272" i="119"/>
  <c r="AW272" i="119"/>
  <c r="AV272" i="119"/>
  <c r="AU272" i="119"/>
  <c r="AT272" i="119"/>
  <c r="AS272" i="119"/>
  <c r="BD271" i="119"/>
  <c r="BA271" i="119"/>
  <c r="AX271" i="119"/>
  <c r="AW271" i="119"/>
  <c r="AV271" i="119"/>
  <c r="AU271" i="119"/>
  <c r="AT271" i="119"/>
  <c r="AS271" i="119"/>
  <c r="BD270" i="119"/>
  <c r="BA270" i="119"/>
  <c r="AX270" i="119"/>
  <c r="AW270" i="119"/>
  <c r="AV270" i="119"/>
  <c r="AU270" i="119"/>
  <c r="AT270" i="119"/>
  <c r="AS270" i="119"/>
  <c r="BD269" i="119"/>
  <c r="BA269" i="119"/>
  <c r="AX269" i="119"/>
  <c r="AW269" i="119"/>
  <c r="AV269" i="119"/>
  <c r="AU269" i="119"/>
  <c r="AT269" i="119"/>
  <c r="AS269" i="119"/>
  <c r="BD268" i="119"/>
  <c r="BA268" i="119"/>
  <c r="AX268" i="119"/>
  <c r="AW268" i="119"/>
  <c r="AV268" i="119"/>
  <c r="AU268" i="119"/>
  <c r="AT268" i="119"/>
  <c r="AS268" i="119"/>
  <c r="BD267" i="119"/>
  <c r="BA267" i="119"/>
  <c r="AX267" i="119"/>
  <c r="AW267" i="119"/>
  <c r="AV267" i="119"/>
  <c r="AU267" i="119"/>
  <c r="AT267" i="119"/>
  <c r="AS267" i="119"/>
  <c r="BD266" i="119"/>
  <c r="BA266" i="119"/>
  <c r="AX266" i="119"/>
  <c r="AW266" i="119"/>
  <c r="AV266" i="119"/>
  <c r="AU266" i="119"/>
  <c r="AT266" i="119"/>
  <c r="AS266" i="119"/>
  <c r="BD265" i="119"/>
  <c r="BA265" i="119"/>
  <c r="AX265" i="119"/>
  <c r="AW265" i="119"/>
  <c r="AV265" i="119"/>
  <c r="AU265" i="119"/>
  <c r="AT265" i="119"/>
  <c r="AS265" i="119"/>
  <c r="BD264" i="119"/>
  <c r="BA264" i="119"/>
  <c r="AX264" i="119"/>
  <c r="AW264" i="119"/>
  <c r="AV264" i="119"/>
  <c r="AU264" i="119"/>
  <c r="AT264" i="119"/>
  <c r="AS264" i="119"/>
  <c r="BD263" i="119"/>
  <c r="BA263" i="119"/>
  <c r="AX263" i="119"/>
  <c r="AW263" i="119"/>
  <c r="AV263" i="119"/>
  <c r="AU263" i="119"/>
  <c r="AT263" i="119"/>
  <c r="AS263" i="119"/>
  <c r="BD262" i="119"/>
  <c r="BA262" i="119"/>
  <c r="AX262" i="119"/>
  <c r="AW262" i="119"/>
  <c r="AV262" i="119"/>
  <c r="AU262" i="119"/>
  <c r="AT262" i="119"/>
  <c r="AS262" i="119"/>
  <c r="BD261" i="119"/>
  <c r="BA261" i="119"/>
  <c r="AX261" i="119"/>
  <c r="AW261" i="119"/>
  <c r="AV261" i="119"/>
  <c r="AU261" i="119"/>
  <c r="AT261" i="119"/>
  <c r="AS261" i="119"/>
  <c r="BD260" i="119"/>
  <c r="BA260" i="119"/>
  <c r="AX260" i="119"/>
  <c r="AW260" i="119"/>
  <c r="AV260" i="119"/>
  <c r="AU260" i="119"/>
  <c r="AT260" i="119"/>
  <c r="AS260" i="119"/>
  <c r="BD259" i="119"/>
  <c r="BA259" i="119"/>
  <c r="AX259" i="119"/>
  <c r="AW259" i="119"/>
  <c r="AV259" i="119"/>
  <c r="AU259" i="119"/>
  <c r="AT259" i="119"/>
  <c r="AS259" i="119"/>
  <c r="BD258" i="119"/>
  <c r="BA258" i="119"/>
  <c r="AX258" i="119"/>
  <c r="AW258" i="119"/>
  <c r="AV258" i="119"/>
  <c r="AU258" i="119"/>
  <c r="AT258" i="119"/>
  <c r="AS258" i="119"/>
  <c r="BD257" i="119"/>
  <c r="BA257" i="119"/>
  <c r="AX257" i="119"/>
  <c r="AW257" i="119"/>
  <c r="AV257" i="119"/>
  <c r="AU257" i="119"/>
  <c r="AT257" i="119"/>
  <c r="AS257" i="119"/>
  <c r="BD256" i="119"/>
  <c r="BA256" i="119"/>
  <c r="AX256" i="119"/>
  <c r="AW256" i="119"/>
  <c r="AV256" i="119"/>
  <c r="AU256" i="119"/>
  <c r="AT256" i="119"/>
  <c r="AS256" i="119"/>
  <c r="BD255" i="119"/>
  <c r="BA255" i="119"/>
  <c r="AX255" i="119"/>
  <c r="AW255" i="119"/>
  <c r="AV255" i="119"/>
  <c r="AU255" i="119"/>
  <c r="AT255" i="119"/>
  <c r="AS255" i="119"/>
  <c r="BD254" i="119"/>
  <c r="BA254" i="119"/>
  <c r="AX254" i="119"/>
  <c r="AW254" i="119"/>
  <c r="AV254" i="119"/>
  <c r="AU254" i="119"/>
  <c r="AT254" i="119"/>
  <c r="AS254" i="119"/>
  <c r="BD253" i="119"/>
  <c r="BA253" i="119"/>
  <c r="AX253" i="119"/>
  <c r="AW253" i="119"/>
  <c r="AV253" i="119"/>
  <c r="AU253" i="119"/>
  <c r="AT253" i="119"/>
  <c r="AS253" i="119"/>
  <c r="BD252" i="119"/>
  <c r="BA252" i="119"/>
  <c r="AX252" i="119"/>
  <c r="AW252" i="119"/>
  <c r="AV252" i="119"/>
  <c r="AU252" i="119"/>
  <c r="AT252" i="119"/>
  <c r="AS252" i="119"/>
  <c r="BD251" i="119"/>
  <c r="BA251" i="119"/>
  <c r="AX251" i="119"/>
  <c r="AW251" i="119"/>
  <c r="AV251" i="119"/>
  <c r="AU251" i="119"/>
  <c r="AT251" i="119"/>
  <c r="AS251" i="119"/>
  <c r="BD250" i="119"/>
  <c r="BA250" i="119"/>
  <c r="AX250" i="119"/>
  <c r="AW250" i="119"/>
  <c r="AV250" i="119"/>
  <c r="AU250" i="119"/>
  <c r="AT250" i="119"/>
  <c r="AS250" i="119"/>
  <c r="BD249" i="119"/>
  <c r="BA249" i="119"/>
  <c r="AX249" i="119"/>
  <c r="AW249" i="119"/>
  <c r="AV249" i="119"/>
  <c r="AU249" i="119"/>
  <c r="AT249" i="119"/>
  <c r="AS249" i="119"/>
  <c r="BD248" i="119"/>
  <c r="BA248" i="119"/>
  <c r="AX248" i="119"/>
  <c r="AW248" i="119"/>
  <c r="AV248" i="119"/>
  <c r="AU248" i="119"/>
  <c r="AT248" i="119"/>
  <c r="AS248" i="119"/>
  <c r="BD247" i="119"/>
  <c r="BA247" i="119"/>
  <c r="AX247" i="119"/>
  <c r="AW247" i="119"/>
  <c r="AV247" i="119"/>
  <c r="AU247" i="119"/>
  <c r="AT247" i="119"/>
  <c r="AS247" i="119"/>
  <c r="BD246" i="119"/>
  <c r="BA246" i="119"/>
  <c r="AX246" i="119"/>
  <c r="AW246" i="119"/>
  <c r="AV246" i="119"/>
  <c r="AU246" i="119"/>
  <c r="AT246" i="119"/>
  <c r="AS246" i="119"/>
  <c r="BD245" i="119"/>
  <c r="BA245" i="119"/>
  <c r="AX245" i="119"/>
  <c r="AW245" i="119"/>
  <c r="AV245" i="119"/>
  <c r="AU245" i="119"/>
  <c r="AT245" i="119"/>
  <c r="AS245" i="119"/>
  <c r="BD244" i="119"/>
  <c r="BA244" i="119"/>
  <c r="AX244" i="119"/>
  <c r="AW244" i="119"/>
  <c r="AV244" i="119"/>
  <c r="AU244" i="119"/>
  <c r="AT244" i="119"/>
  <c r="AS244" i="119"/>
  <c r="BD243" i="119"/>
  <c r="BA243" i="119"/>
  <c r="AX243" i="119"/>
  <c r="AW243" i="119"/>
  <c r="AV243" i="119"/>
  <c r="AU243" i="119"/>
  <c r="AT243" i="119"/>
  <c r="AS243" i="119"/>
  <c r="BD242" i="119"/>
  <c r="BA242" i="119"/>
  <c r="AX242" i="119"/>
  <c r="AW242" i="119"/>
  <c r="AV242" i="119"/>
  <c r="AU242" i="119"/>
  <c r="AT242" i="119"/>
  <c r="AS242" i="119"/>
  <c r="BD241" i="119"/>
  <c r="BA241" i="119"/>
  <c r="AX241" i="119"/>
  <c r="AW241" i="119"/>
  <c r="AV241" i="119"/>
  <c r="AU241" i="119"/>
  <c r="AT241" i="119"/>
  <c r="AS241" i="119"/>
  <c r="BD240" i="119"/>
  <c r="BA240" i="119"/>
  <c r="AX240" i="119"/>
  <c r="AW240" i="119"/>
  <c r="AV240" i="119"/>
  <c r="AU240" i="119"/>
  <c r="AT240" i="119"/>
  <c r="AS240" i="119"/>
  <c r="BD239" i="119"/>
  <c r="BA239" i="119"/>
  <c r="AX239" i="119"/>
  <c r="AW239" i="119"/>
  <c r="AV239" i="119"/>
  <c r="AU239" i="119"/>
  <c r="AT239" i="119"/>
  <c r="AS239" i="119"/>
  <c r="BD238" i="119"/>
  <c r="BA238" i="119"/>
  <c r="AX238" i="119"/>
  <c r="AW238" i="119"/>
  <c r="AV238" i="119"/>
  <c r="AU238" i="119"/>
  <c r="AT238" i="119"/>
  <c r="AS238" i="119"/>
  <c r="BD237" i="119"/>
  <c r="BA237" i="119"/>
  <c r="AX237" i="119"/>
  <c r="AW237" i="119"/>
  <c r="AV237" i="119"/>
  <c r="AU237" i="119"/>
  <c r="AT237" i="119"/>
  <c r="AS237" i="119"/>
  <c r="BD236" i="119"/>
  <c r="BA236" i="119"/>
  <c r="AX236" i="119"/>
  <c r="AW236" i="119"/>
  <c r="AV236" i="119"/>
  <c r="AU236" i="119"/>
  <c r="AT236" i="119"/>
  <c r="AS236" i="119"/>
  <c r="BD235" i="119"/>
  <c r="BA235" i="119"/>
  <c r="AX235" i="119"/>
  <c r="AW235" i="119"/>
  <c r="AV235" i="119"/>
  <c r="AU235" i="119"/>
  <c r="AT235" i="119"/>
  <c r="AS235" i="119"/>
  <c r="BD234" i="119"/>
  <c r="BA234" i="119"/>
  <c r="AX234" i="119"/>
  <c r="AW234" i="119"/>
  <c r="AV234" i="119"/>
  <c r="AU234" i="119"/>
  <c r="AT234" i="119"/>
  <c r="AS234" i="119"/>
  <c r="BD233" i="119"/>
  <c r="BA233" i="119"/>
  <c r="AX233" i="119"/>
  <c r="AW233" i="119"/>
  <c r="AV233" i="119"/>
  <c r="AU233" i="119"/>
  <c r="AT233" i="119"/>
  <c r="AS233" i="119"/>
  <c r="BD232" i="119"/>
  <c r="BA232" i="119"/>
  <c r="AX232" i="119"/>
  <c r="AW232" i="119"/>
  <c r="AV232" i="119"/>
  <c r="AU232" i="119"/>
  <c r="AT232" i="119"/>
  <c r="AS232" i="119"/>
  <c r="BD231" i="119"/>
  <c r="BA231" i="119"/>
  <c r="AX231" i="119"/>
  <c r="AW231" i="119"/>
  <c r="AV231" i="119"/>
  <c r="AU231" i="119"/>
  <c r="AT231" i="119"/>
  <c r="AS231" i="119"/>
  <c r="BD230" i="119"/>
  <c r="BA230" i="119"/>
  <c r="AX230" i="119"/>
  <c r="AW230" i="119"/>
  <c r="AV230" i="119"/>
  <c r="AU230" i="119"/>
  <c r="AT230" i="119"/>
  <c r="AS230" i="119"/>
  <c r="BD229" i="119"/>
  <c r="BA229" i="119"/>
  <c r="AX229" i="119"/>
  <c r="AW229" i="119"/>
  <c r="AV229" i="119"/>
  <c r="AU229" i="119"/>
  <c r="AT229" i="119"/>
  <c r="AS229" i="119"/>
  <c r="BD228" i="119"/>
  <c r="BA228" i="119"/>
  <c r="AX228" i="119"/>
  <c r="AW228" i="119"/>
  <c r="AV228" i="119"/>
  <c r="AU228" i="119"/>
  <c r="AT228" i="119"/>
  <c r="AS228" i="119"/>
  <c r="BD227" i="119"/>
  <c r="BA227" i="119"/>
  <c r="AX227" i="119"/>
  <c r="AW227" i="119"/>
  <c r="AV227" i="119"/>
  <c r="AU227" i="119"/>
  <c r="AT227" i="119"/>
  <c r="AS227" i="119"/>
  <c r="BD226" i="119"/>
  <c r="BA226" i="119"/>
  <c r="AX226" i="119"/>
  <c r="AW226" i="119"/>
  <c r="AV226" i="119"/>
  <c r="AU226" i="119"/>
  <c r="AT226" i="119"/>
  <c r="AS226" i="119"/>
  <c r="BD225" i="119"/>
  <c r="BA225" i="119"/>
  <c r="AX225" i="119"/>
  <c r="AW225" i="119"/>
  <c r="AV225" i="119"/>
  <c r="AU225" i="119"/>
  <c r="AT225" i="119"/>
  <c r="AS225" i="119"/>
  <c r="BD224" i="119"/>
  <c r="BA224" i="119"/>
  <c r="AX224" i="119"/>
  <c r="AW224" i="119"/>
  <c r="AV224" i="119"/>
  <c r="AU224" i="119"/>
  <c r="AT224" i="119"/>
  <c r="AS224" i="119"/>
  <c r="BD223" i="119"/>
  <c r="BA223" i="119"/>
  <c r="AX223" i="119"/>
  <c r="AW223" i="119"/>
  <c r="AV223" i="119"/>
  <c r="AU223" i="119"/>
  <c r="AT223" i="119"/>
  <c r="AS223" i="119"/>
  <c r="BD222" i="119"/>
  <c r="BA222" i="119"/>
  <c r="AX222" i="119"/>
  <c r="AW222" i="119"/>
  <c r="AV222" i="119"/>
  <c r="AU222" i="119"/>
  <c r="AT222" i="119"/>
  <c r="AS222" i="119"/>
  <c r="BD221" i="119"/>
  <c r="BA221" i="119"/>
  <c r="AX221" i="119"/>
  <c r="AW221" i="119"/>
  <c r="AV221" i="119"/>
  <c r="AU221" i="119"/>
  <c r="AT221" i="119"/>
  <c r="AS221" i="119"/>
  <c r="BD220" i="119"/>
  <c r="BA220" i="119"/>
  <c r="AX220" i="119"/>
  <c r="AW220" i="119"/>
  <c r="AV220" i="119"/>
  <c r="AU220" i="119"/>
  <c r="AT220" i="119"/>
  <c r="AS220" i="119"/>
  <c r="BD219" i="119"/>
  <c r="BA219" i="119"/>
  <c r="AX219" i="119"/>
  <c r="AW219" i="119"/>
  <c r="AV219" i="119"/>
  <c r="AU219" i="119"/>
  <c r="AT219" i="119"/>
  <c r="AS219" i="119"/>
  <c r="BD218" i="119"/>
  <c r="BA218" i="119"/>
  <c r="AX218" i="119"/>
  <c r="AW218" i="119"/>
  <c r="AV218" i="119"/>
  <c r="AU218" i="119"/>
  <c r="AT218" i="119"/>
  <c r="AS218" i="119"/>
  <c r="BD217" i="119"/>
  <c r="BA217" i="119"/>
  <c r="AX217" i="119"/>
  <c r="AW217" i="119"/>
  <c r="AV217" i="119"/>
  <c r="AU217" i="119"/>
  <c r="AT217" i="119"/>
  <c r="AS217" i="119"/>
  <c r="BD216" i="119"/>
  <c r="BA216" i="119"/>
  <c r="AX216" i="119"/>
  <c r="AW216" i="119"/>
  <c r="AV216" i="119"/>
  <c r="AU216" i="119"/>
  <c r="AT216" i="119"/>
  <c r="AS216" i="119"/>
  <c r="BD215" i="119"/>
  <c r="BA215" i="119"/>
  <c r="AX215" i="119"/>
  <c r="AW215" i="119"/>
  <c r="AV215" i="119"/>
  <c r="AU215" i="119"/>
  <c r="AT215" i="119"/>
  <c r="AS215" i="119"/>
  <c r="BD214" i="119"/>
  <c r="BA214" i="119"/>
  <c r="AX214" i="119"/>
  <c r="AW214" i="119"/>
  <c r="AV214" i="119"/>
  <c r="AU214" i="119"/>
  <c r="AT214" i="119"/>
  <c r="AS214" i="119"/>
  <c r="BD213" i="119"/>
  <c r="BA213" i="119"/>
  <c r="AX213" i="119"/>
  <c r="AW213" i="119"/>
  <c r="AV213" i="119"/>
  <c r="AU213" i="119"/>
  <c r="AT213" i="119"/>
  <c r="AS213" i="119"/>
  <c r="BD212" i="119"/>
  <c r="BA212" i="119"/>
  <c r="AX212" i="119"/>
  <c r="AW212" i="119"/>
  <c r="AV212" i="119"/>
  <c r="AU212" i="119"/>
  <c r="AT212" i="119"/>
  <c r="AS212" i="119"/>
  <c r="BD211" i="119"/>
  <c r="BA211" i="119"/>
  <c r="AX211" i="119"/>
  <c r="AW211" i="119"/>
  <c r="AV211" i="119"/>
  <c r="AU211" i="119"/>
  <c r="AT211" i="119"/>
  <c r="AS211" i="119"/>
  <c r="BD210" i="119"/>
  <c r="BA210" i="119"/>
  <c r="AX210" i="119"/>
  <c r="AW210" i="119"/>
  <c r="AV210" i="119"/>
  <c r="AU210" i="119"/>
  <c r="AT210" i="119"/>
  <c r="AS210" i="119"/>
  <c r="BD209" i="119"/>
  <c r="BA209" i="119"/>
  <c r="AX209" i="119"/>
  <c r="AW209" i="119"/>
  <c r="AV209" i="119"/>
  <c r="AU209" i="119"/>
  <c r="AT209" i="119"/>
  <c r="AS209" i="119"/>
  <c r="BD208" i="119"/>
  <c r="BA208" i="119"/>
  <c r="AX208" i="119"/>
  <c r="AW208" i="119"/>
  <c r="AV208" i="119"/>
  <c r="AU208" i="119"/>
  <c r="AT208" i="119"/>
  <c r="AS208" i="119"/>
  <c r="BD207" i="119"/>
  <c r="BA207" i="119"/>
  <c r="AX207" i="119"/>
  <c r="AW207" i="119"/>
  <c r="AV207" i="119"/>
  <c r="AU207" i="119"/>
  <c r="AT207" i="119"/>
  <c r="AS207" i="119"/>
  <c r="BD206" i="119"/>
  <c r="BA206" i="119"/>
  <c r="AX206" i="119"/>
  <c r="AW206" i="119"/>
  <c r="AV206" i="119"/>
  <c r="AU206" i="119"/>
  <c r="AT206" i="119"/>
  <c r="AS206" i="119"/>
  <c r="BD205" i="119"/>
  <c r="BA205" i="119"/>
  <c r="AX205" i="119"/>
  <c r="AW205" i="119"/>
  <c r="AV205" i="119"/>
  <c r="AU205" i="119"/>
  <c r="AT205" i="119"/>
  <c r="AS205" i="119"/>
  <c r="BD204" i="119"/>
  <c r="BA204" i="119"/>
  <c r="AX204" i="119"/>
  <c r="AW204" i="119"/>
  <c r="AV204" i="119"/>
  <c r="AU204" i="119"/>
  <c r="AT204" i="119"/>
  <c r="AS204" i="119"/>
  <c r="BD203" i="119"/>
  <c r="BA203" i="119"/>
  <c r="AX203" i="119"/>
  <c r="AW203" i="119"/>
  <c r="AV203" i="119"/>
  <c r="AU203" i="119"/>
  <c r="AT203" i="119"/>
  <c r="AS203" i="119"/>
  <c r="BD202" i="119"/>
  <c r="BA202" i="119"/>
  <c r="AX202" i="119"/>
  <c r="AW202" i="119"/>
  <c r="AV202" i="119"/>
  <c r="AU202" i="119"/>
  <c r="AT202" i="119"/>
  <c r="AS202" i="119"/>
  <c r="BD201" i="119"/>
  <c r="BA201" i="119"/>
  <c r="AX201" i="119"/>
  <c r="AW201" i="119"/>
  <c r="AV201" i="119"/>
  <c r="AU201" i="119"/>
  <c r="AT201" i="119"/>
  <c r="AS201" i="119"/>
  <c r="BD200" i="119"/>
  <c r="BA200" i="119"/>
  <c r="AX200" i="119"/>
  <c r="AW200" i="119"/>
  <c r="AV200" i="119"/>
  <c r="AU200" i="119"/>
  <c r="AT200" i="119"/>
  <c r="AS200" i="119"/>
  <c r="BD199" i="119"/>
  <c r="BA199" i="119"/>
  <c r="AX199" i="119"/>
  <c r="AW199" i="119"/>
  <c r="AV199" i="119"/>
  <c r="AU199" i="119"/>
  <c r="AT199" i="119"/>
  <c r="AS199" i="119"/>
  <c r="BD198" i="119"/>
  <c r="BA198" i="119"/>
  <c r="AX198" i="119"/>
  <c r="AW198" i="119"/>
  <c r="AV198" i="119"/>
  <c r="AU198" i="119"/>
  <c r="AT198" i="119"/>
  <c r="AS198" i="119"/>
  <c r="BD197" i="119"/>
  <c r="BA197" i="119"/>
  <c r="AX197" i="119"/>
  <c r="AW197" i="119"/>
  <c r="AV197" i="119"/>
  <c r="AU197" i="119"/>
  <c r="AT197" i="119"/>
  <c r="AS197" i="119"/>
  <c r="BD196" i="119"/>
  <c r="BA196" i="119"/>
  <c r="AX196" i="119"/>
  <c r="AW196" i="119"/>
  <c r="AV196" i="119"/>
  <c r="AU196" i="119"/>
  <c r="AT196" i="119"/>
  <c r="AS196" i="119"/>
  <c r="BD195" i="119"/>
  <c r="BA195" i="119"/>
  <c r="AX195" i="119"/>
  <c r="AW195" i="119"/>
  <c r="AV195" i="119"/>
  <c r="AU195" i="119"/>
  <c r="AT195" i="119"/>
  <c r="AS195" i="119"/>
  <c r="BD194" i="119"/>
  <c r="BA194" i="119"/>
  <c r="AX194" i="119"/>
  <c r="AW194" i="119"/>
  <c r="AV194" i="119"/>
  <c r="AU194" i="119"/>
  <c r="AT194" i="119"/>
  <c r="AS194" i="119"/>
  <c r="BD193" i="119"/>
  <c r="BA193" i="119"/>
  <c r="AX193" i="119"/>
  <c r="AW193" i="119"/>
  <c r="AV193" i="119"/>
  <c r="AU193" i="119"/>
  <c r="AT193" i="119"/>
  <c r="AS193" i="119"/>
  <c r="BD192" i="119"/>
  <c r="BA192" i="119"/>
  <c r="AX192" i="119"/>
  <c r="AW192" i="119"/>
  <c r="AV192" i="119"/>
  <c r="AU192" i="119"/>
  <c r="AT192" i="119"/>
  <c r="AS192" i="119"/>
  <c r="BD191" i="119"/>
  <c r="BA191" i="119"/>
  <c r="AX191" i="119"/>
  <c r="AW191" i="119"/>
  <c r="AV191" i="119"/>
  <c r="AU191" i="119"/>
  <c r="AT191" i="119"/>
  <c r="AS191" i="119"/>
  <c r="BD190" i="119"/>
  <c r="BA190" i="119"/>
  <c r="AX190" i="119"/>
  <c r="AW190" i="119"/>
  <c r="AV190" i="119"/>
  <c r="AU190" i="119"/>
  <c r="AT190" i="119"/>
  <c r="AS190" i="119"/>
  <c r="BD189" i="119"/>
  <c r="BA189" i="119"/>
  <c r="AX189" i="119"/>
  <c r="AW189" i="119"/>
  <c r="AV189" i="119"/>
  <c r="AU189" i="119"/>
  <c r="AT189" i="119"/>
  <c r="AS189" i="119"/>
  <c r="BD188" i="119"/>
  <c r="BA188" i="119"/>
  <c r="AX188" i="119"/>
  <c r="AW188" i="119"/>
  <c r="AV188" i="119"/>
  <c r="AU188" i="119"/>
  <c r="AT188" i="119"/>
  <c r="AS188" i="119"/>
  <c r="BD187" i="119"/>
  <c r="BA187" i="119"/>
  <c r="AX187" i="119"/>
  <c r="AW187" i="119"/>
  <c r="AV187" i="119"/>
  <c r="AU187" i="119"/>
  <c r="AT187" i="119"/>
  <c r="AS187" i="119"/>
  <c r="BD186" i="119"/>
  <c r="BA186" i="119"/>
  <c r="AX186" i="119"/>
  <c r="AW186" i="119"/>
  <c r="AV186" i="119"/>
  <c r="AU186" i="119"/>
  <c r="AT186" i="119"/>
  <c r="AS186" i="119"/>
  <c r="BD185" i="119"/>
  <c r="BA185" i="119"/>
  <c r="AX185" i="119"/>
  <c r="AW185" i="119"/>
  <c r="AV185" i="119"/>
  <c r="AU185" i="119"/>
  <c r="AT185" i="119"/>
  <c r="AS185" i="119"/>
  <c r="BD184" i="119"/>
  <c r="BA184" i="119"/>
  <c r="AX184" i="119"/>
  <c r="AW184" i="119"/>
  <c r="AV184" i="119"/>
  <c r="AU184" i="119"/>
  <c r="AT184" i="119"/>
  <c r="AS184" i="119"/>
  <c r="BD183" i="119"/>
  <c r="BA183" i="119"/>
  <c r="AX183" i="119"/>
  <c r="AW183" i="119"/>
  <c r="AV183" i="119"/>
  <c r="AU183" i="119"/>
  <c r="AT183" i="119"/>
  <c r="AS183" i="119"/>
  <c r="BD182" i="119"/>
  <c r="BA182" i="119"/>
  <c r="AX182" i="119"/>
  <c r="AW182" i="119"/>
  <c r="AV182" i="119"/>
  <c r="AU182" i="119"/>
  <c r="AT182" i="119"/>
  <c r="AS182" i="119"/>
  <c r="BD181" i="119"/>
  <c r="BA181" i="119"/>
  <c r="AX181" i="119"/>
  <c r="AW181" i="119"/>
  <c r="AV181" i="119"/>
  <c r="AU181" i="119"/>
  <c r="AT181" i="119"/>
  <c r="AS181" i="119"/>
  <c r="BD180" i="119"/>
  <c r="BA180" i="119"/>
  <c r="AX180" i="119"/>
  <c r="AW180" i="119"/>
  <c r="AV180" i="119"/>
  <c r="AU180" i="119"/>
  <c r="AT180" i="119"/>
  <c r="AS180" i="119"/>
  <c r="BD179" i="119"/>
  <c r="BA179" i="119"/>
  <c r="AX179" i="119"/>
  <c r="AW179" i="119"/>
  <c r="AV179" i="119"/>
  <c r="AU179" i="119"/>
  <c r="AT179" i="119"/>
  <c r="AS179" i="119"/>
  <c r="BD178" i="119"/>
  <c r="BA178" i="119"/>
  <c r="AX178" i="119"/>
  <c r="AW178" i="119"/>
  <c r="AV178" i="119"/>
  <c r="AU178" i="119"/>
  <c r="AT178" i="119"/>
  <c r="AS178" i="119"/>
  <c r="BD177" i="119"/>
  <c r="BA177" i="119"/>
  <c r="AX177" i="119"/>
  <c r="AW177" i="119"/>
  <c r="AV177" i="119"/>
  <c r="AU177" i="119"/>
  <c r="AT177" i="119"/>
  <c r="AS177" i="119"/>
  <c r="BD176" i="119"/>
  <c r="BA176" i="119"/>
  <c r="AX176" i="119"/>
  <c r="AW176" i="119"/>
  <c r="AV176" i="119"/>
  <c r="AU176" i="119"/>
  <c r="AT176" i="119"/>
  <c r="AS176" i="119"/>
  <c r="BD175" i="119"/>
  <c r="BA175" i="119"/>
  <c r="AX175" i="119"/>
  <c r="AW175" i="119"/>
  <c r="AV175" i="119"/>
  <c r="AU175" i="119"/>
  <c r="AT175" i="119"/>
  <c r="AS175" i="119"/>
  <c r="BD174" i="119"/>
  <c r="BA174" i="119"/>
  <c r="AX174" i="119"/>
  <c r="AW174" i="119"/>
  <c r="AV174" i="119"/>
  <c r="AU174" i="119"/>
  <c r="AT174" i="119"/>
  <c r="AS174" i="119"/>
  <c r="BD173" i="119"/>
  <c r="BA173" i="119"/>
  <c r="AX173" i="119"/>
  <c r="AW173" i="119"/>
  <c r="AV173" i="119"/>
  <c r="AU173" i="119"/>
  <c r="AT173" i="119"/>
  <c r="AS173" i="119"/>
  <c r="BD172" i="119"/>
  <c r="BA172" i="119"/>
  <c r="AX172" i="119"/>
  <c r="AW172" i="119"/>
  <c r="AV172" i="119"/>
  <c r="AU172" i="119"/>
  <c r="AT172" i="119"/>
  <c r="AS172" i="119"/>
  <c r="BD171" i="119"/>
  <c r="BA171" i="119"/>
  <c r="AX171" i="119"/>
  <c r="AW171" i="119"/>
  <c r="AV171" i="119"/>
  <c r="AU171" i="119"/>
  <c r="AT171" i="119"/>
  <c r="AS171" i="119"/>
  <c r="BD170" i="119"/>
  <c r="BA170" i="119"/>
  <c r="AX170" i="119"/>
  <c r="AW170" i="119"/>
  <c r="AV170" i="119"/>
  <c r="AU170" i="119"/>
  <c r="AT170" i="119"/>
  <c r="AS170" i="119"/>
  <c r="BD169" i="119"/>
  <c r="BA169" i="119"/>
  <c r="AX169" i="119"/>
  <c r="AW169" i="119"/>
  <c r="AV169" i="119"/>
  <c r="AU169" i="119"/>
  <c r="AT169" i="119"/>
  <c r="AS169" i="119"/>
  <c r="BD168" i="119"/>
  <c r="BA168" i="119"/>
  <c r="AX168" i="119"/>
  <c r="AW168" i="119"/>
  <c r="AV168" i="119"/>
  <c r="AU168" i="119"/>
  <c r="AT168" i="119"/>
  <c r="AS168" i="119"/>
  <c r="BD167" i="119"/>
  <c r="BA167" i="119"/>
  <c r="AX167" i="119"/>
  <c r="AW167" i="119"/>
  <c r="AV167" i="119"/>
  <c r="AU167" i="119"/>
  <c r="AT167" i="119"/>
  <c r="AS167" i="119"/>
  <c r="BD166" i="119"/>
  <c r="BA166" i="119"/>
  <c r="AX166" i="119"/>
  <c r="AW166" i="119"/>
  <c r="AV166" i="119"/>
  <c r="AU166" i="119"/>
  <c r="AT166" i="119"/>
  <c r="AS166" i="119"/>
  <c r="BD165" i="119"/>
  <c r="BA165" i="119"/>
  <c r="AX165" i="119"/>
  <c r="AW165" i="119"/>
  <c r="AV165" i="119"/>
  <c r="AU165" i="119"/>
  <c r="AT165" i="119"/>
  <c r="AS165" i="119"/>
  <c r="BD164" i="119"/>
  <c r="BA164" i="119"/>
  <c r="AX164" i="119"/>
  <c r="AW164" i="119"/>
  <c r="AV164" i="119"/>
  <c r="AU164" i="119"/>
  <c r="AT164" i="119"/>
  <c r="AS164" i="119"/>
  <c r="BD163" i="119"/>
  <c r="BA163" i="119"/>
  <c r="AX163" i="119"/>
  <c r="AW163" i="119"/>
  <c r="AV163" i="119"/>
  <c r="AU163" i="119"/>
  <c r="AT163" i="119"/>
  <c r="AS163" i="119"/>
  <c r="BD162" i="119"/>
  <c r="BA162" i="119"/>
  <c r="AX162" i="119"/>
  <c r="AW162" i="119"/>
  <c r="AV162" i="119"/>
  <c r="AU162" i="119"/>
  <c r="AT162" i="119"/>
  <c r="AS162" i="119"/>
  <c r="BD161" i="119"/>
  <c r="BA161" i="119"/>
  <c r="AX161" i="119"/>
  <c r="AW161" i="119"/>
  <c r="AV161" i="119"/>
  <c r="AU161" i="119"/>
  <c r="AT161" i="119"/>
  <c r="AS161" i="119"/>
  <c r="BD160" i="119"/>
  <c r="BA160" i="119"/>
  <c r="AX160" i="119"/>
  <c r="AW160" i="119"/>
  <c r="AV160" i="119"/>
  <c r="AU160" i="119"/>
  <c r="AT160" i="119"/>
  <c r="AS160" i="119"/>
  <c r="BD159" i="119"/>
  <c r="BA159" i="119"/>
  <c r="AX159" i="119"/>
  <c r="AW159" i="119"/>
  <c r="AV159" i="119"/>
  <c r="AU159" i="119"/>
  <c r="AT159" i="119"/>
  <c r="AS159" i="119"/>
  <c r="BD158" i="119"/>
  <c r="BA158" i="119"/>
  <c r="AX158" i="119"/>
  <c r="AW158" i="119"/>
  <c r="AV158" i="119"/>
  <c r="AU158" i="119"/>
  <c r="AT158" i="119"/>
  <c r="AS158" i="119"/>
  <c r="BD157" i="119"/>
  <c r="BA157" i="119"/>
  <c r="AX157" i="119"/>
  <c r="AW157" i="119"/>
  <c r="AV157" i="119"/>
  <c r="AU157" i="119"/>
  <c r="AT157" i="119"/>
  <c r="AS157" i="119"/>
  <c r="BD156" i="119"/>
  <c r="BA156" i="119"/>
  <c r="AX156" i="119"/>
  <c r="AW156" i="119"/>
  <c r="AV156" i="119"/>
  <c r="AU156" i="119"/>
  <c r="AT156" i="119"/>
  <c r="AS156" i="119"/>
  <c r="BD155" i="119"/>
  <c r="BA155" i="119"/>
  <c r="AX155" i="119"/>
  <c r="AW155" i="119"/>
  <c r="AV155" i="119"/>
  <c r="AU155" i="119"/>
  <c r="AT155" i="119"/>
  <c r="AS155" i="119"/>
  <c r="BD154" i="119"/>
  <c r="BA154" i="119"/>
  <c r="AX154" i="119"/>
  <c r="AW154" i="119"/>
  <c r="AV154" i="119"/>
  <c r="AU154" i="119"/>
  <c r="AT154" i="119"/>
  <c r="AS154" i="119"/>
  <c r="BD153" i="119"/>
  <c r="BA153" i="119"/>
  <c r="AX153" i="119"/>
  <c r="AW153" i="119"/>
  <c r="AV153" i="119"/>
  <c r="AU153" i="119"/>
  <c r="AT153" i="119"/>
  <c r="AS153" i="119"/>
  <c r="BD152" i="119"/>
  <c r="BA152" i="119"/>
  <c r="AX152" i="119"/>
  <c r="AW152" i="119"/>
  <c r="AV152" i="119"/>
  <c r="AU152" i="119"/>
  <c r="AT152" i="119"/>
  <c r="AS152" i="119"/>
  <c r="BD151" i="119"/>
  <c r="BA151" i="119"/>
  <c r="AX151" i="119"/>
  <c r="AW151" i="119"/>
  <c r="AV151" i="119"/>
  <c r="AU151" i="119"/>
  <c r="AT151" i="119"/>
  <c r="AS151" i="119"/>
  <c r="BD150" i="119"/>
  <c r="BA150" i="119"/>
  <c r="AX150" i="119"/>
  <c r="AW150" i="119"/>
  <c r="AV150" i="119"/>
  <c r="AU150" i="119"/>
  <c r="AT150" i="119"/>
  <c r="AS150" i="119"/>
  <c r="BD149" i="119"/>
  <c r="BA149" i="119"/>
  <c r="AX149" i="119"/>
  <c r="AW149" i="119"/>
  <c r="AV149" i="119"/>
  <c r="AU149" i="119"/>
  <c r="AT149" i="119"/>
  <c r="AS149" i="119"/>
  <c r="BD148" i="119"/>
  <c r="BA148" i="119"/>
  <c r="AX148" i="119"/>
  <c r="AW148" i="119"/>
  <c r="AV148" i="119"/>
  <c r="AU148" i="119"/>
  <c r="AT148" i="119"/>
  <c r="AS148" i="119"/>
  <c r="BD147" i="119"/>
  <c r="BA147" i="119"/>
  <c r="AX147" i="119"/>
  <c r="AW147" i="119"/>
  <c r="AV147" i="119"/>
  <c r="AU147" i="119"/>
  <c r="AT147" i="119"/>
  <c r="AS147" i="119"/>
  <c r="BD146" i="119"/>
  <c r="BA146" i="119"/>
  <c r="AX146" i="119"/>
  <c r="AW146" i="119"/>
  <c r="AV146" i="119"/>
  <c r="AU146" i="119"/>
  <c r="AT146" i="119"/>
  <c r="AS146" i="119"/>
  <c r="BD145" i="119"/>
  <c r="BA145" i="119"/>
  <c r="AX145" i="119"/>
  <c r="AW145" i="119"/>
  <c r="AV145" i="119"/>
  <c r="AU145" i="119"/>
  <c r="AT145" i="119"/>
  <c r="AS145" i="119"/>
  <c r="BD144" i="119"/>
  <c r="BA144" i="119"/>
  <c r="AX144" i="119"/>
  <c r="AW144" i="119"/>
  <c r="AV144" i="119"/>
  <c r="AU144" i="119"/>
  <c r="AT144" i="119"/>
  <c r="AS144" i="119"/>
  <c r="BD143" i="119"/>
  <c r="BA143" i="119"/>
  <c r="AX143" i="119"/>
  <c r="AW143" i="119"/>
  <c r="AV143" i="119"/>
  <c r="AU143" i="119"/>
  <c r="AT143" i="119"/>
  <c r="AS143" i="119"/>
  <c r="BD142" i="119"/>
  <c r="BA142" i="119"/>
  <c r="AX142" i="119"/>
  <c r="AW142" i="119"/>
  <c r="AV142" i="119"/>
  <c r="AU142" i="119"/>
  <c r="AT142" i="119"/>
  <c r="AS142" i="119"/>
  <c r="BD141" i="119"/>
  <c r="BA141" i="119"/>
  <c r="AX141" i="119"/>
  <c r="AW141" i="119"/>
  <c r="AV141" i="119"/>
  <c r="AU141" i="119"/>
  <c r="AT141" i="119"/>
  <c r="AS141" i="119"/>
  <c r="BD140" i="119"/>
  <c r="BA140" i="119"/>
  <c r="AX140" i="119"/>
  <c r="AW140" i="119"/>
  <c r="AV140" i="119"/>
  <c r="AU140" i="119"/>
  <c r="AT140" i="119"/>
  <c r="AS140" i="119"/>
  <c r="BD139" i="119"/>
  <c r="BA139" i="119"/>
  <c r="AX139" i="119"/>
  <c r="AW139" i="119"/>
  <c r="AV139" i="119"/>
  <c r="AU139" i="119"/>
  <c r="AT139" i="119"/>
  <c r="AS139" i="119"/>
  <c r="BD138" i="119"/>
  <c r="BA138" i="119"/>
  <c r="AX138" i="119"/>
  <c r="AW138" i="119"/>
  <c r="AV138" i="119"/>
  <c r="AU138" i="119"/>
  <c r="AT138" i="119"/>
  <c r="AS138" i="119"/>
  <c r="BD137" i="119"/>
  <c r="BA137" i="119"/>
  <c r="AX137" i="119"/>
  <c r="AW137" i="119"/>
  <c r="AV137" i="119"/>
  <c r="AU137" i="119"/>
  <c r="AT137" i="119"/>
  <c r="AS137" i="119"/>
  <c r="BD136" i="119"/>
  <c r="BA136" i="119"/>
  <c r="AX136" i="119"/>
  <c r="AW136" i="119"/>
  <c r="AV136" i="119"/>
  <c r="AU136" i="119"/>
  <c r="AT136" i="119"/>
  <c r="AS136" i="119"/>
  <c r="BD135" i="119"/>
  <c r="BA135" i="119"/>
  <c r="AX135" i="119"/>
  <c r="AW135" i="119"/>
  <c r="AV135" i="119"/>
  <c r="AU135" i="119"/>
  <c r="AT135" i="119"/>
  <c r="AS135" i="119"/>
  <c r="BD134" i="119"/>
  <c r="BA134" i="119"/>
  <c r="AX134" i="119"/>
  <c r="AW134" i="119"/>
  <c r="AV134" i="119"/>
  <c r="AU134" i="119"/>
  <c r="AT134" i="119"/>
  <c r="AS134" i="119"/>
  <c r="BD133" i="119"/>
  <c r="BA133" i="119"/>
  <c r="AX133" i="119"/>
  <c r="AW133" i="119"/>
  <c r="AV133" i="119"/>
  <c r="AU133" i="119"/>
  <c r="AT133" i="119"/>
  <c r="AS133" i="119"/>
  <c r="BD132" i="119"/>
  <c r="BA132" i="119"/>
  <c r="AX132" i="119"/>
  <c r="AW132" i="119"/>
  <c r="AV132" i="119"/>
  <c r="AU132" i="119"/>
  <c r="AT132" i="119"/>
  <c r="AS132" i="119"/>
  <c r="BD131" i="119"/>
  <c r="BA131" i="119"/>
  <c r="AX131" i="119"/>
  <c r="AW131" i="119"/>
  <c r="AV131" i="119"/>
  <c r="AU131" i="119"/>
  <c r="AT131" i="119"/>
  <c r="AS131" i="119"/>
  <c r="BD130" i="119"/>
  <c r="BA130" i="119"/>
  <c r="AX130" i="119"/>
  <c r="AW130" i="119"/>
  <c r="AV130" i="119"/>
  <c r="AU130" i="119"/>
  <c r="AT130" i="119"/>
  <c r="AS130" i="119"/>
  <c r="BD129" i="119"/>
  <c r="BA129" i="119"/>
  <c r="AX129" i="119"/>
  <c r="AW129" i="119"/>
  <c r="AV129" i="119"/>
  <c r="AU129" i="119"/>
  <c r="AT129" i="119"/>
  <c r="AS129" i="119"/>
  <c r="BD128" i="119"/>
  <c r="BA128" i="119"/>
  <c r="AX128" i="119"/>
  <c r="AW128" i="119"/>
  <c r="AV128" i="119"/>
  <c r="AU128" i="119"/>
  <c r="AT128" i="119"/>
  <c r="AS128" i="119"/>
  <c r="BD127" i="119"/>
  <c r="BA127" i="119"/>
  <c r="AX127" i="119"/>
  <c r="AW127" i="119"/>
  <c r="AV127" i="119"/>
  <c r="AU127" i="119"/>
  <c r="AT127" i="119"/>
  <c r="AS127" i="119"/>
  <c r="BD126" i="119"/>
  <c r="BA126" i="119"/>
  <c r="AX126" i="119"/>
  <c r="AW126" i="119"/>
  <c r="AV126" i="119"/>
  <c r="AU126" i="119"/>
  <c r="AT126" i="119"/>
  <c r="AS126" i="119"/>
  <c r="BD125" i="119"/>
  <c r="BA125" i="119"/>
  <c r="AX125" i="119"/>
  <c r="AW125" i="119"/>
  <c r="AV125" i="119"/>
  <c r="AU125" i="119"/>
  <c r="AT125" i="119"/>
  <c r="AS125" i="119"/>
  <c r="BD124" i="119"/>
  <c r="BA124" i="119"/>
  <c r="AX124" i="119"/>
  <c r="AW124" i="119"/>
  <c r="AV124" i="119"/>
  <c r="AU124" i="119"/>
  <c r="AT124" i="119"/>
  <c r="AS124" i="119"/>
  <c r="BD123" i="119"/>
  <c r="BA123" i="119"/>
  <c r="AX123" i="119"/>
  <c r="AW123" i="119"/>
  <c r="AV123" i="119"/>
  <c r="AU123" i="119"/>
  <c r="AT123" i="119"/>
  <c r="AS123" i="119"/>
  <c r="BD122" i="119"/>
  <c r="BA122" i="119"/>
  <c r="AX122" i="119"/>
  <c r="AW122" i="119"/>
  <c r="AV122" i="119"/>
  <c r="AU122" i="119"/>
  <c r="AT122" i="119"/>
  <c r="AS122" i="119"/>
  <c r="BD121" i="119"/>
  <c r="BA121" i="119"/>
  <c r="AX121" i="119"/>
  <c r="AW121" i="119"/>
  <c r="AV121" i="119"/>
  <c r="AU121" i="119"/>
  <c r="AT121" i="119"/>
  <c r="AS121" i="119"/>
  <c r="BD120" i="119"/>
  <c r="BA120" i="119"/>
  <c r="AX120" i="119"/>
  <c r="AW120" i="119"/>
  <c r="AV120" i="119"/>
  <c r="AU120" i="119"/>
  <c r="AT120" i="119"/>
  <c r="AS120" i="119"/>
  <c r="BD119" i="119"/>
  <c r="BA119" i="119"/>
  <c r="AX119" i="119"/>
  <c r="AW119" i="119"/>
  <c r="AV119" i="119"/>
  <c r="AU119" i="119"/>
  <c r="AT119" i="119"/>
  <c r="AS119" i="119"/>
  <c r="BD118" i="119"/>
  <c r="BA118" i="119"/>
  <c r="AX118" i="119"/>
  <c r="AW118" i="119"/>
  <c r="AV118" i="119"/>
  <c r="AU118" i="119"/>
  <c r="AT118" i="119"/>
  <c r="AS118" i="119"/>
  <c r="BD117" i="119"/>
  <c r="BA117" i="119"/>
  <c r="AX117" i="119"/>
  <c r="AW117" i="119"/>
  <c r="AV117" i="119"/>
  <c r="AU117" i="119"/>
  <c r="AT117" i="119"/>
  <c r="AS117" i="119"/>
  <c r="BD116" i="119"/>
  <c r="BA116" i="119"/>
  <c r="AX116" i="119"/>
  <c r="AW116" i="119"/>
  <c r="AV116" i="119"/>
  <c r="AU116" i="119"/>
  <c r="AT116" i="119"/>
  <c r="AS116" i="119"/>
  <c r="BD115" i="119"/>
  <c r="BA115" i="119"/>
  <c r="AX115" i="119"/>
  <c r="AW115" i="119"/>
  <c r="AV115" i="119"/>
  <c r="AU115" i="119"/>
  <c r="AT115" i="119"/>
  <c r="AS115" i="119"/>
  <c r="BD114" i="119"/>
  <c r="BA114" i="119"/>
  <c r="AX114" i="119"/>
  <c r="AW114" i="119"/>
  <c r="AV114" i="119"/>
  <c r="AU114" i="119"/>
  <c r="AT114" i="119"/>
  <c r="AS114" i="119"/>
  <c r="BD113" i="119"/>
  <c r="BA113" i="119"/>
  <c r="AX113" i="119"/>
  <c r="AW113" i="119"/>
  <c r="AV113" i="119"/>
  <c r="AU113" i="119"/>
  <c r="AT113" i="119"/>
  <c r="AS113" i="119"/>
  <c r="BD112" i="119"/>
  <c r="BA112" i="119"/>
  <c r="AX112" i="119"/>
  <c r="AW112" i="119"/>
  <c r="AV112" i="119"/>
  <c r="AU112" i="119"/>
  <c r="AT112" i="119"/>
  <c r="AS112" i="119"/>
  <c r="BD111" i="119"/>
  <c r="BA111" i="119"/>
  <c r="AX111" i="119"/>
  <c r="AW111" i="119"/>
  <c r="AV111" i="119"/>
  <c r="AU111" i="119"/>
  <c r="AT111" i="119"/>
  <c r="AS111" i="119"/>
  <c r="BD110" i="119"/>
  <c r="BA110" i="119"/>
  <c r="AX110" i="119"/>
  <c r="AW110" i="119"/>
  <c r="AV110" i="119"/>
  <c r="AU110" i="119"/>
  <c r="AT110" i="119"/>
  <c r="AS110" i="119"/>
  <c r="BD109" i="119"/>
  <c r="BA109" i="119"/>
  <c r="AX109" i="119"/>
  <c r="AW109" i="119"/>
  <c r="AV109" i="119"/>
  <c r="AU109" i="119"/>
  <c r="AT109" i="119"/>
  <c r="AS109" i="119"/>
  <c r="BD108" i="119"/>
  <c r="BA108" i="119"/>
  <c r="AX108" i="119"/>
  <c r="AW108" i="119"/>
  <c r="AV108" i="119"/>
  <c r="AU108" i="119"/>
  <c r="AT108" i="119"/>
  <c r="AS108" i="119"/>
  <c r="BD107" i="119"/>
  <c r="BA107" i="119"/>
  <c r="AX107" i="119"/>
  <c r="AW107" i="119"/>
  <c r="AV107" i="119"/>
  <c r="AU107" i="119"/>
  <c r="AT107" i="119"/>
  <c r="AS107" i="119"/>
  <c r="BD106" i="119"/>
  <c r="BA106" i="119"/>
  <c r="AX106" i="119"/>
  <c r="AW106" i="119"/>
  <c r="AV106" i="119"/>
  <c r="AU106" i="119"/>
  <c r="AT106" i="119"/>
  <c r="AS106" i="119"/>
  <c r="BD105" i="119"/>
  <c r="BA105" i="119"/>
  <c r="AX105" i="119"/>
  <c r="AW105" i="119"/>
  <c r="AV105" i="119"/>
  <c r="AU105" i="119"/>
  <c r="AT105" i="119"/>
  <c r="AS105" i="119"/>
  <c r="BD104" i="119"/>
  <c r="BA104" i="119"/>
  <c r="AX104" i="119"/>
  <c r="AW104" i="119"/>
  <c r="AV104" i="119"/>
  <c r="AU104" i="119"/>
  <c r="AT104" i="119"/>
  <c r="AS104" i="119"/>
  <c r="BD103" i="119"/>
  <c r="BA103" i="119"/>
  <c r="AX103" i="119"/>
  <c r="AW103" i="119"/>
  <c r="AV103" i="119"/>
  <c r="AU103" i="119"/>
  <c r="AT103" i="119"/>
  <c r="AS103" i="119"/>
  <c r="BD102" i="119"/>
  <c r="BA102" i="119"/>
  <c r="AX102" i="119"/>
  <c r="AW102" i="119"/>
  <c r="AV102" i="119"/>
  <c r="AU102" i="119"/>
  <c r="AT102" i="119"/>
  <c r="AS102" i="119"/>
  <c r="BD101" i="119"/>
  <c r="BA101" i="119"/>
  <c r="AX101" i="119"/>
  <c r="AW101" i="119"/>
  <c r="AV101" i="119"/>
  <c r="AU101" i="119"/>
  <c r="AT101" i="119"/>
  <c r="AS101" i="119"/>
  <c r="BD100" i="119"/>
  <c r="BA100" i="119"/>
  <c r="AX100" i="119"/>
  <c r="AW100" i="119"/>
  <c r="AV100" i="119"/>
  <c r="AU100" i="119"/>
  <c r="AT100" i="119"/>
  <c r="AS100" i="119"/>
  <c r="BD99" i="119"/>
  <c r="BA99" i="119"/>
  <c r="AX99" i="119"/>
  <c r="AW99" i="119"/>
  <c r="AV99" i="119"/>
  <c r="AU99" i="119"/>
  <c r="AT99" i="119"/>
  <c r="AS99" i="119"/>
  <c r="BD98" i="119"/>
  <c r="BA98" i="119"/>
  <c r="AX98" i="119"/>
  <c r="AW98" i="119"/>
  <c r="AV98" i="119"/>
  <c r="AU98" i="119"/>
  <c r="AT98" i="119"/>
  <c r="AS98" i="119"/>
  <c r="BD97" i="119"/>
  <c r="BA97" i="119"/>
  <c r="AX97" i="119"/>
  <c r="AW97" i="119"/>
  <c r="AV97" i="119"/>
  <c r="AU97" i="119"/>
  <c r="AT97" i="119"/>
  <c r="AS97" i="119"/>
  <c r="BD96" i="119"/>
  <c r="BA96" i="119"/>
  <c r="AX96" i="119"/>
  <c r="AW96" i="119"/>
  <c r="AV96" i="119"/>
  <c r="AU96" i="119"/>
  <c r="AT96" i="119"/>
  <c r="AS96" i="119"/>
  <c r="BD95" i="119"/>
  <c r="BA95" i="119"/>
  <c r="AX95" i="119"/>
  <c r="AW95" i="119"/>
  <c r="AV95" i="119"/>
  <c r="AU95" i="119"/>
  <c r="AT95" i="119"/>
  <c r="AS95" i="119"/>
  <c r="BD94" i="119"/>
  <c r="BA94" i="119"/>
  <c r="AX94" i="119"/>
  <c r="AW94" i="119"/>
  <c r="AV94" i="119"/>
  <c r="AU94" i="119"/>
  <c r="AT94" i="119"/>
  <c r="AS94" i="119"/>
  <c r="BD93" i="119"/>
  <c r="BA93" i="119"/>
  <c r="AX93" i="119"/>
  <c r="AW93" i="119"/>
  <c r="AV93" i="119"/>
  <c r="AU93" i="119"/>
  <c r="AT93" i="119"/>
  <c r="AS93" i="119"/>
  <c r="BD92" i="119"/>
  <c r="BA92" i="119"/>
  <c r="AX92" i="119"/>
  <c r="AW92" i="119"/>
  <c r="AV92" i="119"/>
  <c r="AU92" i="119"/>
  <c r="AT92" i="119"/>
  <c r="AS92" i="119"/>
  <c r="BD91" i="119"/>
  <c r="BA91" i="119"/>
  <c r="AX91" i="119"/>
  <c r="AW91" i="119"/>
  <c r="AV91" i="119"/>
  <c r="AU91" i="119"/>
  <c r="AT91" i="119"/>
  <c r="AS91" i="119"/>
  <c r="BD90" i="119"/>
  <c r="BA90" i="119"/>
  <c r="AX90" i="119"/>
  <c r="AW90" i="119"/>
  <c r="AV90" i="119"/>
  <c r="AU90" i="119"/>
  <c r="AT90" i="119"/>
  <c r="AS90" i="119"/>
  <c r="BD89" i="119"/>
  <c r="BA89" i="119"/>
  <c r="AX89" i="119"/>
  <c r="AW89" i="119"/>
  <c r="AV89" i="119"/>
  <c r="AU89" i="119"/>
  <c r="AT89" i="119"/>
  <c r="AS89" i="119"/>
  <c r="BD88" i="119"/>
  <c r="BA88" i="119"/>
  <c r="AX88" i="119"/>
  <c r="AW88" i="119"/>
  <c r="AV88" i="119"/>
  <c r="AU88" i="119"/>
  <c r="AT88" i="119"/>
  <c r="AS88" i="119"/>
  <c r="BD87" i="119"/>
  <c r="BA87" i="119"/>
  <c r="AX87" i="119"/>
  <c r="AW87" i="119"/>
  <c r="AV87" i="119"/>
  <c r="AU87" i="119"/>
  <c r="AT87" i="119"/>
  <c r="AS87" i="119"/>
  <c r="BD86" i="119"/>
  <c r="BA86" i="119"/>
  <c r="AX86" i="119"/>
  <c r="AW86" i="119"/>
  <c r="AV86" i="119"/>
  <c r="AU86" i="119"/>
  <c r="AT86" i="119"/>
  <c r="AS86" i="119"/>
  <c r="BD85" i="119"/>
  <c r="BA85" i="119"/>
  <c r="AX85" i="119"/>
  <c r="AW85" i="119"/>
  <c r="AV85" i="119"/>
  <c r="AU85" i="119"/>
  <c r="AT85" i="119"/>
  <c r="AS85" i="119"/>
  <c r="BD84" i="119"/>
  <c r="BA84" i="119"/>
  <c r="AX84" i="119"/>
  <c r="AW84" i="119"/>
  <c r="AV84" i="119"/>
  <c r="AU84" i="119"/>
  <c r="AT84" i="119"/>
  <c r="AS84" i="119"/>
  <c r="BD83" i="119"/>
  <c r="BA83" i="119"/>
  <c r="AX83" i="119"/>
  <c r="AW83" i="119"/>
  <c r="AV83" i="119"/>
  <c r="AU83" i="119"/>
  <c r="AT83" i="119"/>
  <c r="AS83" i="119"/>
  <c r="BD82" i="119"/>
  <c r="BA82" i="119"/>
  <c r="AX82" i="119"/>
  <c r="AW82" i="119"/>
  <c r="AV82" i="119"/>
  <c r="AU82" i="119"/>
  <c r="AT82" i="119"/>
  <c r="AS82" i="119"/>
  <c r="BD81" i="119"/>
  <c r="BA81" i="119"/>
  <c r="AX81" i="119"/>
  <c r="AW81" i="119"/>
  <c r="AV81" i="119"/>
  <c r="AU81" i="119"/>
  <c r="AT81" i="119"/>
  <c r="AS81" i="119"/>
  <c r="BD80" i="119"/>
  <c r="BA80" i="119"/>
  <c r="AX80" i="119"/>
  <c r="AW80" i="119"/>
  <c r="AV80" i="119"/>
  <c r="AU80" i="119"/>
  <c r="AT80" i="119"/>
  <c r="AS80" i="119"/>
  <c r="BD79" i="119"/>
  <c r="BA79" i="119"/>
  <c r="AX79" i="119"/>
  <c r="AW79" i="119"/>
  <c r="AV79" i="119"/>
  <c r="AU79" i="119"/>
  <c r="AT79" i="119"/>
  <c r="AS79" i="119"/>
  <c r="BD78" i="119"/>
  <c r="BA78" i="119"/>
  <c r="AX78" i="119"/>
  <c r="AW78" i="119"/>
  <c r="AV78" i="119"/>
  <c r="AU78" i="119"/>
  <c r="AT78" i="119"/>
  <c r="AS78" i="119"/>
  <c r="BD77" i="119"/>
  <c r="BA77" i="119"/>
  <c r="AX77" i="119"/>
  <c r="AW77" i="119"/>
  <c r="AV77" i="119"/>
  <c r="AU77" i="119"/>
  <c r="AT77" i="119"/>
  <c r="AS77" i="119"/>
  <c r="BD76" i="119"/>
  <c r="BA76" i="119"/>
  <c r="AX76" i="119"/>
  <c r="AW76" i="119"/>
  <c r="AV76" i="119"/>
  <c r="AU76" i="119"/>
  <c r="AT76" i="119"/>
  <c r="AS76" i="119"/>
  <c r="BD75" i="119"/>
  <c r="BA75" i="119"/>
  <c r="AX75" i="119"/>
  <c r="AW75" i="119"/>
  <c r="AV75" i="119"/>
  <c r="AU75" i="119"/>
  <c r="AT75" i="119"/>
  <c r="AS75" i="119"/>
  <c r="BD74" i="119"/>
  <c r="BA74" i="119"/>
  <c r="AX74" i="119"/>
  <c r="AW74" i="119"/>
  <c r="AV74" i="119"/>
  <c r="AU74" i="119"/>
  <c r="AT74" i="119"/>
  <c r="AS74" i="119"/>
  <c r="BD73" i="119"/>
  <c r="BA73" i="119"/>
  <c r="AX73" i="119"/>
  <c r="AW73" i="119"/>
  <c r="AV73" i="119"/>
  <c r="AU73" i="119"/>
  <c r="AT73" i="119"/>
  <c r="AS73" i="119"/>
  <c r="BD72" i="119"/>
  <c r="BA72" i="119"/>
  <c r="AX72" i="119"/>
  <c r="AW72" i="119"/>
  <c r="AV72" i="119"/>
  <c r="AU72" i="119"/>
  <c r="AT72" i="119"/>
  <c r="AS72" i="119"/>
  <c r="BD71" i="119"/>
  <c r="BA71" i="119"/>
  <c r="AX71" i="119"/>
  <c r="AW71" i="119"/>
  <c r="AV71" i="119"/>
  <c r="AU71" i="119"/>
  <c r="AT71" i="119"/>
  <c r="AS71" i="119"/>
  <c r="BD70" i="119"/>
  <c r="BA70" i="119"/>
  <c r="AX70" i="119"/>
  <c r="AW70" i="119"/>
  <c r="AV70" i="119"/>
  <c r="AU70" i="119"/>
  <c r="AT70" i="119"/>
  <c r="AS70" i="119"/>
  <c r="BD69" i="119"/>
  <c r="BA69" i="119"/>
  <c r="AX69" i="119"/>
  <c r="AW69" i="119"/>
  <c r="AV69" i="119"/>
  <c r="AU69" i="119"/>
  <c r="AT69" i="119"/>
  <c r="AS69" i="119"/>
  <c r="BD68" i="119"/>
  <c r="BA68" i="119"/>
  <c r="AX68" i="119"/>
  <c r="AW68" i="119"/>
  <c r="AV68" i="119"/>
  <c r="AU68" i="119"/>
  <c r="AT68" i="119"/>
  <c r="AS68" i="119"/>
  <c r="BD67" i="119"/>
  <c r="BA67" i="119"/>
  <c r="AX67" i="119"/>
  <c r="AW67" i="119"/>
  <c r="AV67" i="119"/>
  <c r="AU67" i="119"/>
  <c r="AT67" i="119"/>
  <c r="AS67" i="119"/>
  <c r="BD66" i="119"/>
  <c r="BA66" i="119"/>
  <c r="AX66" i="119"/>
  <c r="AW66" i="119"/>
  <c r="AV66" i="119"/>
  <c r="AU66" i="119"/>
  <c r="AT66" i="119"/>
  <c r="AS66" i="119"/>
  <c r="BD65" i="119"/>
  <c r="BA65" i="119"/>
  <c r="AX65" i="119"/>
  <c r="AW65" i="119"/>
  <c r="AV65" i="119"/>
  <c r="AU65" i="119"/>
  <c r="AT65" i="119"/>
  <c r="AS65" i="119"/>
  <c r="BD64" i="119"/>
  <c r="BA64" i="119"/>
  <c r="AX64" i="119"/>
  <c r="AW64" i="119"/>
  <c r="AV64" i="119"/>
  <c r="AU64" i="119"/>
  <c r="AT64" i="119"/>
  <c r="AS64" i="119"/>
  <c r="BD63" i="119"/>
  <c r="BA63" i="119"/>
  <c r="AX63" i="119"/>
  <c r="AW63" i="119"/>
  <c r="AV63" i="119"/>
  <c r="AU63" i="119"/>
  <c r="AT63" i="119"/>
  <c r="AS63" i="119"/>
  <c r="BD62" i="119"/>
  <c r="BA62" i="119"/>
  <c r="AX62" i="119"/>
  <c r="AW62" i="119"/>
  <c r="AV62" i="119"/>
  <c r="AU62" i="119"/>
  <c r="AT62" i="119"/>
  <c r="AS62" i="119"/>
  <c r="BD61" i="119"/>
  <c r="BA61" i="119"/>
  <c r="AX61" i="119"/>
  <c r="AW61" i="119"/>
  <c r="AV61" i="119"/>
  <c r="AU61" i="119"/>
  <c r="AT61" i="119"/>
  <c r="AS61" i="119"/>
  <c r="BD60" i="119"/>
  <c r="BA60" i="119"/>
  <c r="AX60" i="119"/>
  <c r="AW60" i="119"/>
  <c r="AV60" i="119"/>
  <c r="AU60" i="119"/>
  <c r="AT60" i="119"/>
  <c r="AS60" i="119"/>
  <c r="BD59" i="119"/>
  <c r="BA59" i="119"/>
  <c r="AX59" i="119"/>
  <c r="AW59" i="119"/>
  <c r="AV59" i="119"/>
  <c r="AU59" i="119"/>
  <c r="AT59" i="119"/>
  <c r="AS59" i="119"/>
  <c r="BD58" i="119"/>
  <c r="BA58" i="119"/>
  <c r="AX58" i="119"/>
  <c r="AW58" i="119"/>
  <c r="AV58" i="119"/>
  <c r="AU58" i="119"/>
  <c r="AT58" i="119"/>
  <c r="AS58" i="119"/>
  <c r="BD57" i="119"/>
  <c r="BA57" i="119"/>
  <c r="AX57" i="119"/>
  <c r="AW57" i="119"/>
  <c r="AV57" i="119"/>
  <c r="AU57" i="119"/>
  <c r="AT57" i="119"/>
  <c r="AS57" i="119"/>
  <c r="BD56" i="119"/>
  <c r="BA56" i="119"/>
  <c r="AX56" i="119"/>
  <c r="AW56" i="119"/>
  <c r="AV56" i="119"/>
  <c r="AU56" i="119"/>
  <c r="AT56" i="119"/>
  <c r="AS56" i="119"/>
  <c r="BD55" i="119"/>
  <c r="BA55" i="119"/>
  <c r="AX55" i="119"/>
  <c r="AW55" i="119"/>
  <c r="AV55" i="119"/>
  <c r="AU55" i="119"/>
  <c r="AT55" i="119"/>
  <c r="AS55" i="119"/>
  <c r="BD54" i="119"/>
  <c r="BA54" i="119"/>
  <c r="AX54" i="119"/>
  <c r="AW54" i="119"/>
  <c r="AV54" i="119"/>
  <c r="AU54" i="119"/>
  <c r="AT54" i="119"/>
  <c r="AS54" i="119"/>
  <c r="BD53" i="119"/>
  <c r="BA53" i="119"/>
  <c r="AX53" i="119"/>
  <c r="AW53" i="119"/>
  <c r="AV53" i="119"/>
  <c r="AU53" i="119"/>
  <c r="AT53" i="119"/>
  <c r="AS53" i="119"/>
  <c r="BD52" i="119"/>
  <c r="BA52" i="119"/>
  <c r="AX52" i="119"/>
  <c r="AW52" i="119"/>
  <c r="AV52" i="119"/>
  <c r="AU52" i="119"/>
  <c r="AT52" i="119"/>
  <c r="AS52" i="119"/>
  <c r="BD51" i="119"/>
  <c r="BA51" i="119"/>
  <c r="AX51" i="119"/>
  <c r="AW51" i="119"/>
  <c r="AV51" i="119"/>
  <c r="AU51" i="119"/>
  <c r="AT51" i="119"/>
  <c r="AS51" i="119"/>
  <c r="BD50" i="119"/>
  <c r="BA50" i="119"/>
  <c r="AX50" i="119"/>
  <c r="AW50" i="119"/>
  <c r="AV50" i="119"/>
  <c r="AU50" i="119"/>
  <c r="AT50" i="119"/>
  <c r="AS50" i="119"/>
  <c r="BD49" i="119"/>
  <c r="BA49" i="119"/>
  <c r="AX49" i="119"/>
  <c r="AW49" i="119"/>
  <c r="AV49" i="119"/>
  <c r="AU49" i="119"/>
  <c r="AT49" i="119"/>
  <c r="AS49" i="119"/>
  <c r="BD48" i="119"/>
  <c r="BA48" i="119"/>
  <c r="AX48" i="119"/>
  <c r="AW48" i="119"/>
  <c r="AV48" i="119"/>
  <c r="AU48" i="119"/>
  <c r="AT48" i="119"/>
  <c r="AS48" i="119"/>
  <c r="BD47" i="119"/>
  <c r="BA47" i="119"/>
  <c r="AX47" i="119"/>
  <c r="AW47" i="119"/>
  <c r="AV47" i="119"/>
  <c r="AU47" i="119"/>
  <c r="AT47" i="119"/>
  <c r="AS47" i="119"/>
  <c r="BD46" i="119"/>
  <c r="BA46" i="119"/>
  <c r="AX46" i="119"/>
  <c r="AW46" i="119"/>
  <c r="AV46" i="119"/>
  <c r="AU46" i="119"/>
  <c r="AT46" i="119"/>
  <c r="AS46" i="119"/>
  <c r="BD45" i="119"/>
  <c r="BA45" i="119"/>
  <c r="AX45" i="119"/>
  <c r="AW45" i="119"/>
  <c r="AV45" i="119"/>
  <c r="AU45" i="119"/>
  <c r="AT45" i="119"/>
  <c r="AS45" i="119"/>
  <c r="BD44" i="119"/>
  <c r="BA44" i="119"/>
  <c r="AX44" i="119"/>
  <c r="AW44" i="119"/>
  <c r="AV44" i="119"/>
  <c r="AU44" i="119"/>
  <c r="AT44" i="119"/>
  <c r="AS44" i="119"/>
  <c r="BD43" i="119"/>
  <c r="BA43" i="119"/>
  <c r="AX43" i="119"/>
  <c r="AW43" i="119"/>
  <c r="AV43" i="119"/>
  <c r="AU43" i="119"/>
  <c r="AT43" i="119"/>
  <c r="AS43" i="119"/>
  <c r="BD42" i="119"/>
  <c r="BA42" i="119"/>
  <c r="AX42" i="119"/>
  <c r="AW42" i="119"/>
  <c r="AV42" i="119"/>
  <c r="AU42" i="119"/>
  <c r="AT42" i="119"/>
  <c r="AS42" i="119"/>
  <c r="BD41" i="119"/>
  <c r="BA41" i="119"/>
  <c r="AX41" i="119"/>
  <c r="AW41" i="119"/>
  <c r="AV41" i="119"/>
  <c r="AU41" i="119"/>
  <c r="AT41" i="119"/>
  <c r="AS41" i="119"/>
  <c r="BD40" i="119"/>
  <c r="BA40" i="119"/>
  <c r="AX40" i="119"/>
  <c r="AW40" i="119"/>
  <c r="AV40" i="119"/>
  <c r="AU40" i="119"/>
  <c r="AT40" i="119"/>
  <c r="AS40" i="119"/>
  <c r="BD39" i="119"/>
  <c r="BA39" i="119"/>
  <c r="AX39" i="119"/>
  <c r="AW39" i="119"/>
  <c r="AV39" i="119"/>
  <c r="AU39" i="119"/>
  <c r="AT39" i="119"/>
  <c r="AS39" i="119"/>
  <c r="BD38" i="119"/>
  <c r="BA38" i="119"/>
  <c r="AX38" i="119"/>
  <c r="AW38" i="119"/>
  <c r="AV38" i="119"/>
  <c r="AU38" i="119"/>
  <c r="AT38" i="119"/>
  <c r="AS38" i="119"/>
  <c r="BD37" i="119"/>
  <c r="BA37" i="119"/>
  <c r="AX37" i="119"/>
  <c r="AW37" i="119"/>
  <c r="AV37" i="119"/>
  <c r="AU37" i="119"/>
  <c r="AT37" i="119"/>
  <c r="AS37" i="119"/>
  <c r="BD36" i="119"/>
  <c r="BA36" i="119"/>
  <c r="AX36" i="119"/>
  <c r="AW36" i="119"/>
  <c r="AV36" i="119"/>
  <c r="AU36" i="119"/>
  <c r="AT36" i="119"/>
  <c r="AS36" i="119"/>
  <c r="BD35" i="119"/>
  <c r="BA35" i="119"/>
  <c r="AX35" i="119"/>
  <c r="AW35" i="119"/>
  <c r="AV35" i="119"/>
  <c r="AU35" i="119"/>
  <c r="AT35" i="119"/>
  <c r="AS35" i="119"/>
  <c r="BD34" i="119"/>
  <c r="BA34" i="119"/>
  <c r="AX34" i="119"/>
  <c r="AW34" i="119"/>
  <c r="AV34" i="119"/>
  <c r="AU34" i="119"/>
  <c r="AT34" i="119"/>
  <c r="AS34" i="119"/>
  <c r="BD33" i="119"/>
  <c r="BA33" i="119"/>
  <c r="AX33" i="119"/>
  <c r="AW33" i="119"/>
  <c r="AV33" i="119"/>
  <c r="AU33" i="119"/>
  <c r="AT33" i="119"/>
  <c r="AS33" i="119"/>
  <c r="BD32" i="119"/>
  <c r="BA32" i="119"/>
  <c r="AX32" i="119"/>
  <c r="AW32" i="119"/>
  <c r="AV32" i="119"/>
  <c r="AU32" i="119"/>
  <c r="AT32" i="119"/>
  <c r="AS32" i="119"/>
  <c r="BD31" i="119"/>
  <c r="BA31" i="119"/>
  <c r="AX31" i="119"/>
  <c r="AW31" i="119"/>
  <c r="AV31" i="119"/>
  <c r="AU31" i="119"/>
  <c r="AT31" i="119"/>
  <c r="AS31" i="119"/>
  <c r="BD30" i="119"/>
  <c r="BA30" i="119"/>
  <c r="AX30" i="119"/>
  <c r="AW30" i="119"/>
  <c r="AV30" i="119"/>
  <c r="AU30" i="119"/>
  <c r="AT30" i="119"/>
  <c r="AS30" i="119"/>
  <c r="BD29" i="119"/>
  <c r="BA29" i="119"/>
  <c r="AX29" i="119"/>
  <c r="AW29" i="119"/>
  <c r="AV29" i="119"/>
  <c r="AU29" i="119"/>
  <c r="AT29" i="119"/>
  <c r="AS29" i="119"/>
  <c r="BD28" i="119"/>
  <c r="BA28" i="119"/>
  <c r="AX28" i="119"/>
  <c r="AW28" i="119"/>
  <c r="AV28" i="119"/>
  <c r="AU28" i="119"/>
  <c r="AT28" i="119"/>
  <c r="AS28" i="119"/>
  <c r="BD27" i="119"/>
  <c r="BA27" i="119"/>
  <c r="AX27" i="119"/>
  <c r="AW27" i="119"/>
  <c r="AV27" i="119"/>
  <c r="AU27" i="119"/>
  <c r="AT27" i="119"/>
  <c r="AS27" i="119"/>
  <c r="BD26" i="119"/>
  <c r="BA26" i="119"/>
  <c r="AX26" i="119"/>
  <c r="AW26" i="119"/>
  <c r="AV26" i="119"/>
  <c r="AU26" i="119"/>
  <c r="AT26" i="119"/>
  <c r="AS26" i="119"/>
  <c r="BD25" i="119"/>
  <c r="BA25" i="119"/>
  <c r="AX25" i="119"/>
  <c r="AW25" i="119"/>
  <c r="AV25" i="119"/>
  <c r="AU25" i="119"/>
  <c r="AT25" i="119"/>
  <c r="AS25" i="119"/>
  <c r="BD24" i="119"/>
  <c r="BA24" i="119"/>
  <c r="AX24" i="119"/>
  <c r="AW24" i="119"/>
  <c r="AV24" i="119"/>
  <c r="AU24" i="119"/>
  <c r="AT24" i="119"/>
  <c r="AS24" i="119"/>
  <c r="BD23" i="119"/>
  <c r="BA23" i="119"/>
  <c r="AX23" i="119"/>
  <c r="AW23" i="119"/>
  <c r="AV23" i="119"/>
  <c r="AU23" i="119"/>
  <c r="AT23" i="119"/>
  <c r="AS23" i="119"/>
  <c r="BD22" i="119"/>
  <c r="BA22" i="119"/>
  <c r="AX22" i="119"/>
  <c r="AW22" i="119"/>
  <c r="AV22" i="119"/>
  <c r="AU22" i="119"/>
  <c r="AT22" i="119"/>
  <c r="AS22" i="119"/>
  <c r="BD21" i="119"/>
  <c r="BA21" i="119"/>
  <c r="AX21" i="119"/>
  <c r="AW21" i="119"/>
  <c r="AV21" i="119"/>
  <c r="AU21" i="119"/>
  <c r="AT21" i="119"/>
  <c r="AS21" i="119"/>
  <c r="BD20" i="119"/>
  <c r="BA20" i="119"/>
  <c r="AX20" i="119"/>
  <c r="AW20" i="119"/>
  <c r="AV20" i="119"/>
  <c r="AU20" i="119"/>
  <c r="AT20" i="119"/>
  <c r="AS20" i="119"/>
  <c r="BD19" i="119"/>
  <c r="BA19" i="119"/>
  <c r="AX19" i="119"/>
  <c r="AW19" i="119"/>
  <c r="AV19" i="119"/>
  <c r="AU19" i="119"/>
  <c r="AT19" i="119"/>
  <c r="AS19" i="119"/>
  <c r="BD18" i="119"/>
  <c r="BA18" i="119"/>
  <c r="AX18" i="119"/>
  <c r="AW18" i="119"/>
  <c r="AV18" i="119"/>
  <c r="AU18" i="119"/>
  <c r="AT18" i="119"/>
  <c r="AS18" i="119"/>
  <c r="BD17" i="119"/>
  <c r="BA17" i="119"/>
  <c r="AX17" i="119"/>
  <c r="AW17" i="119"/>
  <c r="AV17" i="119"/>
  <c r="AU17" i="119"/>
  <c r="AT17" i="119"/>
  <c r="AS17" i="119"/>
  <c r="BD16" i="119"/>
  <c r="BA16" i="119"/>
  <c r="AX16" i="119"/>
  <c r="AW16" i="119"/>
  <c r="AV16" i="119"/>
  <c r="AU16" i="119"/>
  <c r="AT16" i="119"/>
  <c r="AS16" i="119"/>
  <c r="BD15" i="119"/>
  <c r="BA15" i="119"/>
  <c r="AX15" i="119"/>
  <c r="AW15" i="119"/>
  <c r="AV15" i="119"/>
  <c r="AU15" i="119"/>
  <c r="AT15" i="119"/>
  <c r="AS15" i="119"/>
  <c r="BD14" i="119"/>
  <c r="BA14" i="119"/>
  <c r="AX14" i="119"/>
  <c r="AW14" i="119"/>
  <c r="AV14" i="119"/>
  <c r="AU14" i="119"/>
  <c r="AT14" i="119"/>
  <c r="AS14" i="119"/>
  <c r="BD13" i="119"/>
  <c r="BA13" i="119"/>
  <c r="AX13" i="119"/>
  <c r="AW13" i="119"/>
  <c r="AV13" i="119"/>
  <c r="AU13" i="119"/>
  <c r="AT13" i="119"/>
  <c r="AS13" i="119"/>
  <c r="BD12" i="119"/>
  <c r="BA12" i="119"/>
  <c r="AX12" i="119"/>
  <c r="AW12" i="119"/>
  <c r="AV12" i="119"/>
  <c r="AU12" i="119"/>
  <c r="AT12" i="119"/>
  <c r="AS12" i="119"/>
  <c r="BD11" i="119"/>
  <c r="BA11" i="119"/>
  <c r="AX11" i="119"/>
  <c r="AW11" i="119"/>
  <c r="AV11" i="119"/>
  <c r="AU11" i="119"/>
  <c r="AT11" i="119"/>
  <c r="AS11" i="119"/>
  <c r="BD10" i="119"/>
  <c r="BA10" i="119"/>
  <c r="AX10" i="119"/>
  <c r="AW10" i="119"/>
  <c r="AV10" i="119"/>
  <c r="AU10" i="119"/>
  <c r="AT10" i="119"/>
  <c r="AS10" i="119"/>
  <c r="BD9" i="119"/>
  <c r="BA9" i="119"/>
  <c r="AX9" i="119"/>
  <c r="AW9" i="119"/>
  <c r="AV9" i="119"/>
  <c r="AU9" i="119"/>
  <c r="AT9" i="119"/>
  <c r="AS9" i="119"/>
  <c r="BD8" i="119"/>
  <c r="BA8" i="119"/>
  <c r="AX8" i="119"/>
  <c r="AW8" i="119"/>
  <c r="AV8" i="119"/>
  <c r="AU8" i="119"/>
  <c r="AT8" i="119"/>
  <c r="AS8" i="119"/>
  <c r="BD7" i="119"/>
  <c r="BA7" i="119"/>
  <c r="AX7" i="119"/>
  <c r="AW7" i="119"/>
  <c r="AV7" i="119"/>
  <c r="AU7" i="119"/>
  <c r="AT7" i="119"/>
  <c r="AS7" i="119"/>
  <c r="BD6" i="119"/>
  <c r="BA6" i="119"/>
  <c r="AX6" i="119"/>
  <c r="AW6" i="119"/>
  <c r="AV6" i="119"/>
  <c r="AU6" i="119"/>
  <c r="AT6" i="119"/>
  <c r="AS6" i="119"/>
  <c r="AM201" i="81" l="1"/>
  <c r="AM200" i="81"/>
  <c r="AM199" i="81"/>
  <c r="AM198" i="81"/>
  <c r="AM197" i="81"/>
  <c r="AM196" i="81"/>
  <c r="AM195" i="81"/>
  <c r="AM194" i="81"/>
  <c r="AM193" i="81"/>
  <c r="AM192" i="81"/>
  <c r="AM191" i="81"/>
  <c r="AM190" i="81"/>
  <c r="AM189" i="81"/>
  <c r="AM188" i="81"/>
  <c r="AM187" i="81"/>
  <c r="AM186" i="81"/>
  <c r="AM185" i="81"/>
  <c r="AM184" i="81"/>
  <c r="AM183" i="81"/>
  <c r="AM182" i="81"/>
  <c r="AM181" i="81"/>
  <c r="AM180" i="81"/>
  <c r="AM179" i="81"/>
  <c r="AM178" i="81"/>
  <c r="AM177" i="81"/>
  <c r="AM176" i="81"/>
  <c r="AM175" i="81"/>
  <c r="AM174" i="81"/>
  <c r="AM173" i="81"/>
  <c r="AM172" i="81"/>
  <c r="AM171" i="81"/>
  <c r="AM170" i="81"/>
  <c r="AM169" i="81"/>
  <c r="AM168" i="81"/>
  <c r="AM167" i="81"/>
  <c r="AM166" i="81"/>
  <c r="AM165" i="81"/>
  <c r="AM164" i="81"/>
  <c r="AM163" i="81"/>
  <c r="AM162" i="81"/>
  <c r="AM161" i="81"/>
  <c r="AM160" i="81"/>
  <c r="AM159" i="81"/>
  <c r="AM158" i="81"/>
  <c r="AM157" i="81"/>
  <c r="AM156" i="81"/>
  <c r="AM155" i="81"/>
  <c r="AM154" i="81"/>
  <c r="AM153" i="81"/>
  <c r="AM152" i="81"/>
  <c r="AM151" i="81"/>
  <c r="AM150" i="81"/>
  <c r="AM149" i="81"/>
  <c r="AM148" i="81"/>
  <c r="AM147" i="81"/>
  <c r="AM146" i="81"/>
  <c r="AM145" i="81"/>
  <c r="AM144" i="81"/>
  <c r="AM143" i="81"/>
  <c r="AM142" i="81"/>
  <c r="AM141" i="81"/>
  <c r="AM140" i="81"/>
  <c r="AM139" i="81"/>
  <c r="AM138" i="81"/>
  <c r="AM137" i="81"/>
  <c r="AM136" i="81"/>
  <c r="AM135" i="81"/>
  <c r="AM134" i="81"/>
  <c r="AM133" i="81"/>
  <c r="AM132" i="81"/>
  <c r="AM131" i="81"/>
  <c r="AM130" i="81"/>
  <c r="AM129" i="81"/>
  <c r="AM128" i="81"/>
  <c r="AM127" i="81"/>
  <c r="AM126" i="81"/>
  <c r="AM125" i="81"/>
  <c r="AM124" i="81"/>
  <c r="AM123" i="81"/>
  <c r="AM122" i="81"/>
  <c r="AM121" i="81"/>
  <c r="AM120" i="81"/>
  <c r="AM119" i="81"/>
  <c r="AM118" i="81"/>
  <c r="AM117" i="81"/>
  <c r="AM116" i="81"/>
  <c r="AM115" i="81"/>
  <c r="AM114" i="81"/>
  <c r="AM113" i="81"/>
  <c r="AM112" i="81"/>
  <c r="AM111" i="81"/>
  <c r="AM110" i="81"/>
  <c r="AM109" i="81"/>
  <c r="AM108" i="81"/>
  <c r="AM107" i="81"/>
  <c r="AM106" i="81"/>
  <c r="AM105" i="81"/>
  <c r="AM104" i="81"/>
  <c r="AM103" i="81"/>
  <c r="AM102" i="81"/>
  <c r="AM101" i="81"/>
  <c r="AM100" i="81"/>
  <c r="AM99" i="81"/>
  <c r="AM98" i="81"/>
  <c r="AM97" i="81"/>
  <c r="AM96" i="81"/>
  <c r="AM95" i="81"/>
  <c r="AM94" i="81"/>
  <c r="AM93" i="81"/>
  <c r="AM92" i="81"/>
  <c r="AM91" i="81"/>
  <c r="AM90" i="81"/>
  <c r="AM89" i="81"/>
  <c r="AM88" i="81"/>
  <c r="AM87" i="81"/>
  <c r="AM86" i="81"/>
  <c r="AM85" i="81"/>
  <c r="AM84" i="81"/>
  <c r="AM83" i="81"/>
  <c r="AM82" i="81"/>
  <c r="AM81" i="81"/>
  <c r="AM80" i="81"/>
  <c r="AM79" i="81"/>
  <c r="AM78" i="81"/>
  <c r="AM77" i="81"/>
  <c r="AM76" i="81"/>
  <c r="AM75" i="81"/>
  <c r="AM74" i="81"/>
  <c r="AM73" i="81"/>
  <c r="AM72" i="81"/>
  <c r="AM71" i="81"/>
  <c r="AM70" i="81"/>
  <c r="AM69" i="81"/>
  <c r="AM68" i="81"/>
  <c r="AM67" i="81"/>
  <c r="AM66" i="81"/>
  <c r="AM65" i="81"/>
  <c r="AM64" i="81"/>
  <c r="AM63" i="81"/>
  <c r="AM62" i="81"/>
  <c r="AM61" i="81"/>
  <c r="AM60" i="81"/>
  <c r="AM59" i="81"/>
  <c r="AM58" i="81"/>
  <c r="AM57" i="81"/>
  <c r="AM56" i="81"/>
  <c r="AM55" i="81"/>
  <c r="AM54" i="81"/>
  <c r="AM53" i="81"/>
  <c r="AM52" i="81"/>
  <c r="AM51" i="81"/>
  <c r="AM50" i="81"/>
  <c r="AM49" i="81"/>
  <c r="AM48" i="81"/>
  <c r="AM47" i="81"/>
  <c r="AM46" i="81"/>
  <c r="AM45" i="81"/>
  <c r="AM44" i="81"/>
  <c r="AM43" i="81"/>
  <c r="AM42" i="81"/>
  <c r="AM41" i="81"/>
  <c r="AM40" i="81"/>
  <c r="AM39" i="81"/>
  <c r="AM38" i="81"/>
  <c r="AM37" i="81"/>
  <c r="AM36" i="81"/>
  <c r="AM35" i="81"/>
  <c r="AM34" i="81"/>
  <c r="AM33" i="81"/>
  <c r="AM32" i="81"/>
  <c r="AM31" i="81"/>
  <c r="AM30" i="81"/>
  <c r="AM29" i="81"/>
  <c r="AM28" i="81"/>
  <c r="AM27" i="81"/>
  <c r="AM26" i="81"/>
  <c r="AM25" i="81"/>
  <c r="AM24" i="81"/>
  <c r="AM23" i="81"/>
  <c r="AM22" i="81"/>
  <c r="AM21" i="81"/>
  <c r="AM20" i="81"/>
  <c r="AM19" i="81"/>
  <c r="AM18" i="81"/>
  <c r="AM17" i="81"/>
  <c r="AM16" i="81"/>
  <c r="AM15" i="81"/>
  <c r="AM14" i="81"/>
  <c r="AM13" i="81"/>
  <c r="AM12" i="81"/>
  <c r="AM11" i="81"/>
  <c r="AM10" i="81"/>
  <c r="AM9" i="81"/>
  <c r="AM8" i="81"/>
  <c r="AM7" i="81"/>
  <c r="AM6" i="81"/>
  <c r="AM5" i="81"/>
</calcChain>
</file>

<file path=xl/sharedStrings.xml><?xml version="1.0" encoding="utf-8"?>
<sst xmlns="http://schemas.openxmlformats.org/spreadsheetml/2006/main" count="3938" uniqueCount="1375">
  <si>
    <t>Loans</t>
  </si>
  <si>
    <t>FY2012 1Q</t>
  </si>
  <si>
    <t>FY2012 2Q</t>
  </si>
  <si>
    <t>FY2012 3Q</t>
  </si>
  <si>
    <t>YoY</t>
  </si>
  <si>
    <t>QoQ</t>
  </si>
  <si>
    <t>Net Income</t>
  </si>
  <si>
    <t>NPL Ratio</t>
  </si>
  <si>
    <t>BIS Ratio</t>
  </si>
  <si>
    <t>Income before Tax</t>
  </si>
  <si>
    <t>Income Tax</t>
  </si>
  <si>
    <t>NIM</t>
  </si>
  <si>
    <t>QoQ</t>
    <phoneticPr fontId="4" type="noConversion"/>
  </si>
  <si>
    <t>Normal</t>
  </si>
  <si>
    <t>Precautionary</t>
  </si>
  <si>
    <t>Substandard</t>
  </si>
  <si>
    <t>Doubtful</t>
  </si>
  <si>
    <t>Estimated Loss</t>
  </si>
  <si>
    <t>NPL</t>
  </si>
  <si>
    <t>Operating Income</t>
  </si>
  <si>
    <t>Cash and dues from banks</t>
  </si>
  <si>
    <t>Borrowings</t>
  </si>
  <si>
    <t>Paid-in capital</t>
  </si>
  <si>
    <t>Capital surplus</t>
  </si>
  <si>
    <t>Retained earnings</t>
  </si>
  <si>
    <t>Total</t>
  </si>
  <si>
    <t>Foreign Bills Bought</t>
  </si>
  <si>
    <t>SME</t>
    <phoneticPr fontId="4" type="noConversion"/>
  </si>
  <si>
    <t>Others</t>
  </si>
  <si>
    <t>Corporate</t>
  </si>
  <si>
    <t>Household</t>
  </si>
  <si>
    <t>International</t>
  </si>
  <si>
    <t>S&amp;P</t>
  </si>
  <si>
    <t>Long-term</t>
  </si>
  <si>
    <t>A-</t>
  </si>
  <si>
    <t>Short-term</t>
  </si>
  <si>
    <t>Moody's</t>
  </si>
  <si>
    <t>P-1</t>
  </si>
  <si>
    <t>Domestic</t>
  </si>
  <si>
    <t>AAA</t>
  </si>
  <si>
    <t>Cash Advance</t>
  </si>
  <si>
    <t>Card Loan</t>
  </si>
  <si>
    <t>Installment</t>
  </si>
  <si>
    <t>Credit Sales</t>
  </si>
  <si>
    <t>Total Liabilities &amp; Shareholders' Equity</t>
  </si>
  <si>
    <t>Total Liabilities</t>
    <phoneticPr fontId="4" type="noConversion"/>
  </si>
  <si>
    <t>Total Asset</t>
    <phoneticPr fontId="4" type="noConversion"/>
  </si>
  <si>
    <t>Loans receivables</t>
    <phoneticPr fontId="4" type="noConversion"/>
  </si>
  <si>
    <t>Investment in associates and JV</t>
    <phoneticPr fontId="4" type="noConversion"/>
  </si>
  <si>
    <t>Property and equipment</t>
    <phoneticPr fontId="4" type="noConversion"/>
  </si>
  <si>
    <t>Loan Loss Allowance &amp; Others</t>
    <phoneticPr fontId="4" type="noConversion"/>
  </si>
  <si>
    <t>Factoring Receivables</t>
    <phoneticPr fontId="4" type="noConversion"/>
  </si>
  <si>
    <t>Total Loan</t>
    <phoneticPr fontId="4" type="noConversion"/>
  </si>
  <si>
    <t>Domestic Import Usance</t>
    <phoneticPr fontId="4" type="noConversion"/>
  </si>
  <si>
    <t>RPs</t>
    <phoneticPr fontId="4" type="noConversion"/>
  </si>
  <si>
    <t>Large Corp.</t>
    <phoneticPr fontId="4" type="noConversion"/>
  </si>
  <si>
    <t>Corporate</t>
    <phoneticPr fontId="4" type="noConversion"/>
  </si>
  <si>
    <t>(Unit : %)</t>
    <phoneticPr fontId="4" type="noConversion"/>
  </si>
  <si>
    <t>Table of  Contents</t>
    <phoneticPr fontId="3" type="noConversion"/>
  </si>
  <si>
    <t xml:space="preserve">   Cash and due from banks</t>
    <phoneticPr fontId="4" type="noConversion"/>
  </si>
  <si>
    <t xml:space="preserve">   Financial assets held-for-trading</t>
    <phoneticPr fontId="4" type="noConversion"/>
  </si>
  <si>
    <t xml:space="preserve">   Financial assets designated at fair value</t>
    <phoneticPr fontId="4" type="noConversion"/>
  </si>
  <si>
    <t xml:space="preserve">   Financial investments - available-for-sale</t>
    <phoneticPr fontId="4" type="noConversion"/>
  </si>
  <si>
    <t xml:space="preserve">   Financial investments - held-to-maturity</t>
    <phoneticPr fontId="4" type="noConversion"/>
  </si>
  <si>
    <t xml:space="preserve">   Loans Receivable</t>
    <phoneticPr fontId="4" type="noConversion"/>
  </si>
  <si>
    <t xml:space="preserve">   Property and equipment</t>
    <phoneticPr fontId="4" type="noConversion"/>
  </si>
  <si>
    <t xml:space="preserve">   Investment property</t>
    <phoneticPr fontId="4" type="noConversion"/>
  </si>
  <si>
    <t xml:space="preserve">   Intangible Assets</t>
    <phoneticPr fontId="4" type="noConversion"/>
  </si>
  <si>
    <t>Financial Assets</t>
    <phoneticPr fontId="4" type="noConversion"/>
  </si>
  <si>
    <t>Investment property</t>
    <phoneticPr fontId="4" type="noConversion"/>
  </si>
  <si>
    <t>Total Liabilities</t>
    <phoneticPr fontId="3" type="noConversion"/>
  </si>
  <si>
    <t>Financial liabilities</t>
    <phoneticPr fontId="4" type="noConversion"/>
  </si>
  <si>
    <t>Deposits</t>
    <phoneticPr fontId="4" type="noConversion"/>
  </si>
  <si>
    <t>Total Shareholders' Equity</t>
    <phoneticPr fontId="3" type="noConversion"/>
  </si>
  <si>
    <t>Hybrid debentures</t>
    <phoneticPr fontId="4" type="noConversion"/>
  </si>
  <si>
    <t>Capital adjustments</t>
    <phoneticPr fontId="4" type="noConversion"/>
  </si>
  <si>
    <t>Minority interests</t>
    <phoneticPr fontId="4" type="noConversion"/>
  </si>
  <si>
    <t>Total Liabilities &amp; Shareholders' Equity</t>
    <phoneticPr fontId="3" type="noConversion"/>
  </si>
  <si>
    <t xml:space="preserve"> </t>
    <phoneticPr fontId="6" type="noConversion"/>
  </si>
  <si>
    <t>c</t>
    <phoneticPr fontId="4" type="noConversion"/>
  </si>
  <si>
    <t xml:space="preserve">   Derivative assets used for hedging purposes</t>
    <phoneticPr fontId="4" type="noConversion"/>
  </si>
  <si>
    <t>(Unit : KRW in billion)</t>
    <phoneticPr fontId="4" type="noConversion"/>
  </si>
  <si>
    <t>(Unit : KRW in billion, %)</t>
    <phoneticPr fontId="4" type="noConversion"/>
  </si>
  <si>
    <t>FY2014 1Q</t>
  </si>
  <si>
    <t>FY2012</t>
  </si>
  <si>
    <t>FY2013 1Q</t>
  </si>
  <si>
    <t>FY2013 2Q</t>
  </si>
  <si>
    <t>FY2013 3Q</t>
  </si>
  <si>
    <t>FY2013</t>
  </si>
  <si>
    <t>FY2014 2Q</t>
  </si>
  <si>
    <t>KIS</t>
    <phoneticPr fontId="2" type="noConversion"/>
  </si>
  <si>
    <t>KR</t>
    <phoneticPr fontId="2" type="noConversion"/>
  </si>
  <si>
    <t>NICE</t>
    <phoneticPr fontId="2" type="noConversion"/>
  </si>
  <si>
    <t>[Group] Consolidated Income Statements</t>
    <phoneticPr fontId="3" type="noConversion"/>
  </si>
  <si>
    <t>FY2014 3Q</t>
  </si>
  <si>
    <t xml:space="preserve">   Cumulative Other Comprehensive Income</t>
  </si>
  <si>
    <t>Cumulative other comprehensive income</t>
  </si>
  <si>
    <t>A</t>
  </si>
  <si>
    <t>A-1</t>
  </si>
  <si>
    <t>A1</t>
  </si>
  <si>
    <t>F1</t>
  </si>
  <si>
    <t>FY2014</t>
    <phoneticPr fontId="6" type="noConversion"/>
  </si>
  <si>
    <t>Fee Income</t>
  </si>
  <si>
    <t>FY2014</t>
  </si>
  <si>
    <t>FY2015 1Q</t>
    <phoneticPr fontId="4" type="noConversion"/>
  </si>
  <si>
    <t>공고용 BS</t>
    <phoneticPr fontId="4" type="noConversion"/>
  </si>
  <si>
    <t>현금및예치금</t>
  </si>
  <si>
    <t>현금</t>
  </si>
  <si>
    <t>외국통화</t>
  </si>
  <si>
    <t>원화예치금</t>
  </si>
  <si>
    <t>외화예치금</t>
  </si>
  <si>
    <t>역외외화예치금</t>
  </si>
  <si>
    <t>기타예치금</t>
  </si>
  <si>
    <t>단기매매금융자산</t>
  </si>
  <si>
    <t>단기매매증권</t>
  </si>
  <si>
    <t>매매목적파생금융자산</t>
  </si>
  <si>
    <t>기타단기매매금융자산</t>
  </si>
  <si>
    <t>당기손익인식지정금융자산</t>
  </si>
  <si>
    <t>원화유가증권</t>
  </si>
  <si>
    <t>외화유가증권</t>
  </si>
  <si>
    <t>역외외화유가증권</t>
  </si>
  <si>
    <t>대여유가증권(단기매매)</t>
  </si>
  <si>
    <t>이연day1손익(당기손익지정_자산)</t>
  </si>
  <si>
    <t>파생결합증권</t>
  </si>
  <si>
    <t>매도가능금융자산</t>
  </si>
  <si>
    <t>매도가능유가증권</t>
  </si>
  <si>
    <t>기타매도가능금융자산</t>
  </si>
  <si>
    <t>만기보유금융자산</t>
  </si>
  <si>
    <t>원화만기보유증권</t>
  </si>
  <si>
    <t>외화만기보유유가증권</t>
  </si>
  <si>
    <t>역외외화만기보유유가증권</t>
  </si>
  <si>
    <t>대여유가증권(만기보유)</t>
  </si>
  <si>
    <t>대출채권</t>
  </si>
  <si>
    <t>대손충당금</t>
  </si>
  <si>
    <t>대출부대수익이연자산</t>
  </si>
  <si>
    <t>대출채권현재가치할인차금(-)</t>
  </si>
  <si>
    <t>대출채권현재가치할증차금(+)</t>
  </si>
  <si>
    <t>원화대출금</t>
  </si>
  <si>
    <t>외화대출금</t>
  </si>
  <si>
    <t>내국수입유산스</t>
  </si>
  <si>
    <t>콜론</t>
  </si>
  <si>
    <t>매입어음</t>
  </si>
  <si>
    <t>매입외환</t>
  </si>
  <si>
    <t>지급보증대지급금</t>
  </si>
  <si>
    <t>신용카드채권</t>
  </si>
  <si>
    <t>직불카드채권</t>
  </si>
  <si>
    <t>환매조건부채권매수</t>
  </si>
  <si>
    <t>팩토링채권</t>
  </si>
  <si>
    <t>사모사채</t>
  </si>
  <si>
    <t>금융리스채권</t>
  </si>
  <si>
    <t>해지금융리스채권</t>
  </si>
  <si>
    <t>출자전환채권</t>
  </si>
  <si>
    <t>기타대출채권</t>
  </si>
  <si>
    <t>위험회피목적파생상품자산</t>
  </si>
  <si>
    <t>공정가치위험회피파생금융자산</t>
  </si>
  <si>
    <t>현금흐름위험회피파생금융자산</t>
  </si>
  <si>
    <t>관계회사투자주식</t>
  </si>
  <si>
    <t>유형자산</t>
  </si>
  <si>
    <t>투자부동산</t>
  </si>
  <si>
    <t>무형자산</t>
  </si>
  <si>
    <t>이연법인세자산</t>
  </si>
  <si>
    <t>당기법인세자산(선급법인세)</t>
    <phoneticPr fontId="4" type="noConversion"/>
  </si>
  <si>
    <t>기타자산</t>
  </si>
  <si>
    <t>현재가치할인차금(-)(기타자산)</t>
  </si>
  <si>
    <t>현재가치할증차금(+)(기타자산)</t>
  </si>
  <si>
    <t>기타자산대손충당금</t>
  </si>
  <si>
    <t>보증금</t>
  </si>
  <si>
    <t>미수금</t>
  </si>
  <si>
    <t>자산처분미수금</t>
  </si>
  <si>
    <t>미수수익</t>
  </si>
  <si>
    <t>선급비용</t>
  </si>
  <si>
    <t>선급금</t>
  </si>
  <si>
    <t>이자율위험포트폴리오위험회피대상의공정가액변동자산</t>
  </si>
  <si>
    <t>미상각신계약비(보험)</t>
  </si>
  <si>
    <t>특별계정자산(보험)</t>
  </si>
  <si>
    <t>기타잡자산</t>
  </si>
  <si>
    <t>가지급금</t>
  </si>
  <si>
    <t>미회수내국환채권</t>
  </si>
  <si>
    <t>미결제외환</t>
  </si>
  <si>
    <t>공탁금</t>
  </si>
  <si>
    <t>타행간현송</t>
  </si>
  <si>
    <t>대리점</t>
  </si>
  <si>
    <t>신탁계정대여금</t>
  </si>
  <si>
    <t>복권미수금</t>
  </si>
  <si>
    <t>회원권</t>
  </si>
  <si>
    <t>기타(잡자산)</t>
  </si>
  <si>
    <t>매각예정비유동자산</t>
  </si>
  <si>
    <t>자산총계</t>
    <phoneticPr fontId="4" type="noConversion"/>
  </si>
  <si>
    <t>단기매매금융부채</t>
  </si>
  <si>
    <t>매매목적파생금융부채</t>
  </si>
  <si>
    <t>기타단기매매금융부채</t>
  </si>
  <si>
    <t>매도유가증권</t>
  </si>
  <si>
    <t>당기손익인식지정금융부채</t>
  </si>
  <si>
    <t>사채(당기손익지정_부채)</t>
  </si>
  <si>
    <t>예수부채(당기손익지정_부채)</t>
  </si>
  <si>
    <t>기타(당기손익지정_부채)</t>
  </si>
  <si>
    <t>이연day1손익(당기손익지정_부채)</t>
  </si>
  <si>
    <t>매도파생결합증권</t>
  </si>
  <si>
    <t>예수부채</t>
  </si>
  <si>
    <t>요구불예금</t>
  </si>
  <si>
    <t>원화예수급</t>
  </si>
  <si>
    <t>외화예수금(요구불)</t>
  </si>
  <si>
    <t>기한부예금</t>
  </si>
  <si>
    <t>원화예수금</t>
  </si>
  <si>
    <t>외화예수금(기한부)</t>
  </si>
  <si>
    <t>양도성예금증서</t>
  </si>
  <si>
    <t>역외외화예수금</t>
  </si>
  <si>
    <t>현재가치할인차금(-)(예수부채)</t>
  </si>
  <si>
    <t>현재가치할증차금(+)(예수부채)</t>
  </si>
  <si>
    <t>차입부채</t>
  </si>
  <si>
    <t>현재가치할인차금(-)(차입부채)</t>
  </si>
  <si>
    <t>현재가치할증차금(+)(차입부채)</t>
  </si>
  <si>
    <t>원화차입금</t>
  </si>
  <si>
    <t>외화차입금</t>
  </si>
  <si>
    <t>콜머니</t>
  </si>
  <si>
    <t>환매조건부채권매도</t>
  </si>
  <si>
    <t>기타차입부채</t>
  </si>
  <si>
    <t>매출어음</t>
  </si>
  <si>
    <t>외화수탁금</t>
  </si>
  <si>
    <t>신용카드채권매출</t>
  </si>
  <si>
    <t>기타(차입부채)</t>
  </si>
  <si>
    <t>사채</t>
  </si>
  <si>
    <t>위험회피회계파생상품부채</t>
  </si>
  <si>
    <t>공정가치위험회피파생금융부채</t>
  </si>
  <si>
    <t>현금흐름위험회피파생금융부채</t>
  </si>
  <si>
    <t>퇴직급여부채</t>
  </si>
  <si>
    <t>충당부채</t>
  </si>
  <si>
    <t>지급보증충당부채</t>
  </si>
  <si>
    <t>미사용약정충당부채</t>
  </si>
  <si>
    <t>기타충당부채</t>
  </si>
  <si>
    <t>구조조정충당부채</t>
  </si>
  <si>
    <t>복구충당부채</t>
  </si>
  <si>
    <t>포인트마일리지충당부채</t>
  </si>
  <si>
    <t>카드부정사용충당부채</t>
  </si>
  <si>
    <t>소송관련충당부채</t>
  </si>
  <si>
    <t>매입매도호가조정액</t>
  </si>
  <si>
    <t>신용위험평가조정액</t>
  </si>
  <si>
    <t>기타충당부채_기타</t>
  </si>
  <si>
    <t>이연법인세부채</t>
  </si>
  <si>
    <t>당기법인세부채(미지급법인세)</t>
    <phoneticPr fontId="4" type="noConversion"/>
  </si>
  <si>
    <t>기타부채</t>
  </si>
  <si>
    <t>현재가치할인차금(-)(기타부채)</t>
  </si>
  <si>
    <t>현재가치할증차금(+)(기타부채)</t>
  </si>
  <si>
    <t>요구불상환지분</t>
  </si>
  <si>
    <t>미지급금</t>
  </si>
  <si>
    <t>미지급비용</t>
  </si>
  <si>
    <t>선수수익</t>
  </si>
  <si>
    <t>이자율위험포트폴리오위험회피대상의공정가액변동부채</t>
  </si>
  <si>
    <t>책임준비금(보험)</t>
  </si>
  <si>
    <t>특별계정부채(보험)</t>
  </si>
  <si>
    <t>계약자지분조정</t>
  </si>
  <si>
    <t>비상위험준비금</t>
  </si>
  <si>
    <t>리스부채</t>
  </si>
  <si>
    <t>기타잡부채</t>
  </si>
  <si>
    <t>미지급배당금</t>
  </si>
  <si>
    <t>수입보증금</t>
  </si>
  <si>
    <t>신용카드채무</t>
  </si>
  <si>
    <t>신탁계정차</t>
  </si>
  <si>
    <t>금융보증계약공정가치부채</t>
  </si>
  <si>
    <t>미지급외국환채무</t>
  </si>
  <si>
    <t>미지급내국환채무</t>
  </si>
  <si>
    <t>팩토링채권미지급금</t>
  </si>
  <si>
    <t>복권미지급비용</t>
  </si>
  <si>
    <t>(제세)예수금</t>
  </si>
  <si>
    <t>가수금</t>
  </si>
  <si>
    <t>선수금</t>
  </si>
  <si>
    <t>비지배투자자부채</t>
  </si>
  <si>
    <t>기타금융부채</t>
  </si>
  <si>
    <t>기타비금융부채</t>
  </si>
  <si>
    <t>부채총계</t>
    <phoneticPr fontId="4" type="noConversion"/>
  </si>
  <si>
    <t>자본금</t>
  </si>
  <si>
    <t>신종자본증권</t>
  </si>
  <si>
    <t>자본잉여금</t>
  </si>
  <si>
    <t>주식발행초과금</t>
  </si>
  <si>
    <t>감자차익</t>
  </si>
  <si>
    <t>재평가적립금</t>
  </si>
  <si>
    <t>자기주식처분이익</t>
  </si>
  <si>
    <t>기타자본잉여금</t>
  </si>
  <si>
    <t>자본조정</t>
  </si>
  <si>
    <t>자기주식처분손실</t>
  </si>
  <si>
    <t>자기주식</t>
  </si>
  <si>
    <t>미교부주식배당금</t>
  </si>
  <si>
    <t>주식할인발행차금</t>
  </si>
  <si>
    <t>주식선택권</t>
  </si>
  <si>
    <t>기타자본조정</t>
  </si>
  <si>
    <t>기타포괄손익누계액</t>
  </si>
  <si>
    <t>매도가능금융자산평가손익</t>
  </si>
  <si>
    <t>매도가능증권평가이익</t>
  </si>
  <si>
    <t>매도가능증권평가손실</t>
  </si>
  <si>
    <t>기타매도가능금융자산평가이익</t>
  </si>
  <si>
    <t>기타매도가능금융자산평가손실</t>
  </si>
  <si>
    <t>지분법자본변동</t>
  </si>
  <si>
    <t>현금흐름위험회피평가손익</t>
  </si>
  <si>
    <t>매각예정비유동자산관련자본</t>
  </si>
  <si>
    <t>외환차이누계액</t>
  </si>
  <si>
    <t>기타</t>
  </si>
  <si>
    <t>이익잉여금</t>
  </si>
  <si>
    <t>법정적립금</t>
  </si>
  <si>
    <t>임의적립금</t>
  </si>
  <si>
    <t>미처분이익잉여금</t>
  </si>
  <si>
    <t>비지배지분</t>
  </si>
  <si>
    <t>자본총계</t>
    <phoneticPr fontId="4" type="noConversion"/>
  </si>
  <si>
    <t>부채와자본총계</t>
    <phoneticPr fontId="4" type="noConversion"/>
  </si>
  <si>
    <t>코드</t>
    <phoneticPr fontId="27" type="noConversion"/>
  </si>
  <si>
    <t/>
  </si>
  <si>
    <t>한국은행예치금</t>
  </si>
  <si>
    <t>비통화금융기관예치금</t>
  </si>
  <si>
    <t>국민투자기금예치금</t>
  </si>
  <si>
    <t>외국환평형기금예치금</t>
  </si>
  <si>
    <t>국공채(단기매매)</t>
  </si>
  <si>
    <t>금융채(단기매매)</t>
  </si>
  <si>
    <t>지방채(단기매매)</t>
  </si>
  <si>
    <t>회사채(단기매매)</t>
  </si>
  <si>
    <t>원화주식(단기매매)</t>
  </si>
  <si>
    <t>비거주자발행원화채권(단기매매)</t>
  </si>
  <si>
    <t>원화수익증권(단기매매)</t>
  </si>
  <si>
    <t>CP(단기매매)</t>
  </si>
  <si>
    <t>보증어음(단기매매)</t>
  </si>
  <si>
    <t>기타(단기매매)</t>
  </si>
  <si>
    <t>외화주식(단기매매)</t>
  </si>
  <si>
    <t>외화주식관련증권(단기매매)</t>
  </si>
  <si>
    <t>외화채권(단기매매)</t>
  </si>
  <si>
    <t>외화기타(단기매매)</t>
  </si>
  <si>
    <t>역외외화주식(단기매매)</t>
  </si>
  <si>
    <t>역외외화주식관련증권(단기매매)</t>
  </si>
  <si>
    <t>역외외화채권(단기매매)</t>
  </si>
  <si>
    <t>역외외화기타(단기매매)</t>
  </si>
  <si>
    <t>통화파생금융자산</t>
  </si>
  <si>
    <t>통화선도(매매목적_자산)</t>
  </si>
  <si>
    <t>통화스왑(매매목적_자산)</t>
  </si>
  <si>
    <t>통화옵션(매매목적_자산)</t>
  </si>
  <si>
    <t>이연day1손익(통화_매매목적_자산)</t>
  </si>
  <si>
    <t>이자율파생금융자산</t>
  </si>
  <si>
    <t>이자율선도(매매목적_자산)</t>
  </si>
  <si>
    <t>이자율스왑(매매목적_자산)</t>
  </si>
  <si>
    <t>이자율옵션(매매목적_자산)</t>
  </si>
  <si>
    <t>이연day1손익(이자율_매매목적_자산)</t>
  </si>
  <si>
    <t>주식파생금융자산</t>
  </si>
  <si>
    <t>주식선도(매매목적_자산)</t>
  </si>
  <si>
    <t>주식스왑(매매목적_자산)</t>
  </si>
  <si>
    <t>주식옵션(매매목적_자산)</t>
  </si>
  <si>
    <t>이연day1손익(주식_매매목적_자산)</t>
  </si>
  <si>
    <t>신용파생금융자산</t>
  </si>
  <si>
    <t>신용파생상품스왑(매매목적_자산)</t>
  </si>
  <si>
    <t>신용파생상품옵션(매매목적_자산)</t>
  </si>
  <si>
    <t>기타신용파생상품(매매목적_자산)</t>
  </si>
  <si>
    <t>이연day1손익(신용_매매목적_자산)</t>
  </si>
  <si>
    <t>기타파생금융자산(매매목적_자산)</t>
  </si>
  <si>
    <t>이연day1손익(기타_매매목적_자산)</t>
  </si>
  <si>
    <t>국공채(당기손익지정_자산)</t>
  </si>
  <si>
    <t>금융채(당기손익지정_자산)</t>
  </si>
  <si>
    <t>지방채(당기손익지정_자산)</t>
  </si>
  <si>
    <t>회사채(당기손익지정_자산)</t>
  </si>
  <si>
    <t>원화주식(당기손익지정_자산)</t>
  </si>
  <si>
    <t>비거주자발행원화채권(당기손익지정_자산)</t>
  </si>
  <si>
    <t>원화수익증권(당기손익지정_자산)</t>
  </si>
  <si>
    <t>CP(당기손익지정_자산)</t>
  </si>
  <si>
    <t>보증어음(당기손익지정_자산)</t>
  </si>
  <si>
    <t>기타(당기손익지정_자산)</t>
  </si>
  <si>
    <t>외화주식(당기손익지정_자산)</t>
  </si>
  <si>
    <t>외화주식관련증권(당기손익지정_자산)</t>
  </si>
  <si>
    <t>외화채권(당기손익지정_자산)</t>
  </si>
  <si>
    <t>외화기타(당기손익지정_자산)</t>
  </si>
  <si>
    <t>역외외화주식(당기손익지정_자산)</t>
  </si>
  <si>
    <t>역외외화주식관련증권(당기손익지정_자산)</t>
  </si>
  <si>
    <t>역외외화채권(당기손익지정_자산)</t>
  </si>
  <si>
    <t>역외외화기타(당기손익지정_자산)</t>
  </si>
  <si>
    <t>대여유가증권(당기손익지정_자산)</t>
  </si>
  <si>
    <t>원화대출금대손충당금</t>
  </si>
  <si>
    <t>외화대출금대손충당금</t>
  </si>
  <si>
    <t>지급보증대지급금대손충당금</t>
  </si>
  <si>
    <t>매입외환대손충당금</t>
  </si>
  <si>
    <t>신용카드채권대손충당금</t>
  </si>
  <si>
    <t>사모사채대손충당금</t>
  </si>
  <si>
    <t>기타대출채권대손충당금</t>
  </si>
  <si>
    <t>기업자금대출금</t>
  </si>
  <si>
    <t>가계자금대출금</t>
  </si>
  <si>
    <t>공공및기타자금대출금</t>
  </si>
  <si>
    <t>차관자금대출금</t>
  </si>
  <si>
    <t>국민주택기금대출금</t>
  </si>
  <si>
    <t>기타원화대출금</t>
  </si>
  <si>
    <t>일반외화대출금</t>
  </si>
  <si>
    <t>은행간외화대여금</t>
  </si>
  <si>
    <t>외화차관자금대출금</t>
  </si>
  <si>
    <t>역외외화대출금</t>
  </si>
  <si>
    <t>기타외화대출금</t>
  </si>
  <si>
    <t>원화사모사채</t>
  </si>
  <si>
    <t>외화사모사채</t>
  </si>
  <si>
    <t>시장성매도가능유가증권</t>
  </si>
  <si>
    <t>원화시장성매도가능유가증권</t>
  </si>
  <si>
    <t>국공채(원화매도가능_시장성)</t>
  </si>
  <si>
    <t>금융채(원화매도가능_시장성)</t>
  </si>
  <si>
    <t>지방채(원화매도가능_시장성)</t>
  </si>
  <si>
    <t>회사채(원화매도가능_시장성)</t>
  </si>
  <si>
    <t>비거주자발행원화채권(원화매도가능_시장성)</t>
  </si>
  <si>
    <t>주식(원화매도가능_시장성)</t>
  </si>
  <si>
    <t>수익증권(원화매도가능_시장성)</t>
  </si>
  <si>
    <t>CP(원화매도가능_시장성)</t>
  </si>
  <si>
    <t>보증어음(원화매도가능_시장성)</t>
  </si>
  <si>
    <t>기타지분증권(원화매도가능_시장성)</t>
  </si>
  <si>
    <t>기타채무증권(원화매도가능_시장성)</t>
  </si>
  <si>
    <t>기타(원화매도가능_시장성)</t>
  </si>
  <si>
    <t>외화시장성매도가능유가증권</t>
  </si>
  <si>
    <t>채권(외화매도가능_시장성)</t>
  </si>
  <si>
    <t>주식(외화매도가능_시장성)</t>
  </si>
  <si>
    <t>기타지분증권(외화매도가능_시장성)</t>
  </si>
  <si>
    <t>기타채무증권(외화매도가능_시장성)</t>
  </si>
  <si>
    <t>기타(외화매도가능_시장성)</t>
  </si>
  <si>
    <t>역외외화시장성매도가능유가증권</t>
  </si>
  <si>
    <t>채권(역외외화매도가능_시장성)</t>
  </si>
  <si>
    <t>주식(역외외화매도가능_시장성)</t>
  </si>
  <si>
    <t>기타지분증권(역외외화매도가능_시장성)</t>
  </si>
  <si>
    <t>기타채무증권(역외외화매도가능_시장성)</t>
  </si>
  <si>
    <t>기타(역외외화매도가능_시장성)</t>
  </si>
  <si>
    <t>대여유가증권(매도가능_시장성)</t>
  </si>
  <si>
    <t>비시장성매도가능유가증권</t>
  </si>
  <si>
    <t>원화비시장성매도가능유가증건</t>
  </si>
  <si>
    <t>금융채(원화매도가능_비시장성)</t>
  </si>
  <si>
    <t>회사채(원화매도가능_비시장성)</t>
  </si>
  <si>
    <t>주식(원화매도가능_비시장성)</t>
  </si>
  <si>
    <t>출자금(원화매도가능_비시장성)</t>
  </si>
  <si>
    <t>수익증권(원화매도가능_비시장성)</t>
  </si>
  <si>
    <t>CP(원화매도가능_비시장성)</t>
  </si>
  <si>
    <t>보증어음(원화매도가능_비시장성)</t>
  </si>
  <si>
    <t>기타지분증권(원화매도가능_비시장성)</t>
  </si>
  <si>
    <t>기타채무증권(원화매도가능_비시장성)</t>
  </si>
  <si>
    <t>기타(원화매도가능_비시장성)</t>
  </si>
  <si>
    <t>외화비시장성매도가능유가증권</t>
  </si>
  <si>
    <t>채권(외화매도가능_비시장성)</t>
  </si>
  <si>
    <t>주식(외화매도가능_비시장성)</t>
  </si>
  <si>
    <t>기타지분증권(외화매도가능_비시장성)</t>
  </si>
  <si>
    <t>기타채무증권(외화매도가능_비시장성)</t>
  </si>
  <si>
    <t>기타(외화매도가능_비시장성)</t>
  </si>
  <si>
    <t>역외외화비시장성매도가능유가증권</t>
  </si>
  <si>
    <t>채권(역외외화매도가능_비시장성)</t>
  </si>
  <si>
    <t>주식(역외외화매도가능_비시장성)</t>
  </si>
  <si>
    <t>기타지분증권(역외외화매도가능_비시장성)</t>
  </si>
  <si>
    <t>기타채무증권(역외외화매도가능_비시장성)</t>
  </si>
  <si>
    <t>기타(역외외화매도가능_비시장성)</t>
  </si>
  <si>
    <t>국공채(원화만기보유)</t>
  </si>
  <si>
    <t>금융채(원화만기보유)</t>
  </si>
  <si>
    <t>지방채(원화만기보유)</t>
  </si>
  <si>
    <t>회사채(원화만기보유)</t>
  </si>
  <si>
    <t>비거주자발행원화채권(원화만기보유)</t>
  </si>
  <si>
    <t>수익증권(원화만기보유)</t>
  </si>
  <si>
    <t>CP(원화만기보유)</t>
  </si>
  <si>
    <t>보증어음(원화만기보유)</t>
  </si>
  <si>
    <t>기타유가증권(원화만기보유)</t>
  </si>
  <si>
    <t>채권(외화만기보유)</t>
  </si>
  <si>
    <t>기타유가증권(외화만기보유)</t>
  </si>
  <si>
    <t>채권(역외외화만기보유)</t>
  </si>
  <si>
    <t>기타유가증권(역외외화만기보유)</t>
  </si>
  <si>
    <t>위험회피회계파생금융자산</t>
  </si>
  <si>
    <t>통화선도(공정가액위험회피_자산)</t>
  </si>
  <si>
    <t>통화스왑(공정가액위험회피_자산)</t>
  </si>
  <si>
    <t>통화옵션(공정가액위험회피_자산)</t>
  </si>
  <si>
    <t>이연day1손익(통화_공정가액위험회피_자산)</t>
  </si>
  <si>
    <t>이자율선도(공정가액위험회피_자산)</t>
  </si>
  <si>
    <t>이자율스왑(공정가액위험회피_자산)</t>
  </si>
  <si>
    <t>이자율옵션(공정가액위험회피_자산)</t>
  </si>
  <si>
    <t>이연day1손익(이자율_공정가액위험회피_자산)</t>
  </si>
  <si>
    <t>주식선도(공정가액위험회피_자산)</t>
  </si>
  <si>
    <t>주식스왑(공정가액위험회피_자산)</t>
  </si>
  <si>
    <t>주식옵션(공정가액위험회피_자산)</t>
  </si>
  <si>
    <t>이연day1손익(공정가액위험회피_자산)</t>
  </si>
  <si>
    <t>신용파생상품스왑(공정가액위험회피_자산)</t>
  </si>
  <si>
    <t>신용파생상품옵션(공정가액위험회피_자산)</t>
  </si>
  <si>
    <t>기타신용파생상품(공정가액위험회피_자산)</t>
  </si>
  <si>
    <t>기타공정가액위험회피파생금융자산</t>
  </si>
  <si>
    <t>통화선도(현금흐름위험회피_자산)</t>
  </si>
  <si>
    <t>통화스왑(현금흐름위험회피_자산)</t>
  </si>
  <si>
    <t>통화옵션(현금흐름위험회피_자산)</t>
  </si>
  <si>
    <t>이연day1손익(통화_현금흐름위험회피_자산)</t>
  </si>
  <si>
    <t>이자율선도(현금흐름위험회피_자산)</t>
  </si>
  <si>
    <t>이자율스왑(현금흐름위험회피_자산)</t>
  </si>
  <si>
    <t>이자율옵션(현금흐름위험회피_자산)</t>
  </si>
  <si>
    <t>이연day1손익(이자율_현금흐름위험회피_자산)</t>
  </si>
  <si>
    <t>주식선도(현금흐름위험회피_자산)</t>
  </si>
  <si>
    <t>주식스왑(현금흐름위험회피_자산)</t>
  </si>
  <si>
    <t>주식옵션(현금흐름위험회피_자산)</t>
  </si>
  <si>
    <t>이연day1손익(주식_현금흐름위험회피_자산)</t>
  </si>
  <si>
    <t>신용파생상품스왑(현금흐름위험회피_자산)</t>
  </si>
  <si>
    <t>신용파생상품옵션(현금흐름위험회피_자산)</t>
  </si>
  <si>
    <t>기타신용파생상품(현금흐름위험회피_자산)</t>
  </si>
  <si>
    <t>이연day1손익(신용_현금흐름위험회피_자산)</t>
  </si>
  <si>
    <t>기타현금흐름위험회피파생금융자산</t>
  </si>
  <si>
    <t>이연day1손익(기타_현금흐름위험회피_자산)</t>
  </si>
  <si>
    <t>관계기업투자</t>
  </si>
  <si>
    <t>원화투자주식</t>
  </si>
  <si>
    <t>연결대상종속기업주식</t>
  </si>
  <si>
    <t>비연결대상기업주식</t>
  </si>
  <si>
    <t>외화투자주식(관계기업)</t>
  </si>
  <si>
    <t>출자금(관계기업)</t>
  </si>
  <si>
    <t>토지</t>
  </si>
  <si>
    <t>건물</t>
  </si>
  <si>
    <t>임차점포시설물</t>
  </si>
  <si>
    <t>차량운반구</t>
  </si>
  <si>
    <t>기구비품</t>
  </si>
  <si>
    <t>건설중인자산</t>
  </si>
  <si>
    <t>기타유형자산</t>
  </si>
  <si>
    <t>감가상각누계액(유형자산)</t>
  </si>
  <si>
    <t>감가상각누계액(운용리스자산외)</t>
  </si>
  <si>
    <t>감가상각누계액(운용리스자산)</t>
  </si>
  <si>
    <t>현재가치할인차금(-)(유형자산)</t>
  </si>
  <si>
    <t>현재가치할증차금(+)(유형자산)</t>
  </si>
  <si>
    <t>운용리스자산</t>
  </si>
  <si>
    <t>리스자산처분손실충당금</t>
  </si>
  <si>
    <t>손상차손누계액(유형자산)</t>
  </si>
  <si>
    <t>손상차손누계액(운용리스자산)</t>
  </si>
  <si>
    <t>영업권</t>
  </si>
  <si>
    <t>산업재산권</t>
  </si>
  <si>
    <t>컴퓨터소프트웨어</t>
  </si>
  <si>
    <t>시스템개발비</t>
  </si>
  <si>
    <t>핵심예금</t>
  </si>
  <si>
    <t>고객관련무형자산</t>
  </si>
  <si>
    <t>기타무형자산</t>
  </si>
  <si>
    <t>무형자산손상차손누계액</t>
  </si>
  <si>
    <t>선급법인세</t>
  </si>
  <si>
    <t>손상차손누계액(투자부동산)</t>
  </si>
  <si>
    <t>감가상각누계액(투자부동산)</t>
  </si>
  <si>
    <t>부동산취득관련분</t>
  </si>
  <si>
    <t>여신성가지급금</t>
  </si>
  <si>
    <t>직불카드관련</t>
  </si>
  <si>
    <t>기타가지급금</t>
  </si>
  <si>
    <t>손상차손누계액(매각예정비유동자산)</t>
  </si>
  <si>
    <t>은행계정(원화_요구불)</t>
  </si>
  <si>
    <t>신탁계정(원화_요구불)</t>
  </si>
  <si>
    <t>종속기업계정(원화_요구불)</t>
  </si>
  <si>
    <t>은행계정(원화_기한부)</t>
  </si>
  <si>
    <t>신탁계정(원화_기한부)</t>
  </si>
  <si>
    <t>종속기업계정(원화_기한부)</t>
  </si>
  <si>
    <t>통화파생금융부채</t>
  </si>
  <si>
    <t>통화선도(매매목적_부채)</t>
  </si>
  <si>
    <t>통화스왑(매매목적_부채)</t>
  </si>
  <si>
    <t>통화옵션(매매목적_부채)</t>
  </si>
  <si>
    <t>이연day1손익(통화_매매목적_부채)</t>
  </si>
  <si>
    <t>이자율파생금융부채</t>
  </si>
  <si>
    <t>이자율선도(매매목적_부채)</t>
  </si>
  <si>
    <t>이자율스왑(매매목적_부채)</t>
  </si>
  <si>
    <t>이자율옵션(매매목적_부채)</t>
  </si>
  <si>
    <t>이연day1손익(이자율_매매목적_부채)</t>
  </si>
  <si>
    <t>주식파생금융부채</t>
  </si>
  <si>
    <t>주식선도(매매목적_부채)</t>
  </si>
  <si>
    <t>주식스왑(매매목적_부채)</t>
  </si>
  <si>
    <t>주식옵션(매매목적_부채)</t>
  </si>
  <si>
    <t>이연day1손익(주식_매매목적_부채)</t>
  </si>
  <si>
    <t>신용파생금융부채</t>
  </si>
  <si>
    <t>신용파생상품스왑(매매목적_부채)</t>
  </si>
  <si>
    <t>신용파생상품옵션(매매목적_부채)</t>
  </si>
  <si>
    <t>기타신용파생상품(매매목적_부채)</t>
  </si>
  <si>
    <t>이연day1손익(신용_매매목적_부채)</t>
  </si>
  <si>
    <t>기타파생금융부채(매매목적_부채)</t>
  </si>
  <si>
    <t>이연day1손익(기타_매매목적_부채)</t>
  </si>
  <si>
    <t>한은차입금</t>
  </si>
  <si>
    <t>정부차입금</t>
  </si>
  <si>
    <t>기타원화차입금</t>
  </si>
  <si>
    <t>역외외화차입금</t>
  </si>
  <si>
    <t>일반외화차입금</t>
  </si>
  <si>
    <t>원화(콜머니)</t>
  </si>
  <si>
    <t>외화(콜머니)</t>
  </si>
  <si>
    <t>원화(환매조건부채권매도)</t>
  </si>
  <si>
    <t>외화(환매조건부채권매도)</t>
  </si>
  <si>
    <t>원화사채</t>
  </si>
  <si>
    <t>일반사채</t>
  </si>
  <si>
    <t>후순위사채</t>
  </si>
  <si>
    <t>전환사채</t>
  </si>
  <si>
    <t>신주인수권부사채</t>
  </si>
  <si>
    <t>기타사채</t>
  </si>
  <si>
    <t>원화사채할인발행차금</t>
  </si>
  <si>
    <t>원화사채할증발행차금</t>
  </si>
  <si>
    <t>외화사채</t>
  </si>
  <si>
    <t>외화사채할인발행차금</t>
  </si>
  <si>
    <t>외화사채할증발행차금</t>
  </si>
  <si>
    <t>위험회피회계파생금융부채</t>
  </si>
  <si>
    <t>통화선도(공정가액위험회피_부채)</t>
  </si>
  <si>
    <t>통화스왑(공정가액위험회피_부채)</t>
  </si>
  <si>
    <t>통화옵션(공정가액위험회피_부채)</t>
  </si>
  <si>
    <t>이연day1손익(통화_공정가액위험회피_부채)</t>
  </si>
  <si>
    <t>이자율선도(공정가액위험회피_부채)</t>
  </si>
  <si>
    <t>이자율스왑(공정가액위험회피_부채)</t>
  </si>
  <si>
    <t>이자율옵션(공정가액위험회피_부채)</t>
  </si>
  <si>
    <t>이연day1손익(이자율_공정가액위험회피_부채)</t>
  </si>
  <si>
    <t>주식선도(공정가액위험회피_부채)</t>
  </si>
  <si>
    <t>주식스왑(공정가액위험회피_부채)</t>
  </si>
  <si>
    <t>주식옵션(공정가액위험회피_부채)</t>
  </si>
  <si>
    <t>이연day1손익(주식_공정가액위험회피_부채)</t>
  </si>
  <si>
    <t>신용파생상품스왑(공정가액위험회피_부채)</t>
  </si>
  <si>
    <t>신용파생상품옵션(공정가액위험회피_부채)</t>
  </si>
  <si>
    <t>기타신용파생상품(공정가액위험회피_부채)</t>
  </si>
  <si>
    <t>이연day1손익(신용_공정가액위험회피_부채)</t>
  </si>
  <si>
    <t>기타공정가치위험회파생금융부채</t>
  </si>
  <si>
    <t>이연day1손익(기타_공정가액위험회피_부채)</t>
  </si>
  <si>
    <t>통화선도(현금흐름위험회피_부채)</t>
  </si>
  <si>
    <t>통화스왑(현금흐름위험회피_부채)</t>
  </si>
  <si>
    <t>통화옵션(현금흐름위험회피_부채)</t>
  </si>
  <si>
    <t>이연day1손익(통화_현금흐름위험회피_부채)</t>
  </si>
  <si>
    <t>이자율선도(현금흐름위험회피_부채)</t>
  </si>
  <si>
    <t>이자율스왑(현금흐름위험회피_부채)</t>
  </si>
  <si>
    <t>이자율옵션(현금흐름위험회피_부채)</t>
  </si>
  <si>
    <t>이연day1손익(이자율_현금흐름위험회피_부채)</t>
  </si>
  <si>
    <t>주식선도(현금흐름위험회피_부채)</t>
  </si>
  <si>
    <t>주식스왑(현금흐름위험회피_부채)</t>
  </si>
  <si>
    <t>주식옵션(현금흐름위험회피_부채)</t>
  </si>
  <si>
    <t>이연day1손익(주식_현금흐름위험회피_부채)</t>
  </si>
  <si>
    <t>신용파생상품스왑(현금흐름위험회피_부채)</t>
  </si>
  <si>
    <t>신용파생상품옵션(현금흐름위험회피_부채)</t>
  </si>
  <si>
    <t>기타신용파생상품(현금흐름위험회피_부채)</t>
  </si>
  <si>
    <t>이연day1손익(신용_현금흐름위험회피_부채)</t>
  </si>
  <si>
    <t>기타현금흐름위험회피파생금융부채</t>
  </si>
  <si>
    <t>이연day1손익(기타_현금흐름위험회피_부채)</t>
  </si>
  <si>
    <t>퇴직급여채무현재가치</t>
  </si>
  <si>
    <t>기금적립채무현재가치</t>
  </si>
  <si>
    <t>기금미적립채무현재가치</t>
  </si>
  <si>
    <t>(미인식보험수리적손익)</t>
  </si>
  <si>
    <t>(미인식과거근무원가)</t>
  </si>
  <si>
    <t>(사외적립자산)</t>
  </si>
  <si>
    <t>(퇴직급여자산)</t>
  </si>
  <si>
    <t>상환우선주</t>
  </si>
  <si>
    <t>협동조합출자지분</t>
  </si>
  <si>
    <t>기타요구불상환지분</t>
  </si>
  <si>
    <t>미지급법인세</t>
  </si>
  <si>
    <t>매각예정비유동부채</t>
  </si>
  <si>
    <t>보통주자본금</t>
  </si>
  <si>
    <t>우선주자본금</t>
  </si>
  <si>
    <t>신주청약증거금</t>
  </si>
  <si>
    <t>현재가치할인차금(-)(신종자본증권)</t>
  </si>
  <si>
    <t>현재가치할증차금(+)(신종자본증권)</t>
  </si>
  <si>
    <t>이익준비금</t>
  </si>
  <si>
    <t>대손준비금</t>
  </si>
  <si>
    <t>기타법정준비금</t>
  </si>
  <si>
    <t>기업합리화적립금</t>
  </si>
  <si>
    <t>재무구조개선적립금</t>
  </si>
  <si>
    <t>기타임의적립금</t>
  </si>
  <si>
    <t>(부)의지분법자본변동</t>
  </si>
  <si>
    <t>현금흐름위험회피평가이익</t>
  </si>
  <si>
    <t>현금흐름위험회피평가손실</t>
  </si>
  <si>
    <t>보험수리적손익</t>
  </si>
  <si>
    <t>(지배주주지분계)</t>
  </si>
  <si>
    <t>비지배주주지분</t>
  </si>
  <si>
    <t>(신종자본증권)</t>
  </si>
  <si>
    <t>할인발행차금(-)(비지배지분_신종자본증권)</t>
  </si>
  <si>
    <t>할증발행차금(+)(비지배지분_신종자본증권)</t>
  </si>
  <si>
    <t>대손준비금(비지배지분)</t>
  </si>
  <si>
    <t>이자율위험포트폴리오위험회피대상의공정가액변동자산</t>
    <phoneticPr fontId="4" type="noConversion"/>
  </si>
  <si>
    <t>자산총계</t>
    <phoneticPr fontId="2" type="noConversion"/>
  </si>
  <si>
    <t>부채총계</t>
    <phoneticPr fontId="2" type="noConversion"/>
  </si>
  <si>
    <t>자본총계</t>
    <phoneticPr fontId="2" type="noConversion"/>
  </si>
  <si>
    <t>부채 및 자본총계</t>
    <phoneticPr fontId="2" type="noConversion"/>
  </si>
  <si>
    <t xml:space="preserve">   Investment in associates and joint ventures</t>
    <phoneticPr fontId="4" type="noConversion"/>
  </si>
  <si>
    <t>Credit Rating</t>
    <phoneticPr fontId="2" type="noConversion"/>
  </si>
  <si>
    <t>Financial Highlights</t>
    <phoneticPr fontId="2" type="noConversion"/>
  </si>
  <si>
    <t xml:space="preserve">   Financial liabilities held-for-trading</t>
    <phoneticPr fontId="4" type="noConversion"/>
  </si>
  <si>
    <t xml:space="preserve">   Financial liabilities designated at fair value</t>
    <phoneticPr fontId="4" type="noConversion"/>
  </si>
  <si>
    <t xml:space="preserve">   Deposits</t>
    <phoneticPr fontId="4" type="noConversion"/>
  </si>
  <si>
    <t xml:space="preserve">   Borrowings</t>
    <phoneticPr fontId="4" type="noConversion"/>
  </si>
  <si>
    <t xml:space="preserve">   Debentures</t>
    <phoneticPr fontId="4" type="noConversion"/>
  </si>
  <si>
    <t xml:space="preserve">   Derivatieve liabilities used for hedging purposes</t>
    <phoneticPr fontId="4" type="noConversion"/>
  </si>
  <si>
    <t xml:space="preserve">   Severance and retirement benefits, net</t>
    <phoneticPr fontId="4" type="noConversion"/>
  </si>
  <si>
    <t xml:space="preserve">   Provisions</t>
    <phoneticPr fontId="4" type="noConversion"/>
  </si>
  <si>
    <t>Shareholders' Equity</t>
    <phoneticPr fontId="4" type="noConversion"/>
  </si>
  <si>
    <t xml:space="preserve">   Paid in Capital</t>
    <phoneticPr fontId="4" type="noConversion"/>
  </si>
  <si>
    <t xml:space="preserve">   Hybrid debentures</t>
    <phoneticPr fontId="4" type="noConversion"/>
  </si>
  <si>
    <t xml:space="preserve">   Capital Surplus</t>
    <phoneticPr fontId="4" type="noConversion"/>
  </si>
  <si>
    <t xml:space="preserve">   Capital Adjustment</t>
    <phoneticPr fontId="4" type="noConversion"/>
  </si>
  <si>
    <t xml:space="preserve">   Retained Earnings</t>
    <phoneticPr fontId="4" type="noConversion"/>
  </si>
  <si>
    <t xml:space="preserve">   Minority Interest</t>
    <phoneticPr fontId="4" type="noConversion"/>
  </si>
  <si>
    <t>FY2015 1Q</t>
    <phoneticPr fontId="27" type="noConversion"/>
  </si>
  <si>
    <t>FY2015 2Q</t>
    <phoneticPr fontId="4" type="noConversion"/>
  </si>
  <si>
    <t>FY2015 2Q</t>
  </si>
  <si>
    <t>1901_지주연결정산표_1503_v4.8_20150508</t>
    <phoneticPr fontId="27" type="noConversion"/>
  </si>
  <si>
    <t>1901 지주연결정산표_1506_v4.0</t>
  </si>
  <si>
    <t>OLDER</t>
    <phoneticPr fontId="27" type="noConversion"/>
  </si>
  <si>
    <t>NEWER</t>
    <phoneticPr fontId="27" type="noConversion"/>
  </si>
  <si>
    <t>FY2015 3Q</t>
    <phoneticPr fontId="4" type="noConversion"/>
  </si>
  <si>
    <t>FY2015 3Q</t>
  </si>
  <si>
    <t xml:space="preserve">    Loans in Korean Won</t>
    <phoneticPr fontId="4" type="noConversion"/>
  </si>
  <si>
    <t xml:space="preserve">    Loans in foreign currencies</t>
    <phoneticPr fontId="4" type="noConversion"/>
  </si>
  <si>
    <t xml:space="preserve">    Bills Bought</t>
    <phoneticPr fontId="4" type="noConversion"/>
  </si>
  <si>
    <t xml:space="preserve">    Credit Card Loans</t>
    <phoneticPr fontId="4" type="noConversion"/>
  </si>
  <si>
    <t xml:space="preserve">    Demand Deposits</t>
    <phoneticPr fontId="3" type="noConversion"/>
  </si>
  <si>
    <t xml:space="preserve">    Time Deposits</t>
    <phoneticPr fontId="4" type="noConversion"/>
  </si>
  <si>
    <t xml:space="preserve">    Certificate of Deposits</t>
    <phoneticPr fontId="4" type="noConversion"/>
  </si>
  <si>
    <t>BS페이지</t>
    <phoneticPr fontId="27" type="noConversion"/>
  </si>
  <si>
    <t>Loan&amp;Deposit 
KEB Hana Bank 페이지</t>
    <phoneticPr fontId="27" type="noConversion"/>
  </si>
  <si>
    <t>Debentures</t>
    <phoneticPr fontId="4" type="noConversion"/>
  </si>
  <si>
    <t>Advance for Customers</t>
    <phoneticPr fontId="4" type="noConversion"/>
  </si>
  <si>
    <t>Bills Bought</t>
    <phoneticPr fontId="27" type="noConversion"/>
  </si>
  <si>
    <t>Call Loans</t>
    <phoneticPr fontId="4" type="noConversion"/>
  </si>
  <si>
    <t>Debentures(loan&amp;depo)</t>
    <phoneticPr fontId="27" type="noConversion"/>
  </si>
  <si>
    <t>은행연결정산표 &gt; KEB Hana Bank</t>
    <phoneticPr fontId="2" type="noConversion"/>
  </si>
  <si>
    <t>FY2015</t>
    <phoneticPr fontId="6" type="noConversion"/>
  </si>
  <si>
    <t>Fitch</t>
    <phoneticPr fontId="27" type="noConversion"/>
  </si>
  <si>
    <t>FY2016 1Q</t>
    <phoneticPr fontId="4" type="noConversion"/>
  </si>
  <si>
    <t>FY2016 1Q</t>
    <phoneticPr fontId="27" type="noConversion"/>
  </si>
  <si>
    <t>FY2016 1Q</t>
    <phoneticPr fontId="27" type="noConversion"/>
  </si>
  <si>
    <t>FY2016 2Q</t>
    <phoneticPr fontId="4" type="noConversion"/>
  </si>
  <si>
    <t>FY2016 2Q</t>
    <phoneticPr fontId="27" type="noConversion"/>
  </si>
  <si>
    <t>지주연결정산표(201603)_v2.6_20160511_최종</t>
    <phoneticPr fontId="27" type="noConversion"/>
  </si>
  <si>
    <t>FY2016 3Q</t>
    <phoneticPr fontId="4" type="noConversion"/>
  </si>
  <si>
    <t>1901 지주연결정산표(합병)_1509_v4.3_20161014_대투이자파생익수정(2016년관리회계비교)_판관비내재분류53억</t>
    <phoneticPr fontId="27" type="noConversion"/>
  </si>
  <si>
    <t>1901 지주연결정산표(201512)_20161014_대투이자파생익수정(2016년관리회계비교)_판관비내재분류53억</t>
    <phoneticPr fontId="27" type="noConversion"/>
  </si>
  <si>
    <t>지주연결정산표(201606)_v4.0(final)_20160810</t>
    <phoneticPr fontId="27" type="noConversion"/>
  </si>
  <si>
    <t>지주연결정산표(201609)_v3.2</t>
  </si>
  <si>
    <t>1901 지주연결정산표(201512)_20161014_대투이자파생익수정(2016년관리회계비교)_판관비내재분류53억</t>
    <phoneticPr fontId="27" type="noConversion"/>
  </si>
  <si>
    <t>지주연결정산표(201606)_v4.0(final)_20160810</t>
  </si>
  <si>
    <t>(Unit : KRW in billion, %)</t>
    <phoneticPr fontId="4" type="noConversion"/>
  </si>
  <si>
    <t>FY2016</t>
    <phoneticPr fontId="6" type="noConversion"/>
  </si>
  <si>
    <t>지주연결정산표(201612)_v3.9_20170221</t>
    <phoneticPr fontId="27" type="noConversion"/>
  </si>
  <si>
    <t>FY2017 1Q</t>
    <phoneticPr fontId="4" type="noConversion"/>
  </si>
  <si>
    <t>Financial Highlights</t>
    <phoneticPr fontId="2" type="noConversion"/>
  </si>
  <si>
    <t>FY2017 1Q</t>
    <phoneticPr fontId="3" type="noConversion"/>
  </si>
  <si>
    <t>FY2017 1Q</t>
    <phoneticPr fontId="5" type="noConversion"/>
  </si>
  <si>
    <t>FY2017 1Q</t>
    <phoneticPr fontId="4" type="noConversion"/>
  </si>
  <si>
    <t>FY2017 2Q</t>
    <phoneticPr fontId="4" type="noConversion"/>
  </si>
  <si>
    <t>FY2017 2Q</t>
    <phoneticPr fontId="3" type="noConversion"/>
  </si>
  <si>
    <t xml:space="preserve"> 지주연결정산표(201703)_v3.6_20170428.xlsx</t>
    <phoneticPr fontId="27" type="noConversion"/>
  </si>
  <si>
    <t>지주연결정산표(201703)_v3.6_20170428.xlsx</t>
    <phoneticPr fontId="27" type="noConversion"/>
  </si>
  <si>
    <t>당기법인세자산(선급법인세)</t>
    <phoneticPr fontId="4" type="noConversion"/>
  </si>
  <si>
    <t>자산총계</t>
    <phoneticPr fontId="4" type="noConversion"/>
  </si>
  <si>
    <t>당기법인세부채(미지급법인세)</t>
    <phoneticPr fontId="4" type="noConversion"/>
  </si>
  <si>
    <t>부채총계</t>
    <phoneticPr fontId="4" type="noConversion"/>
  </si>
  <si>
    <t>자본총계</t>
    <phoneticPr fontId="4" type="noConversion"/>
  </si>
  <si>
    <t>부채와자본총계</t>
    <phoneticPr fontId="4" type="noConversion"/>
  </si>
  <si>
    <t>지주연결정산표(201706)_v3.3_20170728.xlsx</t>
    <phoneticPr fontId="27" type="noConversion"/>
  </si>
  <si>
    <t>이자율위험포트폴리오위험회피대상의공정가액변동자산</t>
    <phoneticPr fontId="4" type="noConversion"/>
  </si>
  <si>
    <t xml:space="preserve">지주연결정산표(201706)_v3.3_20170728.xlsx </t>
    <phoneticPr fontId="27" type="noConversion"/>
  </si>
  <si>
    <t>FY2017 3Q</t>
    <phoneticPr fontId="4" type="noConversion"/>
  </si>
  <si>
    <t>FY2017 2Q</t>
    <phoneticPr fontId="4" type="noConversion"/>
  </si>
  <si>
    <t>FY2017 2Q</t>
    <phoneticPr fontId="4" type="noConversion"/>
  </si>
  <si>
    <t>FY2017 3Q</t>
    <phoneticPr fontId="3" type="noConversion"/>
  </si>
  <si>
    <t>FY2017 2Q</t>
    <phoneticPr fontId="3" type="noConversion"/>
  </si>
  <si>
    <t>FY2017 2Q</t>
    <phoneticPr fontId="5" type="noConversion"/>
  </si>
  <si>
    <t>FY2017 2Q</t>
    <phoneticPr fontId="4" type="noConversion"/>
  </si>
  <si>
    <t>FY2017 2Q</t>
    <phoneticPr fontId="4" type="noConversion"/>
  </si>
  <si>
    <t>지주연결정산표(201709)_v4.1</t>
  </si>
  <si>
    <t>FY2017 3Q</t>
    <phoneticPr fontId="4" type="noConversion"/>
  </si>
  <si>
    <t>FY2017 3Q</t>
    <phoneticPr fontId="3" type="noConversion"/>
  </si>
  <si>
    <t>FY2017 3Q</t>
    <phoneticPr fontId="5" type="noConversion"/>
  </si>
  <si>
    <t>FY2017 3Q</t>
    <phoneticPr fontId="4" type="noConversion"/>
  </si>
  <si>
    <t>FY2017 4Q</t>
    <phoneticPr fontId="4" type="noConversion"/>
  </si>
  <si>
    <t>(Unit : KRW in billion)</t>
    <phoneticPr fontId="4" type="noConversion"/>
  </si>
  <si>
    <t>FY2017 3Q</t>
    <phoneticPr fontId="4" type="noConversion"/>
  </si>
  <si>
    <t>FY2017</t>
    <phoneticPr fontId="4" type="noConversion"/>
  </si>
  <si>
    <t>지주연결정산표(201712)_v3.9</t>
  </si>
  <si>
    <t>FY2017 4Q</t>
    <phoneticPr fontId="4" type="noConversion"/>
  </si>
  <si>
    <t>FY2017</t>
    <phoneticPr fontId="4" type="noConversion"/>
  </si>
  <si>
    <t>FY2018 1Q</t>
    <phoneticPr fontId="4" type="noConversion"/>
  </si>
  <si>
    <t>FY2017</t>
    <phoneticPr fontId="5" type="noConversion"/>
  </si>
  <si>
    <t>FY2017 4Q</t>
    <phoneticPr fontId="3" type="noConversion"/>
  </si>
  <si>
    <t>FY2017</t>
    <phoneticPr fontId="3" type="noConversion"/>
  </si>
  <si>
    <t>FY2018 1Q</t>
    <phoneticPr fontId="4" type="noConversion"/>
  </si>
  <si>
    <t>FY2017</t>
    <phoneticPr fontId="4" type="noConversion"/>
  </si>
  <si>
    <t>FY2017 4Q</t>
    <phoneticPr fontId="4" type="noConversion"/>
  </si>
  <si>
    <t>FY2018 1Q</t>
    <phoneticPr fontId="6" type="noConversion"/>
  </si>
  <si>
    <t>FY2016</t>
    <phoneticPr fontId="4" type="noConversion"/>
  </si>
  <si>
    <t>FY2017 1Q</t>
    <phoneticPr fontId="4" type="noConversion"/>
  </si>
  <si>
    <t>FY2017 2Q</t>
    <phoneticPr fontId="4" type="noConversion"/>
  </si>
  <si>
    <t>FY2017 3Q</t>
    <phoneticPr fontId="4" type="noConversion"/>
  </si>
  <si>
    <t>FY2017</t>
    <phoneticPr fontId="4" type="noConversion"/>
  </si>
  <si>
    <t>FY2017</t>
    <phoneticPr fontId="4" type="noConversion"/>
  </si>
  <si>
    <t>FY2017</t>
    <phoneticPr fontId="3" type="noConversion"/>
  </si>
  <si>
    <t>FY2017</t>
    <phoneticPr fontId="4" type="noConversion"/>
  </si>
  <si>
    <t xml:space="preserve"> </t>
    <phoneticPr fontId="2" type="noConversion"/>
  </si>
  <si>
    <t>FY2017 1Q</t>
    <phoneticPr fontId="2" type="noConversion"/>
  </si>
  <si>
    <t>FY2017 2Q</t>
    <phoneticPr fontId="2" type="noConversion"/>
  </si>
  <si>
    <t>FY2017 3Q</t>
    <phoneticPr fontId="2" type="noConversion"/>
  </si>
  <si>
    <t>FY2017</t>
    <phoneticPr fontId="2" type="noConversion"/>
  </si>
  <si>
    <t>QoQ</t>
    <phoneticPr fontId="2" type="noConversion"/>
  </si>
  <si>
    <t>FY2018 2Q</t>
    <phoneticPr fontId="4" type="noConversion"/>
  </si>
  <si>
    <t>FY2018 1Q</t>
    <phoneticPr fontId="4" type="noConversion"/>
  </si>
  <si>
    <t>FY2018 1Q</t>
    <phoneticPr fontId="4" type="noConversion"/>
  </si>
  <si>
    <t>FY2018 1Q</t>
    <phoneticPr fontId="3" type="noConversion"/>
  </si>
  <si>
    <t>FY2018 1Q</t>
    <phoneticPr fontId="2" type="noConversion"/>
  </si>
  <si>
    <t>FY2018 1Q</t>
    <phoneticPr fontId="5" type="noConversion"/>
  </si>
  <si>
    <t>FY2018 2Q</t>
    <phoneticPr fontId="4" type="noConversion"/>
  </si>
  <si>
    <t>FY2018 1Q</t>
    <phoneticPr fontId="4" type="noConversion"/>
  </si>
  <si>
    <t>FY2018 3Q</t>
    <phoneticPr fontId="4" type="noConversion"/>
  </si>
  <si>
    <t>FY2018 2Q</t>
    <phoneticPr fontId="4" type="noConversion"/>
  </si>
  <si>
    <t>QoQ</t>
    <phoneticPr fontId="3" type="noConversion"/>
  </si>
  <si>
    <t>YoY</t>
    <phoneticPr fontId="3" type="noConversion"/>
  </si>
  <si>
    <t>FY2018 2Q</t>
    <phoneticPr fontId="3" type="noConversion"/>
  </si>
  <si>
    <t>FY2018 2Q</t>
    <phoneticPr fontId="5" type="noConversion"/>
  </si>
  <si>
    <t>FY2018 2Q</t>
    <phoneticPr fontId="4" type="noConversion"/>
  </si>
  <si>
    <t>FY2018 2Q</t>
    <phoneticPr fontId="3" type="noConversion"/>
  </si>
  <si>
    <t>FY2018 2Q</t>
    <phoneticPr fontId="4" type="noConversion"/>
  </si>
  <si>
    <t>FY2018 2Q</t>
    <phoneticPr fontId="2" type="noConversion"/>
  </si>
  <si>
    <t>FY2018 2Q</t>
    <phoneticPr fontId="4" type="noConversion"/>
  </si>
  <si>
    <t>FY2018</t>
    <phoneticPr fontId="4" type="noConversion"/>
  </si>
  <si>
    <t>FY2018</t>
    <phoneticPr fontId="4" type="noConversion"/>
  </si>
  <si>
    <t>FY2018 3Q</t>
    <phoneticPr fontId="4" type="noConversion"/>
  </si>
  <si>
    <t>FY2018 4Q</t>
    <phoneticPr fontId="4" type="noConversion"/>
  </si>
  <si>
    <t>FY2018</t>
    <phoneticPr fontId="3" type="noConversion"/>
  </si>
  <si>
    <t>FY2018 3Q</t>
    <phoneticPr fontId="3" type="noConversion"/>
  </si>
  <si>
    <t>FY2018 3Q</t>
    <phoneticPr fontId="5" type="noConversion"/>
  </si>
  <si>
    <t>FY2018 4Q</t>
    <phoneticPr fontId="4" type="noConversion"/>
  </si>
  <si>
    <t>FY2018 4Q</t>
    <phoneticPr fontId="3" type="noConversion"/>
  </si>
  <si>
    <t>FY2018 3Q</t>
    <phoneticPr fontId="2" type="noConversion"/>
  </si>
  <si>
    <t>SOHO</t>
    <phoneticPr fontId="4" type="noConversion"/>
  </si>
  <si>
    <t>(Unit : KRW in billion)</t>
    <phoneticPr fontId="4" type="noConversion"/>
  </si>
  <si>
    <t>`</t>
    <phoneticPr fontId="3" type="noConversion"/>
  </si>
  <si>
    <t>Woori Financial Group</t>
    <phoneticPr fontId="4" type="noConversion"/>
  </si>
  <si>
    <t>Total Assets</t>
  </si>
  <si>
    <t>Total Liabilities</t>
  </si>
  <si>
    <t>Total Equity</t>
  </si>
  <si>
    <t>NPL Coverage Ratio</t>
  </si>
  <si>
    <t>Tier 1 Ratio</t>
  </si>
  <si>
    <t>Common Equity Ratio</t>
  </si>
  <si>
    <t>Net Interest Income</t>
  </si>
  <si>
    <t>Non-Interest Income</t>
  </si>
  <si>
    <t>SG&amp;A Expense</t>
  </si>
  <si>
    <t>PPOP</t>
  </si>
  <si>
    <t>Non-Operating Income</t>
  </si>
  <si>
    <t>Total Asset</t>
  </si>
  <si>
    <t>Cash &amp; Due from Banks</t>
  </si>
  <si>
    <t>Cash &amp; Due in Won</t>
  </si>
  <si>
    <t>Cash &amp; Due in FC</t>
  </si>
  <si>
    <t>Financial Assets</t>
  </si>
  <si>
    <t>Financial Assets at FVTPL</t>
  </si>
  <si>
    <t>Financial Assets at FVTOCI</t>
  </si>
  <si>
    <t>HTM Financial Assets</t>
  </si>
  <si>
    <t>Loans in Won</t>
  </si>
  <si>
    <t>Loans in FC</t>
  </si>
  <si>
    <t>Credit Card</t>
  </si>
  <si>
    <t>Other</t>
  </si>
  <si>
    <t>Associates</t>
  </si>
  <si>
    <t>Tangible &amp; Others</t>
  </si>
  <si>
    <t>Tangible Assets</t>
  </si>
  <si>
    <t>Intangible Assets</t>
  </si>
  <si>
    <t>Derivative Assets</t>
  </si>
  <si>
    <t>Deposits</t>
  </si>
  <si>
    <t>Deposits in Won</t>
  </si>
  <si>
    <t>Deposits in FC</t>
  </si>
  <si>
    <t>CD</t>
  </si>
  <si>
    <t>Borrowings in WON</t>
  </si>
  <si>
    <t>Borrowings in FC</t>
  </si>
  <si>
    <t>Debentures in Won</t>
  </si>
  <si>
    <t>Debentures in FC</t>
  </si>
  <si>
    <t>Other Allowance</t>
  </si>
  <si>
    <t>Derivative Liabilities</t>
  </si>
  <si>
    <t>Shareholder's Equity</t>
  </si>
  <si>
    <t>Capital Stock</t>
  </si>
  <si>
    <t>Hybrid Securities</t>
  </si>
  <si>
    <t>Other Capital</t>
  </si>
  <si>
    <t>Retained Earning</t>
  </si>
  <si>
    <t>Total Liabilities &amp; Equity</t>
  </si>
  <si>
    <t>Bank + Card</t>
  </si>
  <si>
    <t>Interest Income</t>
  </si>
  <si>
    <t>Interest Earning Assets</t>
  </si>
  <si>
    <t>Bank</t>
  </si>
  <si>
    <t>Card</t>
  </si>
  <si>
    <t>Interest Bearing Liabilities</t>
  </si>
  <si>
    <t>Borrowing in Won</t>
  </si>
  <si>
    <t>Borrowing in FC</t>
  </si>
  <si>
    <t>Net Interest Spread</t>
  </si>
  <si>
    <t>Spread in Won</t>
  </si>
  <si>
    <t>Spread in FC</t>
  </si>
  <si>
    <t>Net Interest Margin</t>
  </si>
  <si>
    <t>NIM in Won</t>
  </si>
  <si>
    <t>NIM in FC</t>
  </si>
  <si>
    <t>Wealth Management Fee</t>
  </si>
  <si>
    <t>Trust</t>
  </si>
  <si>
    <t>Bancassurance</t>
  </si>
  <si>
    <t>Fund</t>
  </si>
  <si>
    <t>Other Fees</t>
  </si>
  <si>
    <t>F/X Trading / Derivatives</t>
  </si>
  <si>
    <t>Securities</t>
  </si>
  <si>
    <t>Salaries &amp; Benefits</t>
  </si>
  <si>
    <t>General &amp; Administration</t>
  </si>
  <si>
    <t>Depreciation</t>
  </si>
  <si>
    <t>* Cost-to-income ratio = SG&amp;A expense / (Interest Income + Non-Interest Income)</t>
  </si>
  <si>
    <t>Branches**</t>
  </si>
  <si>
    <t>Workforce***</t>
  </si>
  <si>
    <t>** Domestic branches and sub-branches only</t>
  </si>
  <si>
    <t>*** Based on FSS reporting standard</t>
  </si>
  <si>
    <t>Total Credit</t>
  </si>
  <si>
    <t>Large Corporate</t>
  </si>
  <si>
    <t xml:space="preserve">SME </t>
  </si>
  <si>
    <t>SOHO</t>
  </si>
  <si>
    <t>Public &amp; Others</t>
  </si>
  <si>
    <t>Total KRW Loan</t>
  </si>
  <si>
    <t>Loans secured by Mortgage</t>
  </si>
  <si>
    <t>Loans for Housing</t>
  </si>
  <si>
    <t>Total Credit *</t>
  </si>
  <si>
    <t>Loan Loss Reserves</t>
  </si>
  <si>
    <t>Credit Loss Reserves</t>
  </si>
  <si>
    <t>* Non-performing loans calculation basis</t>
  </si>
  <si>
    <t>Coverage Ratio</t>
  </si>
  <si>
    <t>NPL Coverage (LLR/NPL)</t>
  </si>
  <si>
    <t>* Coverage Ratio include only loan loss reserves</t>
  </si>
  <si>
    <t>SME</t>
  </si>
  <si>
    <t>Delinquency Ratio</t>
  </si>
  <si>
    <t>Overdue Loan</t>
  </si>
  <si>
    <t>Total Loan</t>
  </si>
  <si>
    <t>* Large Corporate, SME, Household : Bank account won currency loans and Trust account basis</t>
  </si>
  <si>
    <t>Agriculture, Forestry and Fishery</t>
  </si>
  <si>
    <t>Mining</t>
  </si>
  <si>
    <t>Manufacturing</t>
  </si>
  <si>
    <t>Electricity, Gas &amp; Waterworks</t>
  </si>
  <si>
    <t>Sewage &amp; Waste Treatment</t>
  </si>
  <si>
    <t>Construction</t>
  </si>
  <si>
    <t>Whole Sale &amp; Retail</t>
  </si>
  <si>
    <t>Transportation</t>
  </si>
  <si>
    <t>Hotel &amp; Restaurants</t>
  </si>
  <si>
    <t>Publishing, Communication &amp; Information Service</t>
  </si>
  <si>
    <t>Finance &amp; Insurance</t>
  </si>
  <si>
    <t>Real Estate &amp; Lease</t>
  </si>
  <si>
    <t>Scientific &amp; Technical Service</t>
  </si>
  <si>
    <t>Facilities &amp; Business Support</t>
  </si>
  <si>
    <t>Government &amp; Defense Related</t>
  </si>
  <si>
    <t>Education Service</t>
  </si>
  <si>
    <t>Health &amp; Social Welfare Service</t>
  </si>
  <si>
    <t>Entertainment, Culture &amp; Sports</t>
  </si>
  <si>
    <t>Organization, Repair &amp; Other Private Service</t>
  </si>
  <si>
    <t>Household Affairs Service</t>
  </si>
  <si>
    <t>Wholesale &amp; Retail</t>
  </si>
  <si>
    <t>Real-Estate Lease / Business Service</t>
  </si>
  <si>
    <t>Tier 1 Capital</t>
  </si>
  <si>
    <t>Common Equity Capital</t>
  </si>
  <si>
    <t>Paid in Capital</t>
  </si>
  <si>
    <t>Capital Adjustment</t>
  </si>
  <si>
    <t>(-)Deductions</t>
  </si>
  <si>
    <t>Additional Tier 1 Capital</t>
  </si>
  <si>
    <t>Additional Tier 1 Qualifying Capital Instruments</t>
  </si>
  <si>
    <t>Tier 2 Capital</t>
  </si>
  <si>
    <t>Tier 2 Qualifying Capital Instruments</t>
  </si>
  <si>
    <t>LLR (for normal &amp; precautionary)</t>
  </si>
  <si>
    <t>Total Capital</t>
  </si>
  <si>
    <t>Risk Weighted Assets</t>
  </si>
  <si>
    <t>Common Equity Capital Ratio</t>
  </si>
  <si>
    <t>* Basel III Basis</t>
  </si>
  <si>
    <t xml:space="preserve">Total Assets    </t>
  </si>
  <si>
    <t xml:space="preserve">    Cash and cash equivalents    </t>
  </si>
  <si>
    <t xml:space="preserve">    Financial Assets at FVTPL    </t>
  </si>
  <si>
    <t xml:space="preserve">    Financial Assets at FVTOCI</t>
  </si>
  <si>
    <t xml:space="preserve">    Financial Assets at amortized cost</t>
  </si>
  <si>
    <t xml:space="preserve">    Tangible Assets    </t>
  </si>
  <si>
    <t xml:space="preserve">    Intangible Assets    </t>
  </si>
  <si>
    <t xml:space="preserve">    Other Assets    </t>
  </si>
  <si>
    <t xml:space="preserve">    Deferred tax assets    </t>
  </si>
  <si>
    <t xml:space="preserve">Total Liabilities    </t>
  </si>
  <si>
    <t xml:space="preserve">    Borrowings    </t>
  </si>
  <si>
    <t xml:space="preserve">    Debentures    </t>
  </si>
  <si>
    <t xml:space="preserve">    Provisions    </t>
  </si>
  <si>
    <t xml:space="preserve">    Other Financial Liabilities    </t>
  </si>
  <si>
    <t xml:space="preserve">    Other Liabilities    </t>
  </si>
  <si>
    <t xml:space="preserve">    Capital Stock    </t>
  </si>
  <si>
    <t xml:space="preserve">    Capital Surplus    </t>
  </si>
  <si>
    <t xml:space="preserve">    Other Equity    </t>
  </si>
  <si>
    <t xml:space="preserve">    Retained Earnings    </t>
  </si>
  <si>
    <t xml:space="preserve">    Interest Revenue</t>
  </si>
  <si>
    <t xml:space="preserve">    Interest Expense</t>
  </si>
  <si>
    <t>Net Commission Income</t>
  </si>
  <si>
    <t xml:space="preserve">     Commission Revenue</t>
  </si>
  <si>
    <t xml:space="preserve">     Commission Expense</t>
  </si>
  <si>
    <t>Dividend on Securities</t>
  </si>
  <si>
    <t>Gain(Loss) on Financial Assets at FVTPL</t>
  </si>
  <si>
    <t>Gain(Loss) on AFS Financial Assets</t>
  </si>
  <si>
    <t xml:space="preserve">Gain(Loss) on HTM Financial Assets </t>
  </si>
  <si>
    <t>Impairment on Credit Loss</t>
  </si>
  <si>
    <t>Other Operating Income</t>
  </si>
  <si>
    <t>SG&amp;A</t>
  </si>
  <si>
    <t>Share of Profits of Jointly Controlled
Entities and Associates</t>
  </si>
  <si>
    <t>Other Net Non-Operating Income</t>
  </si>
  <si>
    <t>Income before Corporate Tax</t>
  </si>
  <si>
    <t>Corporate Taxes</t>
  </si>
  <si>
    <t>ROA</t>
  </si>
  <si>
    <t>Lump Sum</t>
  </si>
  <si>
    <t>No. of card holders</t>
  </si>
  <si>
    <t>No. of effective members</t>
  </si>
  <si>
    <t>% of effective members</t>
  </si>
  <si>
    <t>[Group] Financial Statement</t>
    <phoneticPr fontId="2" type="noConversion"/>
  </si>
  <si>
    <t>[Group] Profitability</t>
    <phoneticPr fontId="2" type="noConversion"/>
  </si>
  <si>
    <t>[Group] Asset Quality</t>
    <phoneticPr fontId="2" type="noConversion"/>
  </si>
  <si>
    <t>[Group] Capital Adequacy</t>
    <phoneticPr fontId="2" type="noConversion"/>
  </si>
  <si>
    <t>Loans and other financial assets
 at amortized cost</t>
    <phoneticPr fontId="4" type="noConversion"/>
  </si>
  <si>
    <t>FY2017 1Q</t>
    <phoneticPr fontId="4" type="noConversion"/>
  </si>
  <si>
    <t>[Group] Consolidated Balance Sheet</t>
    <phoneticPr fontId="3" type="noConversion"/>
  </si>
  <si>
    <t>Debentures</t>
    <phoneticPr fontId="4" type="noConversion"/>
  </si>
  <si>
    <t>(Unit : KRW in billion)</t>
    <phoneticPr fontId="4" type="noConversion"/>
  </si>
  <si>
    <t>(Unit : KRW in billion)</t>
    <phoneticPr fontId="4" type="noConversion"/>
  </si>
  <si>
    <t>WooriBank(Quarterly)</t>
    <phoneticPr fontId="5" type="noConversion"/>
  </si>
  <si>
    <t>(Unit : KRW in billion, %)</t>
  </si>
  <si>
    <t>(Unit : KRW in billion, %)</t>
    <phoneticPr fontId="4" type="noConversion"/>
  </si>
  <si>
    <t>[Group] Non-Interest Income</t>
    <phoneticPr fontId="4" type="noConversion"/>
  </si>
  <si>
    <t>[Group] SG&amp;A Expense Breakdown</t>
    <phoneticPr fontId="3" type="noConversion"/>
  </si>
  <si>
    <t>(Unit :branch, person)</t>
    <phoneticPr fontId="4" type="noConversion"/>
  </si>
  <si>
    <t xml:space="preserve">Corporate </t>
  </si>
  <si>
    <t>Large corporate</t>
  </si>
  <si>
    <t>Prime Rate</t>
  </si>
  <si>
    <t>Market Rate</t>
  </si>
  <si>
    <t>CD Rate</t>
  </si>
  <si>
    <t>COFIX Rate</t>
  </si>
  <si>
    <t>Deposit Rate</t>
  </si>
  <si>
    <t>Fixed Rate</t>
  </si>
  <si>
    <t>Policy Loan Rate</t>
  </si>
  <si>
    <t>Secured</t>
  </si>
  <si>
    <t>Movables/Real Estate</t>
  </si>
  <si>
    <t>Marketable Securities</t>
  </si>
  <si>
    <t>Unsecured</t>
  </si>
  <si>
    <t>Guaranteed</t>
  </si>
  <si>
    <t>[Group] Asset Quality</t>
    <phoneticPr fontId="6" type="noConversion"/>
  </si>
  <si>
    <t>FY2017 1Q</t>
    <phoneticPr fontId="4" type="noConversion"/>
  </si>
  <si>
    <t>FY2017 2Q</t>
    <phoneticPr fontId="4" type="noConversion"/>
  </si>
  <si>
    <t>FY2017 3Q</t>
    <phoneticPr fontId="4" type="noConversion"/>
  </si>
  <si>
    <t>FY2017</t>
    <phoneticPr fontId="4" type="noConversion"/>
  </si>
  <si>
    <t>FY2018 1Q</t>
    <phoneticPr fontId="4" type="noConversion"/>
  </si>
  <si>
    <t>FY2018 2Q</t>
    <phoneticPr fontId="4" type="noConversion"/>
  </si>
  <si>
    <t>FY2018 3Q</t>
    <phoneticPr fontId="4" type="noConversion"/>
  </si>
  <si>
    <t>Total Funding</t>
  </si>
  <si>
    <t>Total Funding in Won (A)</t>
  </si>
  <si>
    <t>Core Deposits (C )</t>
  </si>
  <si>
    <t>MMDA(Corporate)</t>
  </si>
  <si>
    <t>Savings Deposits</t>
  </si>
  <si>
    <t>Marketable Deposits</t>
  </si>
  <si>
    <t>Debentures</t>
  </si>
  <si>
    <t>Total Deposits in FC</t>
  </si>
  <si>
    <t>* Demand deposits, retail &amp; corporate savings deposits, MMDA included</t>
  </si>
  <si>
    <t>** B/A</t>
  </si>
  <si>
    <t>*** C/A</t>
  </si>
  <si>
    <t>Loan-to-Deposit Ratio</t>
  </si>
  <si>
    <t>Low Cost Deposits* (B)</t>
    <phoneticPr fontId="27" type="noConversion"/>
  </si>
  <si>
    <t>[WooriBank] Delinquency by Industry</t>
    <phoneticPr fontId="6" type="noConversion"/>
  </si>
  <si>
    <t>Corporate</t>
    <phoneticPr fontId="6" type="noConversion"/>
  </si>
  <si>
    <t>SME</t>
    <phoneticPr fontId="6" type="noConversion"/>
  </si>
  <si>
    <t>[Group] Capital Adequacy</t>
    <phoneticPr fontId="4" type="noConversion"/>
  </si>
  <si>
    <t>(Unit : %)</t>
    <phoneticPr fontId="4" type="noConversion"/>
  </si>
  <si>
    <t>Key Performance Indicators</t>
    <phoneticPr fontId="4" type="noConversion"/>
  </si>
  <si>
    <t>Credit Card Assets</t>
    <phoneticPr fontId="4" type="noConversion"/>
  </si>
  <si>
    <t>Credit Card Asset Quality</t>
    <phoneticPr fontId="4" type="noConversion"/>
  </si>
  <si>
    <t>Delinquency</t>
    <phoneticPr fontId="4" type="noConversion"/>
  </si>
  <si>
    <t>Credit Card Transaction Volume</t>
    <phoneticPr fontId="4" type="noConversion"/>
  </si>
  <si>
    <t>Card Holders (in thousand)</t>
    <phoneticPr fontId="4" type="noConversion"/>
  </si>
  <si>
    <t>FY2019 1Q</t>
    <phoneticPr fontId="4" type="noConversion"/>
  </si>
  <si>
    <t>FY2019 1Q</t>
    <phoneticPr fontId="4" type="noConversion"/>
  </si>
  <si>
    <t>FY2019 1Q</t>
    <phoneticPr fontId="6" type="noConversion"/>
  </si>
  <si>
    <t>FY2019 1Q</t>
    <phoneticPr fontId="27" type="noConversion"/>
  </si>
  <si>
    <t xml:space="preserve">FY2019 1Q </t>
    <phoneticPr fontId="4" type="noConversion"/>
  </si>
  <si>
    <t>FY2019 1Q</t>
    <phoneticPr fontId="4" type="noConversion"/>
  </si>
  <si>
    <t>NIM &amp; NIS [Bank + Card]</t>
    <phoneticPr fontId="2" type="noConversion"/>
  </si>
  <si>
    <t>FY2019 1Q</t>
    <phoneticPr fontId="27" type="noConversion"/>
  </si>
  <si>
    <t>Woori Card</t>
    <phoneticPr fontId="2" type="noConversion"/>
  </si>
  <si>
    <t>FY2019 1Q</t>
    <phoneticPr fontId="4" type="noConversion"/>
  </si>
  <si>
    <t>Organization Structure</t>
    <phoneticPr fontId="2" type="noConversion"/>
  </si>
  <si>
    <t>Income Statements [Group/Bank]</t>
    <phoneticPr fontId="2" type="noConversion"/>
  </si>
  <si>
    <t>Balance Sheets [Group/Bank]</t>
    <phoneticPr fontId="2" type="noConversion"/>
  </si>
  <si>
    <t>NIM &amp; NIS [Bank+Card]</t>
    <phoneticPr fontId="2" type="noConversion"/>
  </si>
  <si>
    <t>NIM &amp; NIS [Bank]</t>
    <phoneticPr fontId="2" type="noConversion"/>
  </si>
  <si>
    <t>Non-Interest Income [Group/Bank]</t>
    <phoneticPr fontId="2" type="noConversion"/>
  </si>
  <si>
    <t>SG&amp;A Expense [Group/Bank]</t>
    <phoneticPr fontId="2" type="noConversion"/>
  </si>
  <si>
    <t>Loans [Bank]</t>
    <phoneticPr fontId="2" type="noConversion"/>
  </si>
  <si>
    <t>Funding [Bank]</t>
    <phoneticPr fontId="2" type="noConversion"/>
  </si>
  <si>
    <t>Asset Quality [Group]</t>
    <phoneticPr fontId="2" type="noConversion"/>
  </si>
  <si>
    <t>Asset Quality [Bank]</t>
    <phoneticPr fontId="2" type="noConversion"/>
  </si>
  <si>
    <t>Provision [Bank]</t>
    <phoneticPr fontId="2" type="noConversion"/>
  </si>
  <si>
    <t>Delinquency [Bank]</t>
    <phoneticPr fontId="2" type="noConversion"/>
  </si>
  <si>
    <t>Capital Adequacy [Group]</t>
    <phoneticPr fontId="4" type="noConversion"/>
  </si>
  <si>
    <t>Capital Adequacy [Bank]</t>
    <phoneticPr fontId="2" type="noConversion"/>
  </si>
  <si>
    <t>Woori Card</t>
    <phoneticPr fontId="2" type="noConversion"/>
  </si>
  <si>
    <t>Credit Rating</t>
    <phoneticPr fontId="4" type="noConversion"/>
  </si>
  <si>
    <t>Balance Sheets [Group/Bank]</t>
    <phoneticPr fontId="2" type="noConversion"/>
  </si>
  <si>
    <t>NIM &amp; NIS [Bank]</t>
    <phoneticPr fontId="5" type="noConversion"/>
  </si>
  <si>
    <t>Non-Interest Income [Group/Bank]</t>
    <phoneticPr fontId="2" type="noConversion"/>
  </si>
  <si>
    <t>SG&amp;A Expense [Group/Bank]</t>
    <phoneticPr fontId="2" type="noConversion"/>
  </si>
  <si>
    <t xml:space="preserve">Asset Quality [Group] </t>
    <phoneticPr fontId="2" type="noConversion"/>
  </si>
  <si>
    <t>Capital Adequacy [Group]</t>
    <phoneticPr fontId="2" type="noConversion"/>
  </si>
  <si>
    <t>Capital Adequacy [Bank]</t>
    <phoneticPr fontId="2" type="noConversion"/>
  </si>
  <si>
    <t>Woori Financial Group</t>
  </si>
  <si>
    <t>Financial Highlights</t>
  </si>
  <si>
    <t>Income Statements [Group/Bank]</t>
  </si>
  <si>
    <t>Balance Sheets [Group/Bank]</t>
  </si>
  <si>
    <t>NIM &amp; NIS [Bank+Card]</t>
  </si>
  <si>
    <t>NIM &amp; NIS [Bank]</t>
  </si>
  <si>
    <t>Non-Interest Income [Group/Bank]</t>
  </si>
  <si>
    <t>SG&amp;A Expense [Group/Bank]</t>
  </si>
  <si>
    <t>Loans [Bank]</t>
  </si>
  <si>
    <t>Funding [Bank]</t>
  </si>
  <si>
    <t>Asset Quality [Group]</t>
  </si>
  <si>
    <t>Asset Quality [Bank]</t>
  </si>
  <si>
    <t>Provision [Bank]</t>
  </si>
  <si>
    <t>Delinquency [Bank]</t>
  </si>
  <si>
    <t>Capital Adequacy [Group]</t>
  </si>
  <si>
    <t>Capital Adequacy [Bank]</t>
  </si>
  <si>
    <t>Woori Card</t>
  </si>
  <si>
    <t>Credit Rating</t>
  </si>
  <si>
    <t>A1</t>
    <phoneticPr fontId="27" type="noConversion"/>
  </si>
  <si>
    <t>A2</t>
  </si>
  <si>
    <t>A2</t>
    <phoneticPr fontId="27" type="noConversion"/>
  </si>
  <si>
    <t>A</t>
    <phoneticPr fontId="27" type="noConversion"/>
  </si>
  <si>
    <t>A-</t>
    <phoneticPr fontId="27" type="noConversion"/>
  </si>
  <si>
    <t>A-1</t>
    <phoneticPr fontId="27" type="noConversion"/>
  </si>
  <si>
    <t>A-2</t>
    <phoneticPr fontId="27" type="noConversion"/>
  </si>
  <si>
    <t>FY2019 1Q</t>
    <phoneticPr fontId="4" type="noConversion"/>
  </si>
  <si>
    <t>FY2018 4Q</t>
    <phoneticPr fontId="4" type="noConversion"/>
  </si>
  <si>
    <t>Net Operating Revenue</t>
    <phoneticPr fontId="4" type="noConversion"/>
  </si>
  <si>
    <t>Interest Income</t>
    <phoneticPr fontId="4" type="noConversion"/>
  </si>
  <si>
    <t>Public &amp; Others</t>
    <phoneticPr fontId="27" type="noConversion"/>
  </si>
  <si>
    <t>(Unit : KRW in billion)</t>
  </si>
  <si>
    <t>* Monthly average basis, excluding policy loans</t>
    <phoneticPr fontId="27" type="noConversion"/>
  </si>
  <si>
    <t>(Unit : KRW in trillion, %)</t>
    <phoneticPr fontId="27" type="noConversion"/>
  </si>
  <si>
    <t>Loans</t>
    <phoneticPr fontId="27" type="noConversion"/>
  </si>
  <si>
    <t>Deposits</t>
    <phoneticPr fontId="27" type="noConversion"/>
  </si>
  <si>
    <t>* FSS Reporting basis, Bank Acc.</t>
    <phoneticPr fontId="6" type="noConversion"/>
  </si>
  <si>
    <t>Amount</t>
    <phoneticPr fontId="5" type="noConversion"/>
  </si>
  <si>
    <t>Income/Cost</t>
    <phoneticPr fontId="5" type="noConversion"/>
  </si>
  <si>
    <t>%</t>
    <phoneticPr fontId="5" type="noConversion"/>
  </si>
  <si>
    <t>-</t>
  </si>
  <si>
    <r>
      <t xml:space="preserve">NPL Ratio </t>
    </r>
    <r>
      <rPr>
        <sz val="9"/>
        <color theme="1"/>
        <rFont val="Arial"/>
        <family val="2"/>
      </rPr>
      <t>(Total Asset)</t>
    </r>
    <phoneticPr fontId="4" type="noConversion"/>
  </si>
  <si>
    <t>YoY</t>
    <phoneticPr fontId="27" type="noConversion"/>
  </si>
  <si>
    <t>YoY</t>
    <phoneticPr fontId="6" type="noConversion"/>
  </si>
  <si>
    <t>-</t>
    <phoneticPr fontId="6" type="noConversion"/>
  </si>
  <si>
    <t>-</t>
    <phoneticPr fontId="4" type="noConversion"/>
  </si>
  <si>
    <t>Funding [Bank Only]</t>
    <phoneticPr fontId="2" type="noConversion"/>
  </si>
  <si>
    <t>-</t>
    <phoneticPr fontId="27" type="noConversion"/>
  </si>
  <si>
    <t>Loans Breakdown [Bank Only]</t>
    <phoneticPr fontId="2" type="noConversion"/>
  </si>
  <si>
    <t>FY2018 1Q</t>
    <phoneticPr fontId="4" type="noConversion"/>
  </si>
  <si>
    <t>YoY</t>
    <phoneticPr fontId="27" type="noConversion"/>
  </si>
  <si>
    <t>Asset Quality [Bank Only]</t>
    <phoneticPr fontId="2" type="noConversion"/>
  </si>
  <si>
    <t>FY2017 1Q</t>
    <phoneticPr fontId="4" type="noConversion"/>
  </si>
  <si>
    <t>FY2017 2Q</t>
    <phoneticPr fontId="4" type="noConversion"/>
  </si>
  <si>
    <t>FY2017 3Q</t>
    <phoneticPr fontId="4" type="noConversion"/>
  </si>
  <si>
    <t>FY2017</t>
    <phoneticPr fontId="4" type="noConversion"/>
  </si>
  <si>
    <t>FY2018 1Q</t>
    <phoneticPr fontId="4" type="noConversion"/>
  </si>
  <si>
    <t>FY2018 2Q</t>
    <phoneticPr fontId="4" type="noConversion"/>
  </si>
  <si>
    <t>FY2018 3Q</t>
    <phoneticPr fontId="4" type="noConversion"/>
  </si>
  <si>
    <t>FY2019 1Q</t>
    <phoneticPr fontId="4" type="noConversion"/>
  </si>
  <si>
    <t>YoY</t>
    <phoneticPr fontId="4" type="noConversion"/>
  </si>
  <si>
    <t>Table of  Contents</t>
    <phoneticPr fontId="2" type="noConversion"/>
  </si>
  <si>
    <t>(Unit : KRW in billion, %)</t>
    <phoneticPr fontId="4" type="noConversion"/>
  </si>
  <si>
    <t>Large Corporate</t>
    <phoneticPr fontId="2" type="noConversion"/>
  </si>
  <si>
    <t>SME</t>
    <phoneticPr fontId="2" type="noConversion"/>
  </si>
  <si>
    <t>Household</t>
    <phoneticPr fontId="2" type="noConversion"/>
  </si>
  <si>
    <t>Public &amp; Other</t>
    <phoneticPr fontId="2" type="noConversion"/>
  </si>
  <si>
    <t>LLP</t>
    <phoneticPr fontId="27" type="noConversion"/>
  </si>
  <si>
    <r>
      <t>Delinquency Ratio</t>
    </r>
    <r>
      <rPr>
        <sz val="9"/>
        <color theme="1"/>
        <rFont val="Arial"/>
        <family val="2"/>
      </rPr>
      <t xml:space="preserve"> (Total Asset)</t>
    </r>
    <phoneticPr fontId="4" type="noConversion"/>
  </si>
  <si>
    <t>YoY</t>
    <phoneticPr fontId="4" type="noConversion"/>
  </si>
  <si>
    <t>NIM *</t>
    <phoneticPr fontId="4" type="noConversion"/>
  </si>
  <si>
    <t>(Old Standard)</t>
    <phoneticPr fontId="3" type="noConversion"/>
  </si>
  <si>
    <t>(New Standard : IFRS15 basis)</t>
    <phoneticPr fontId="3" type="noConversion"/>
  </si>
  <si>
    <t>Loan Loss Reserves</t>
    <phoneticPr fontId="4" type="noConversion"/>
  </si>
  <si>
    <t>Delinquency [Bank Only]</t>
    <phoneticPr fontId="2" type="noConversion"/>
  </si>
  <si>
    <t>(Unit : %)</t>
  </si>
  <si>
    <t>-</t>
    <phoneticPr fontId="4" type="noConversion"/>
  </si>
  <si>
    <t>-</t>
    <phoneticPr fontId="4" type="noConversion"/>
  </si>
  <si>
    <t>-</t>
    <phoneticPr fontId="4" type="noConversion"/>
  </si>
  <si>
    <t>-</t>
    <phoneticPr fontId="4" type="noConversion"/>
  </si>
  <si>
    <t>Capital Surplus</t>
    <phoneticPr fontId="4" type="noConversion"/>
  </si>
  <si>
    <t>Capital Surplus</t>
    <phoneticPr fontId="4" type="noConversion"/>
  </si>
  <si>
    <t>* Total Loans : FSS reporting basis(Non-performing loans derived basis + indemnification of guarantees)</t>
    <phoneticPr fontId="4" type="noConversion"/>
  </si>
  <si>
    <t>YoY</t>
    <phoneticPr fontId="4" type="noConversion"/>
  </si>
  <si>
    <t>FY2019 1Q</t>
    <phoneticPr fontId="6" type="noConversion"/>
  </si>
  <si>
    <t>Capital Surplus</t>
    <phoneticPr fontId="27" type="noConversion"/>
  </si>
  <si>
    <t>YoY</t>
    <phoneticPr fontId="27" type="noConversion"/>
  </si>
  <si>
    <t>Capital Surplus</t>
    <phoneticPr fontId="6" type="noConversion"/>
  </si>
  <si>
    <t>`</t>
    <phoneticPr fontId="4" type="noConversion"/>
  </si>
  <si>
    <t>YoY</t>
    <phoneticPr fontId="6" type="noConversion"/>
  </si>
  <si>
    <t>FY2018 4Q</t>
    <phoneticPr fontId="2" type="noConversion"/>
  </si>
  <si>
    <t>FY2018 4Q</t>
    <phoneticPr fontId="2" type="noConversion"/>
  </si>
  <si>
    <t>(Unit : KRW in billion)</t>
    <phoneticPr fontId="4" type="noConversion"/>
  </si>
  <si>
    <t>YoY</t>
    <phoneticPr fontId="4" type="noConversion"/>
  </si>
  <si>
    <t>FY2018 4Q</t>
    <phoneticPr fontId="4" type="noConversion"/>
  </si>
  <si>
    <t>Retained Earnings</t>
    <phoneticPr fontId="4" type="noConversion"/>
  </si>
  <si>
    <t>Fees &amp; Commission</t>
    <phoneticPr fontId="4" type="noConversion"/>
  </si>
  <si>
    <t>Others</t>
    <phoneticPr fontId="4" type="noConversion"/>
  </si>
  <si>
    <t>Fees &amp; Commission</t>
    <phoneticPr fontId="4" type="noConversion"/>
  </si>
  <si>
    <t>Taxes &amp; Dues</t>
    <phoneticPr fontId="4" type="noConversion"/>
  </si>
  <si>
    <t>FY2018 4Q</t>
    <phoneticPr fontId="5" type="noConversion"/>
  </si>
  <si>
    <t>YoY</t>
    <phoneticPr fontId="4" type="noConversion"/>
  </si>
  <si>
    <t>Time Deposits</t>
    <phoneticPr fontId="27" type="noConversion"/>
  </si>
  <si>
    <t>(Unit : KRW in billion)</t>
    <phoneticPr fontId="4" type="noConversion"/>
  </si>
  <si>
    <t>(Unit : KRW in million)</t>
    <phoneticPr fontId="4" type="noConversion"/>
  </si>
  <si>
    <t>Total Liabilities &amp; Equity</t>
    <phoneticPr fontId="4" type="noConversion"/>
  </si>
  <si>
    <t>YoY</t>
    <phoneticPr fontId="4" type="noConversion"/>
  </si>
  <si>
    <t>Non-controlling Interests</t>
    <phoneticPr fontId="4" type="noConversion"/>
  </si>
  <si>
    <t>Non-controlling Interests</t>
    <phoneticPr fontId="6" type="noConversion"/>
  </si>
  <si>
    <t>Non-controlling Interests</t>
    <phoneticPr fontId="27" type="noConversion"/>
  </si>
  <si>
    <t>Write-offs</t>
  </si>
  <si>
    <t>Loan Sales</t>
  </si>
  <si>
    <t>Total Write-offs</t>
    <phoneticPr fontId="2" type="noConversion"/>
  </si>
  <si>
    <t>Interest Revenue</t>
    <phoneticPr fontId="4" type="noConversion"/>
  </si>
  <si>
    <t>Interest Expense</t>
    <phoneticPr fontId="4" type="noConversion"/>
  </si>
  <si>
    <t>Fee Revenue</t>
    <phoneticPr fontId="4" type="noConversion"/>
  </si>
  <si>
    <t>Fee Expense</t>
    <phoneticPr fontId="4" type="noConversion"/>
  </si>
  <si>
    <t>Provision [Bank]</t>
    <phoneticPr fontId="2" type="noConversion"/>
  </si>
  <si>
    <t>Retail</t>
  </si>
  <si>
    <t>[Bank]</t>
    <phoneticPr fontId="27" type="noConversion"/>
  </si>
  <si>
    <t>[Card]</t>
    <phoneticPr fontId="27" type="noConversion"/>
  </si>
  <si>
    <t>Sub total</t>
    <phoneticPr fontId="27" type="noConversion"/>
  </si>
  <si>
    <t>Grand total</t>
    <phoneticPr fontId="27" type="noConversion"/>
  </si>
  <si>
    <t>-</t>
    <phoneticPr fontId="27" type="noConversion"/>
  </si>
  <si>
    <t>(Unit : KRW in billion)</t>
    <phoneticPr fontId="27" type="noConversion"/>
  </si>
  <si>
    <t>Total Loan Sales</t>
    <phoneticPr fontId="2" type="noConversion"/>
  </si>
  <si>
    <t>FY2019 2Q</t>
    <phoneticPr fontId="4" type="noConversion"/>
  </si>
  <si>
    <t>FY2019 2Q</t>
  </si>
  <si>
    <t>FY2019 1Q</t>
  </si>
  <si>
    <t xml:space="preserve">FY2019 1Q </t>
  </si>
  <si>
    <t>Amount</t>
  </si>
  <si>
    <t>Income/Cost</t>
  </si>
  <si>
    <t>%</t>
  </si>
  <si>
    <t xml:space="preserve">FY2019 2Q </t>
    <phoneticPr fontId="5" type="noConversion"/>
  </si>
  <si>
    <t>FY2019 2Q</t>
    <phoneticPr fontId="6" type="noConversion"/>
  </si>
  <si>
    <t>FY2019 2Q</t>
    <phoneticPr fontId="27" type="noConversion"/>
  </si>
  <si>
    <t xml:space="preserve">FY2019 2Q </t>
    <phoneticPr fontId="4" type="noConversion"/>
  </si>
  <si>
    <t>FY2019 2Q</t>
    <phoneticPr fontId="6" type="noConversion"/>
  </si>
  <si>
    <t>* 2Q19 are estimates and the detailed figures will be provided next quarter</t>
    <phoneticPr fontId="6" type="noConversion"/>
  </si>
  <si>
    <t>FY2019 2Q</t>
    <phoneticPr fontId="27" type="noConversion"/>
  </si>
  <si>
    <t>* 2Q19 are estimates and the detailed figures will be provided next quarter</t>
    <phoneticPr fontId="27" type="noConversion"/>
  </si>
  <si>
    <t>FY2019 2Q</t>
    <phoneticPr fontId="4" type="noConversion"/>
  </si>
  <si>
    <t>* FSS reporting basis(Non-performing loans derived basis + indemnification of guarantees)</t>
  </si>
  <si>
    <t>* FSS reporting basis(Non-performing loans derived basis + indemnification of guarantees)</t>
    <phoneticPr fontId="4" type="noConversion"/>
  </si>
  <si>
    <t>N/A</t>
    <phoneticPr fontId="4" type="noConversion"/>
  </si>
  <si>
    <t>Loan Loss Reserves (Bank)</t>
    <phoneticPr fontId="27" type="noConversion"/>
  </si>
  <si>
    <t>LLR</t>
    <phoneticPr fontId="27" type="noConversion"/>
  </si>
  <si>
    <t>-</t>
    <phoneticPr fontId="4" type="noConversion"/>
  </si>
  <si>
    <t>Valuation / Disposal of Loans</t>
    <phoneticPr fontId="4" type="noConversion"/>
  </si>
  <si>
    <t>-</t>
    <phoneticPr fontId="4" type="noConversion"/>
  </si>
  <si>
    <t>-0.10%p</t>
    <phoneticPr fontId="4" type="noConversion"/>
  </si>
  <si>
    <t>-0.04%p</t>
    <phoneticPr fontId="4" type="noConversion"/>
  </si>
  <si>
    <t>-0.29%p</t>
    <phoneticPr fontId="4" type="noConversion"/>
  </si>
  <si>
    <t>-0.08%p</t>
    <phoneticPr fontId="4" type="noConversion"/>
  </si>
  <si>
    <t>[Woori Bank] Financial Statement</t>
    <phoneticPr fontId="2" type="noConversion"/>
  </si>
  <si>
    <t>[Woori Bank] Profitability</t>
    <phoneticPr fontId="2" type="noConversion"/>
  </si>
  <si>
    <t>[Woori Bank] Asset Quality</t>
    <phoneticPr fontId="2" type="noConversion"/>
  </si>
  <si>
    <t>[Woori Bank] Capital Adequacy</t>
    <phoneticPr fontId="2" type="noConversion"/>
  </si>
  <si>
    <t>Organization Structure</t>
    <phoneticPr fontId="2" type="noConversion"/>
  </si>
  <si>
    <t>Total Equity (Controlling Interest)</t>
    <phoneticPr fontId="4" type="noConversion"/>
  </si>
  <si>
    <t>Net Income (Controlling Interest)</t>
    <phoneticPr fontId="4" type="noConversion"/>
  </si>
  <si>
    <t>Total Assets including AUM</t>
    <phoneticPr fontId="4" type="noConversion"/>
  </si>
  <si>
    <t>ROA (Consolidated)</t>
    <phoneticPr fontId="4" type="noConversion"/>
  </si>
  <si>
    <t>ROE (Consolidated)</t>
    <phoneticPr fontId="4" type="noConversion"/>
  </si>
  <si>
    <t>EPS (Won, Cumulative)</t>
    <phoneticPr fontId="4" type="noConversion"/>
  </si>
  <si>
    <t>BPS (Won, Cumulative)</t>
    <phoneticPr fontId="4" type="noConversion"/>
  </si>
  <si>
    <t>DPS (Won)</t>
    <phoneticPr fontId="4" type="noConversion"/>
  </si>
  <si>
    <t>C/I Ratio (Cumulative)</t>
    <phoneticPr fontId="4" type="noConversion"/>
  </si>
  <si>
    <t>NIM (Cumulative)  (Bank+Card)</t>
    <phoneticPr fontId="4" type="noConversion"/>
  </si>
  <si>
    <t xml:space="preserve">NIM (Quarterly) </t>
    <phoneticPr fontId="4" type="noConversion"/>
  </si>
  <si>
    <t xml:space="preserve">NIS (Quarterly) </t>
    <phoneticPr fontId="4" type="noConversion"/>
  </si>
  <si>
    <t>NIM (Cumulative)</t>
    <phoneticPr fontId="4" type="noConversion"/>
  </si>
  <si>
    <t>NIS (Cumulative)</t>
    <phoneticPr fontId="4" type="noConversion"/>
  </si>
  <si>
    <t>Organization Structure</t>
    <phoneticPr fontId="4" type="noConversion"/>
  </si>
  <si>
    <t>Precautionary &amp; Below Ratio</t>
  </si>
  <si>
    <t>Precautionary &amp; Below Ratio</t>
    <phoneticPr fontId="4" type="noConversion"/>
  </si>
  <si>
    <t>Precautionary &amp; Below Ratio</t>
    <phoneticPr fontId="4" type="noConversion"/>
  </si>
  <si>
    <t>Shareholders' Equity</t>
    <phoneticPr fontId="4" type="noConversion"/>
  </si>
  <si>
    <t>Shareholders' Equity</t>
    <phoneticPr fontId="4" type="noConversion"/>
  </si>
  <si>
    <t>-</t>
    <phoneticPr fontId="4" type="noConversion"/>
  </si>
  <si>
    <t>-</t>
    <phoneticPr fontId="4" type="noConversion"/>
  </si>
  <si>
    <t>+0.3%p</t>
    <phoneticPr fontId="4" type="noConversion"/>
  </si>
  <si>
    <t>Organization Structure</t>
    <phoneticPr fontId="4" type="noConversion"/>
  </si>
  <si>
    <t>N.I attributable to controlling interests</t>
  </si>
  <si>
    <t>Non-controlling interests</t>
  </si>
  <si>
    <t>Credit Loss Provisions</t>
    <phoneticPr fontId="4" type="noConversion"/>
  </si>
  <si>
    <t>Credit Loss Provisions</t>
    <phoneticPr fontId="4" type="noConversion"/>
  </si>
  <si>
    <t>Organization Structure</t>
    <phoneticPr fontId="4" type="noConversion"/>
  </si>
  <si>
    <t>[Woori Bank] Consolidated Income Statements</t>
    <phoneticPr fontId="3" type="noConversion"/>
  </si>
  <si>
    <t>[Woori Bank] Consolidated Balance Sheet</t>
    <phoneticPr fontId="3" type="noConversion"/>
  </si>
  <si>
    <t>Woori Bank +Woori Card(Cumulative)</t>
    <phoneticPr fontId="3" type="noConversion"/>
  </si>
  <si>
    <t>Woori Bank +Woori Card(Quarterly)</t>
    <phoneticPr fontId="3" type="noConversion"/>
  </si>
  <si>
    <t>Organization Structure</t>
    <phoneticPr fontId="3" type="noConversion"/>
  </si>
  <si>
    <t>Woori Bank(Cumulative)</t>
    <phoneticPr fontId="5" type="noConversion"/>
  </si>
  <si>
    <t>Organization Structure</t>
    <phoneticPr fontId="5" type="noConversion"/>
  </si>
  <si>
    <t>Valuation / Disposal of Loans</t>
    <phoneticPr fontId="4" type="noConversion"/>
  </si>
  <si>
    <t>[Woori Bank] Non-Interest Income (Consolidated)</t>
    <phoneticPr fontId="4" type="noConversion"/>
  </si>
  <si>
    <t>Organization Structure</t>
    <phoneticPr fontId="4" type="noConversion"/>
  </si>
  <si>
    <t>[Woori Bank] SG&amp;A Expense Breakdown (Consolidated)</t>
    <phoneticPr fontId="3" type="noConversion"/>
  </si>
  <si>
    <t>Branches &amp; Workforce (Bank)</t>
    <phoneticPr fontId="4" type="noConversion"/>
  </si>
  <si>
    <t>C/I Ratio* (Cumulative)</t>
    <phoneticPr fontId="4" type="noConversion"/>
  </si>
  <si>
    <t>[Woori Bank] Loan (Total Credit) Breakdown</t>
    <phoneticPr fontId="6" type="noConversion"/>
  </si>
  <si>
    <t>[Woori Bank] Loan (Total Credit) Breakdown Ratio (%)</t>
    <phoneticPr fontId="6" type="noConversion"/>
  </si>
  <si>
    <t>[Woori Bank] KRW Loan Breakdown</t>
    <phoneticPr fontId="6" type="noConversion"/>
  </si>
  <si>
    <t>Organization Structure</t>
    <phoneticPr fontId="6" type="noConversion"/>
  </si>
  <si>
    <t>[Woori Bank] KRW Loan Breakdown by Interest Rate</t>
    <phoneticPr fontId="6" type="noConversion"/>
  </si>
  <si>
    <t>Organization Structure</t>
    <phoneticPr fontId="6" type="noConversion"/>
  </si>
  <si>
    <t>[Woori Bank] KRW Loan Breakdown by Type &amp; Collateral</t>
    <phoneticPr fontId="6" type="noConversion"/>
  </si>
  <si>
    <t>[Woori Bank] Funding Breakdown (Ending Balance)</t>
    <phoneticPr fontId="6" type="noConversion"/>
  </si>
  <si>
    <t>Organization Structure</t>
    <phoneticPr fontId="27" type="noConversion"/>
  </si>
  <si>
    <t>Low Cost Deposits (%) **</t>
    <phoneticPr fontId="27" type="noConversion"/>
  </si>
  <si>
    <t>Core Deposits (%) ***</t>
    <phoneticPr fontId="27" type="noConversion"/>
  </si>
  <si>
    <t>SG&amp;A Expense</t>
    <phoneticPr fontId="4" type="noConversion"/>
  </si>
  <si>
    <t xml:space="preserve">    ERP Expense</t>
    <phoneticPr fontId="4" type="noConversion"/>
  </si>
  <si>
    <t xml:space="preserve">    Salaries &amp; Benefits (Excluding ERP)</t>
    <phoneticPr fontId="4" type="noConversion"/>
  </si>
  <si>
    <t xml:space="preserve">    ERP Expense</t>
    <phoneticPr fontId="4" type="noConversion"/>
  </si>
  <si>
    <t xml:space="preserve">    Salaries &amp; Benefits (Excluding ERP)</t>
    <phoneticPr fontId="4" type="noConversion"/>
  </si>
  <si>
    <t>Organization Structure</t>
    <phoneticPr fontId="4" type="noConversion"/>
  </si>
  <si>
    <t>[Woori Bank] Asset Quality</t>
    <phoneticPr fontId="2" type="noConversion"/>
  </si>
  <si>
    <t>Organization Structure</t>
    <phoneticPr fontId="4" type="noConversion"/>
  </si>
  <si>
    <t>[Woori Bank] Asset Quality by Sector</t>
    <phoneticPr fontId="2" type="noConversion"/>
  </si>
  <si>
    <t>Precautionary &amp; Below</t>
  </si>
  <si>
    <t>Precautionary &amp; Below</t>
    <phoneticPr fontId="4" type="noConversion"/>
  </si>
  <si>
    <t>Precautionary &amp; Below Ratio</t>
    <phoneticPr fontId="4" type="noConversion"/>
  </si>
  <si>
    <t xml:space="preserve">Loan Loss Allowance </t>
    <phoneticPr fontId="4" type="noConversion"/>
  </si>
  <si>
    <t>Precautionary &amp; Below</t>
    <phoneticPr fontId="4" type="noConversion"/>
  </si>
  <si>
    <t>Loan Loss Provision (Bank+Card)</t>
    <phoneticPr fontId="27" type="noConversion"/>
  </si>
  <si>
    <t>Precautionary &amp; Below Ratio</t>
    <phoneticPr fontId="4" type="noConversion"/>
  </si>
  <si>
    <t>Organization Structure</t>
    <phoneticPr fontId="27" type="noConversion"/>
  </si>
  <si>
    <t>[Woori Bank] Delinquency Rate</t>
    <phoneticPr fontId="6" type="noConversion"/>
  </si>
  <si>
    <t>[Woori Bank] Capital Adequacy</t>
    <phoneticPr fontId="4" type="noConversion"/>
  </si>
  <si>
    <t>Organization Structure</t>
    <phoneticPr fontId="27" type="noConversion"/>
  </si>
  <si>
    <t>Organization Structure</t>
    <phoneticPr fontId="6" type="noConversion"/>
  </si>
  <si>
    <t>[Woori Card] Balance Sheet</t>
    <phoneticPr fontId="4" type="noConversion"/>
  </si>
  <si>
    <t>[Woori Card] Income Statement</t>
    <phoneticPr fontId="4" type="noConversion"/>
  </si>
  <si>
    <t>[Woori Bank] Credit Rating</t>
    <phoneticPr fontId="2" type="noConversion"/>
  </si>
  <si>
    <t>Organization Structure</t>
    <phoneticPr fontId="2" type="noConversion"/>
  </si>
  <si>
    <t>Organization Structure</t>
    <phoneticPr fontId="4" type="noConversion"/>
  </si>
  <si>
    <t>-0.1%p</t>
    <phoneticPr fontId="4" type="noConversion"/>
  </si>
  <si>
    <t>`</t>
    <phoneticPr fontId="3" type="noConversion"/>
  </si>
  <si>
    <t>-0.6%p</t>
    <phoneticPr fontId="4" type="noConversion"/>
  </si>
  <si>
    <t>-0.03%p</t>
  </si>
  <si>
    <t>-0.03%p</t>
    <phoneticPr fontId="4" type="noConversion"/>
  </si>
  <si>
    <t>-0.02%p</t>
    <phoneticPr fontId="4" type="noConversion"/>
  </si>
  <si>
    <t>-0.6%p</t>
    <phoneticPr fontId="4" type="noConversion"/>
  </si>
  <si>
    <t>-0.03%p</t>
    <phoneticPr fontId="4" type="noConversion"/>
  </si>
  <si>
    <t>-0.01%p</t>
    <phoneticPr fontId="4" type="noConversion"/>
  </si>
  <si>
    <t>-0.04%p</t>
    <phoneticPr fontId="4" type="noConversion"/>
  </si>
  <si>
    <t>+1.5%p</t>
  </si>
  <si>
    <t>+1.5%p</t>
    <phoneticPr fontId="4" type="noConversion"/>
  </si>
  <si>
    <t>+0.3%p</t>
    <phoneticPr fontId="4" type="noConversion"/>
  </si>
  <si>
    <t>-1.7%p</t>
  </si>
  <si>
    <t>-1.7%p</t>
    <phoneticPr fontId="4" type="noConversion"/>
  </si>
  <si>
    <t>+2.1%p</t>
    <phoneticPr fontId="4" type="noConversion"/>
  </si>
  <si>
    <t>*IFRS15 basis / 14.92% for Old Standard</t>
    <phoneticPr fontId="4" type="noConversion"/>
  </si>
  <si>
    <t>N/A</t>
    <phoneticPr fontId="4" type="noConversion"/>
  </si>
  <si>
    <t>N/A</t>
    <phoneticPr fontId="4" type="noConversion"/>
  </si>
  <si>
    <t>NIM (Quarterly)  (Bank+Card)</t>
    <phoneticPr fontId="4" type="noConversion"/>
  </si>
  <si>
    <t>N/A</t>
    <phoneticPr fontId="4" type="noConversion"/>
  </si>
  <si>
    <t>N/A</t>
    <phoneticPr fontId="4" type="noConversion"/>
  </si>
  <si>
    <t>-</t>
    <phoneticPr fontId="4" type="noConversion"/>
  </si>
  <si>
    <t>N/A</t>
    <phoneticPr fontId="4" type="noConversion"/>
  </si>
  <si>
    <t>-0.04%p</t>
    <phoneticPr fontId="4" type="noConversion"/>
  </si>
  <si>
    <t>-0.10%p</t>
    <phoneticPr fontId="4" type="noConversion"/>
  </si>
  <si>
    <t>-0.08%p</t>
    <phoneticPr fontId="4" type="noConversion"/>
  </si>
  <si>
    <t>-0.29%p</t>
    <phoneticPr fontId="4" type="noConversion"/>
  </si>
  <si>
    <t>-0.25%p</t>
    <phoneticPr fontId="4" type="noConversion"/>
  </si>
  <si>
    <t>-0.73%p</t>
    <phoneticPr fontId="4" type="noConversion"/>
  </si>
  <si>
    <t>-0.01%p</t>
    <phoneticPr fontId="4" type="noConversion"/>
  </si>
  <si>
    <t>+0.01%p</t>
    <phoneticPr fontId="4" type="noConversion"/>
  </si>
  <si>
    <t>-0.16%p</t>
    <phoneticPr fontId="4" type="noConversion"/>
  </si>
  <si>
    <t>-0.42%p</t>
    <phoneticPr fontId="4" type="noConversion"/>
  </si>
  <si>
    <t>-1.37%p</t>
    <phoneticPr fontId="4" type="noConversion"/>
  </si>
  <si>
    <t>-0.11%p</t>
    <phoneticPr fontId="4" type="noConversion"/>
  </si>
  <si>
    <t>-0.32%p</t>
    <phoneticPr fontId="4" type="noConversion"/>
  </si>
  <si>
    <t>+0.05%p</t>
    <phoneticPr fontId="4" type="noConversion"/>
  </si>
  <si>
    <t>-2.10%p</t>
    <phoneticPr fontId="4" type="noConversion"/>
  </si>
  <si>
    <t>-2.35%p</t>
    <phoneticPr fontId="4" type="noConversion"/>
  </si>
  <si>
    <t>-</t>
    <phoneticPr fontId="4" type="noConversion"/>
  </si>
  <si>
    <t>-</t>
    <phoneticPr fontId="4" type="noConversion"/>
  </si>
  <si>
    <t>-0.4%p</t>
  </si>
  <si>
    <t>-0.4%p</t>
    <phoneticPr fontId="27" type="noConversion"/>
  </si>
  <si>
    <t>-0.6%p</t>
  </si>
  <si>
    <t>-0.6%p</t>
    <phoneticPr fontId="27" type="noConversion"/>
  </si>
  <si>
    <t>-0.7%p</t>
  </si>
  <si>
    <t>-0.7%p</t>
    <phoneticPr fontId="27" type="noConversion"/>
  </si>
  <si>
    <t>-0.6%p</t>
    <phoneticPr fontId="27" type="noConversion"/>
  </si>
  <si>
    <t>-0.7%p</t>
    <phoneticPr fontId="27" type="noConversion"/>
  </si>
  <si>
    <t>-0.5%p</t>
  </si>
  <si>
    <t>-0.5%p</t>
    <phoneticPr fontId="27" type="noConversion"/>
  </si>
  <si>
    <t>Estimated Loss</t>
    <phoneticPr fontId="4" type="noConversion"/>
  </si>
  <si>
    <t>-0.05%p</t>
    <phoneticPr fontId="4" type="noConversion"/>
  </si>
  <si>
    <t>-0.12%p</t>
    <phoneticPr fontId="4" type="noConversion"/>
  </si>
  <si>
    <t>+1.8%p</t>
    <phoneticPr fontId="4" type="noConversion"/>
  </si>
  <si>
    <t>+0.5%p</t>
    <phoneticPr fontId="4" type="noConversion"/>
  </si>
  <si>
    <t>-</t>
    <phoneticPr fontId="6" type="noConversion"/>
  </si>
  <si>
    <t>-</t>
    <phoneticPr fontId="6" type="noConversion"/>
  </si>
  <si>
    <t>-</t>
    <phoneticPr fontId="6" type="noConversion"/>
  </si>
  <si>
    <t>-0.12%p</t>
    <phoneticPr fontId="4" type="noConversion"/>
  </si>
  <si>
    <t>-0.05%p</t>
    <phoneticPr fontId="4" type="noConversion"/>
  </si>
  <si>
    <t>+1.8%p</t>
    <phoneticPr fontId="4" type="noConversion"/>
  </si>
  <si>
    <t>N/A</t>
    <phoneticPr fontId="4" type="noConversion"/>
  </si>
  <si>
    <t>N/A</t>
    <phoneticPr fontId="4" type="noConversion"/>
  </si>
  <si>
    <t>-</t>
    <phoneticPr fontId="4" type="noConversion"/>
  </si>
  <si>
    <t>0.17%</t>
    <phoneticPr fontId="4" type="noConversion"/>
  </si>
  <si>
    <t>+0.03%p</t>
    <phoneticPr fontId="4" type="noConversion"/>
  </si>
  <si>
    <t>-0.11%p</t>
    <phoneticPr fontId="4" type="noConversion"/>
  </si>
  <si>
    <t>+0.77%p</t>
    <phoneticPr fontId="4" type="noConversion"/>
  </si>
  <si>
    <t>-1.45%p</t>
    <phoneticPr fontId="4" type="noConversion"/>
  </si>
  <si>
    <t>[Group] Credit Rating</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</si>
</sst>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76" formatCode="0.0%"/>
    <numFmt numFmtId="177" formatCode="0_);\(0\)"/>
    <numFmt numFmtId="178" formatCode="_-* #,##0.0_-;\-* #,##0.0_-;_-* &quot;-&quot;_-;_-@_-"/>
    <numFmt numFmtId="179" formatCode="#,##0_);\(#,##0\)"/>
    <numFmt numFmtId="180" formatCode="_-* #,##0_-;\-* #,##0_-;_-* &quot;-&quot;??_-;_-@_-"/>
    <numFmt numFmtId="181" formatCode="_-* #,##0.00_-;\-* #,##0.00_-;_-* &quot;-&quot;_-;_-@_-"/>
    <numFmt numFmtId="182" formatCode="_-* #,##0.000_-;\-* #,##0.000_-;_-* &quot;-&quot;_-;_-@_-"/>
    <numFmt numFmtId="183" formatCode="_-* #,##0.00000_-;\-* #,##0.00000_-;_-* &quot;-&quot;_-;_-@_-"/>
    <numFmt numFmtId="184" formatCode="_-* #,##0.000000_-;\-* #,##0.000000_-;_-* &quot;-&quot;_-;_-@_-"/>
    <numFmt numFmtId="185" formatCode="_-* #,##0.000_-;\-* #,##0.000_-;_-* &quot;-&quot;??_-;_-@_-"/>
    <numFmt numFmtId="186" formatCode="_-* #,##0.0000000_-;\-* #,##0.0000000_-;_-* &quot;-&quot;??_-;_-@_-"/>
    <numFmt numFmtId="187" formatCode="_-* #,##0.0000_-;\-* #,##0.0000_-;_-* &quot;-&quot;_-;_-@_-"/>
    <numFmt numFmtId="188" formatCode="0.00_);[Red]\(0.00\)"/>
  </numFmts>
  <fonts count="98">
    <font>
      <sz val="11"/>
      <color theme="1"/>
      <name val="맑은 고딕"/>
      <family val="3"/>
      <charset val="129"/>
      <scheme val="minor"/>
    </font>
    <font>
      <sz val="11"/>
      <color theme="1"/>
      <name val="맑은 고딕"/>
      <family val="2"/>
      <charset val="129"/>
      <scheme val="minor"/>
    </font>
    <font>
      <sz val="8"/>
      <name val="맑은 고딕"/>
      <family val="3"/>
      <charset val="129"/>
    </font>
    <font>
      <sz val="8"/>
      <name val="맑은 고딕"/>
      <family val="3"/>
      <charset val="129"/>
    </font>
    <font>
      <sz val="8"/>
      <name val="돋움"/>
      <family val="3"/>
      <charset val="129"/>
    </font>
    <font>
      <sz val="8"/>
      <name val="맑은 고딕"/>
      <family val="3"/>
      <charset val="129"/>
    </font>
    <font>
      <sz val="8"/>
      <name val="맑은 고딕"/>
      <family val="3"/>
      <charset val="129"/>
    </font>
    <font>
      <sz val="8"/>
      <color indexed="8"/>
      <name val="하나 M"/>
      <family val="1"/>
      <charset val="129"/>
    </font>
    <font>
      <sz val="11"/>
      <color indexed="8"/>
      <name val="하나 M"/>
      <family val="1"/>
      <charset val="129"/>
    </font>
    <font>
      <sz val="10"/>
      <name val="돋움"/>
      <family val="3"/>
      <charset val="129"/>
    </font>
    <font>
      <sz val="10"/>
      <color indexed="8"/>
      <name val="Arial"/>
      <family val="2"/>
    </font>
    <font>
      <b/>
      <sz val="9"/>
      <name val="Arial"/>
      <family val="2"/>
    </font>
    <font>
      <sz val="8"/>
      <name val="Arial"/>
      <family val="2"/>
    </font>
    <font>
      <sz val="10"/>
      <color indexed="8"/>
      <name val="하나 M"/>
      <family val="1"/>
      <charset val="129"/>
    </font>
    <font>
      <sz val="9"/>
      <name val="Arial"/>
      <family val="2"/>
    </font>
    <font>
      <b/>
      <sz val="9"/>
      <color indexed="9"/>
      <name val="Arial"/>
      <family val="2"/>
    </font>
    <font>
      <b/>
      <sz val="9"/>
      <color indexed="21"/>
      <name val="Arial"/>
      <family val="2"/>
    </font>
    <font>
      <sz val="8"/>
      <color indexed="8"/>
      <name val="Arial"/>
      <family val="2"/>
    </font>
    <font>
      <sz val="9"/>
      <color indexed="21"/>
      <name val="Arial"/>
      <family val="2"/>
    </font>
    <font>
      <b/>
      <sz val="8"/>
      <name val="Arial"/>
      <family val="2"/>
    </font>
    <font>
      <sz val="8"/>
      <color indexed="9"/>
      <name val="Arial Rounded MT Bold"/>
      <family val="2"/>
    </font>
    <font>
      <sz val="9"/>
      <color rgb="FFFF0000"/>
      <name val="Arial"/>
      <family val="2"/>
    </font>
    <font>
      <b/>
      <sz val="9"/>
      <color indexed="49"/>
      <name val="Arial"/>
      <family val="2"/>
    </font>
    <font>
      <sz val="9"/>
      <color indexed="8"/>
      <name val="Arial"/>
      <family val="2"/>
    </font>
    <font>
      <b/>
      <sz val="9"/>
      <color indexed="8"/>
      <name val="Arial"/>
      <family val="2"/>
    </font>
    <font>
      <sz val="9"/>
      <color theme="1" tint="0.34998626667073579"/>
      <name val="Arial"/>
      <family val="2"/>
    </font>
    <font>
      <b/>
      <sz val="9"/>
      <color rgb="FF008080"/>
      <name val="Arial"/>
      <family val="2"/>
    </font>
    <font>
      <sz val="8"/>
      <name val="맑은 고딕"/>
      <family val="3"/>
      <charset val="129"/>
      <scheme val="minor"/>
    </font>
    <font>
      <b/>
      <sz val="8"/>
      <name val="돋움"/>
      <family val="3"/>
      <charset val="129"/>
    </font>
    <font>
      <b/>
      <sz val="11"/>
      <name val="돋움"/>
      <family val="3"/>
      <charset val="129"/>
    </font>
    <font>
      <sz val="8"/>
      <color rgb="FFFF0000"/>
      <name val="하나 M"/>
      <family val="1"/>
      <charset val="129"/>
    </font>
    <font>
      <sz val="6"/>
      <color indexed="8"/>
      <name val="하나 M"/>
      <family val="1"/>
      <charset val="129"/>
    </font>
    <font>
      <sz val="8"/>
      <color theme="1"/>
      <name val="맑은 고딕"/>
      <family val="3"/>
      <charset val="129"/>
      <scheme val="minor"/>
    </font>
    <font>
      <b/>
      <sz val="9"/>
      <color theme="0"/>
      <name val="Arial"/>
      <family val="2"/>
    </font>
    <font>
      <b/>
      <sz val="9"/>
      <color rgb="FF000000"/>
      <name val="Arial"/>
      <family val="2"/>
    </font>
    <font>
      <sz val="9"/>
      <color rgb="FF000000"/>
      <name val="Arial"/>
      <family val="2"/>
    </font>
    <font>
      <sz val="9"/>
      <color theme="1"/>
      <name val="하나 M"/>
      <family val="1"/>
      <charset val="129"/>
    </font>
    <font>
      <sz val="18"/>
      <color rgb="FFFF0000"/>
      <name val="하나 M"/>
      <family val="1"/>
      <charset val="129"/>
    </font>
    <font>
      <sz val="11"/>
      <color rgb="FFFF0000"/>
      <name val="맑은 고딕"/>
      <family val="3"/>
      <charset val="129"/>
      <scheme val="minor"/>
    </font>
    <font>
      <b/>
      <sz val="11"/>
      <color theme="1"/>
      <name val="Arial"/>
      <family val="2"/>
    </font>
    <font>
      <sz val="11"/>
      <color theme="1"/>
      <name val="Arial"/>
      <family val="2"/>
    </font>
    <font>
      <sz val="12"/>
      <color indexed="9"/>
      <name val="Arial"/>
      <family val="2"/>
    </font>
    <font>
      <sz val="9"/>
      <color indexed="9"/>
      <name val="Arial"/>
      <family val="2"/>
    </font>
    <font>
      <sz val="9"/>
      <color indexed="23"/>
      <name val="Arial"/>
      <family val="2"/>
    </font>
    <font>
      <u/>
      <sz val="9"/>
      <color indexed="9"/>
      <name val="Arial"/>
      <family val="2"/>
    </font>
    <font>
      <sz val="9"/>
      <color theme="0"/>
      <name val="Arial"/>
      <family val="2"/>
    </font>
    <font>
      <sz val="9"/>
      <color theme="1" tint="0.249977111117893"/>
      <name val="Arial"/>
      <family val="2"/>
    </font>
    <font>
      <sz val="9"/>
      <color theme="1"/>
      <name val="Arial"/>
      <family val="2"/>
    </font>
    <font>
      <b/>
      <sz val="9"/>
      <color theme="1"/>
      <name val="Arial"/>
      <family val="2"/>
    </font>
    <font>
      <b/>
      <u/>
      <sz val="9"/>
      <color theme="1" tint="0.34998626667073579"/>
      <name val="Arial"/>
      <family val="2"/>
    </font>
    <font>
      <b/>
      <sz val="9"/>
      <color theme="1" tint="0.34998626667073579"/>
      <name val="Arial"/>
      <family val="2"/>
    </font>
    <font>
      <b/>
      <sz val="9"/>
      <color indexed="18"/>
      <name val="Arial"/>
      <family val="2"/>
    </font>
    <font>
      <sz val="9"/>
      <color indexed="21"/>
      <name val="Arial "/>
      <family val="3"/>
      <charset val="129"/>
    </font>
    <font>
      <b/>
      <sz val="9"/>
      <color indexed="21"/>
      <name val="Arial "/>
      <family val="3"/>
      <charset val="129"/>
    </font>
    <font>
      <sz val="9"/>
      <color indexed="23"/>
      <name val="Arial "/>
      <family val="3"/>
      <charset val="129"/>
    </font>
    <font>
      <sz val="9"/>
      <color indexed="9"/>
      <name val="Arial "/>
      <family val="3"/>
      <charset val="129"/>
    </font>
    <font>
      <sz val="9"/>
      <color indexed="8"/>
      <name val="Arial "/>
      <family val="3"/>
      <charset val="129"/>
    </font>
    <font>
      <u/>
      <sz val="9"/>
      <color indexed="9"/>
      <name val="Arial "/>
      <family val="3"/>
      <charset val="129"/>
    </font>
    <font>
      <b/>
      <sz val="9"/>
      <color indexed="9"/>
      <name val="Arial "/>
      <family val="3"/>
      <charset val="129"/>
    </font>
    <font>
      <sz val="9"/>
      <name val="Arial "/>
      <family val="3"/>
      <charset val="129"/>
    </font>
    <font>
      <b/>
      <sz val="9"/>
      <name val="Arial "/>
      <family val="3"/>
      <charset val="129"/>
    </font>
    <font>
      <sz val="9"/>
      <color theme="1" tint="0.34998626667073579"/>
      <name val="Arial "/>
      <family val="3"/>
      <charset val="129"/>
    </font>
    <font>
      <b/>
      <sz val="9"/>
      <color indexed="8"/>
      <name val="Arial "/>
      <family val="3"/>
      <charset val="129"/>
    </font>
    <font>
      <sz val="9"/>
      <color indexed="49"/>
      <name val="Arial"/>
      <family val="2"/>
    </font>
    <font>
      <b/>
      <sz val="9"/>
      <color rgb="FFFF0000"/>
      <name val="Arial"/>
      <family val="2"/>
    </font>
    <font>
      <b/>
      <sz val="9"/>
      <color indexed="49"/>
      <name val="Arial "/>
      <family val="3"/>
      <charset val="129"/>
    </font>
    <font>
      <sz val="9"/>
      <color indexed="63"/>
      <name val="Arial"/>
      <family val="2"/>
    </font>
    <font>
      <b/>
      <sz val="9"/>
      <color indexed="56"/>
      <name val="Arial"/>
      <family val="2"/>
    </font>
    <font>
      <b/>
      <sz val="9"/>
      <color indexed="23"/>
      <name val="Arial "/>
      <family val="3"/>
      <charset val="129"/>
    </font>
    <font>
      <b/>
      <sz val="11"/>
      <color theme="1"/>
      <name val="맑은 고딕"/>
      <family val="3"/>
      <charset val="129"/>
      <scheme val="minor"/>
    </font>
    <font>
      <sz val="9"/>
      <color indexed="8"/>
      <name val="Arial Unicode MS"/>
      <family val="3"/>
      <charset val="129"/>
    </font>
    <font>
      <sz val="9"/>
      <name val="Arial Unicode MS"/>
      <family val="3"/>
      <charset val="129"/>
    </font>
    <font>
      <b/>
      <sz val="9"/>
      <color theme="1"/>
      <name val="Arial "/>
      <family val="3"/>
      <charset val="129"/>
    </font>
    <font>
      <sz val="8"/>
      <color theme="1"/>
      <name val="Arial"/>
      <family val="2"/>
    </font>
    <font>
      <sz val="10"/>
      <color theme="1"/>
      <name val="Arial"/>
      <family val="2"/>
    </font>
    <font>
      <sz val="9"/>
      <color indexed="8"/>
      <name val="A"/>
      <family val="3"/>
      <charset val="129"/>
    </font>
    <font>
      <b/>
      <sz val="9"/>
      <color theme="3"/>
      <name val="Arial"/>
      <family val="2"/>
    </font>
    <font>
      <sz val="9"/>
      <color theme="3"/>
      <name val="Arial"/>
      <family val="2"/>
    </font>
    <font>
      <sz val="10"/>
      <color theme="3"/>
      <name val="Arial"/>
      <family val="2"/>
    </font>
    <font>
      <u/>
      <sz val="9"/>
      <color theme="3"/>
      <name val="Arial"/>
      <family val="2"/>
    </font>
    <font>
      <b/>
      <sz val="9"/>
      <color theme="4" tint="-0.249977111117893"/>
      <name val="Arial"/>
      <family val="2"/>
    </font>
    <font>
      <b/>
      <sz val="9"/>
      <color theme="3" tint="-0.249977111117893"/>
      <name val="Arial"/>
      <family val="2"/>
    </font>
    <font>
      <b/>
      <sz val="12"/>
      <color theme="3"/>
      <name val="Arial"/>
      <family val="2"/>
    </font>
    <font>
      <sz val="10"/>
      <color theme="1" tint="0.34998626667073579"/>
      <name val="Arial"/>
      <family val="2"/>
    </font>
    <font>
      <sz val="9"/>
      <color indexed="8"/>
      <name val="돋움"/>
      <family val="3"/>
      <charset val="129"/>
    </font>
    <font>
      <sz val="10"/>
      <name val="맑은 고딕"/>
      <family val="3"/>
      <charset val="129"/>
      <scheme val="minor"/>
    </font>
    <font>
      <b/>
      <sz val="10"/>
      <color theme="0"/>
      <name val="Arial"/>
      <family val="2"/>
    </font>
    <font>
      <b/>
      <sz val="9"/>
      <color theme="0"/>
      <name val="돋움"/>
      <family val="3"/>
      <charset val="129"/>
    </font>
    <font>
      <sz val="12"/>
      <name val="바탕체"/>
      <family val="1"/>
      <charset val="129"/>
    </font>
    <font>
      <b/>
      <sz val="8"/>
      <color indexed="8"/>
      <name val="Arial"/>
      <family val="2"/>
    </font>
    <font>
      <b/>
      <sz val="8"/>
      <name val="Arial "/>
      <family val="3"/>
      <charset val="129"/>
    </font>
    <font>
      <sz val="8"/>
      <name val="Arial "/>
      <family val="3"/>
      <charset val="129"/>
    </font>
    <font>
      <sz val="8"/>
      <color indexed="8"/>
      <name val="Arial "/>
      <family val="3"/>
      <charset val="129"/>
    </font>
    <font>
      <sz val="8"/>
      <color theme="1"/>
      <name val="맑은 고딕"/>
      <family val="2"/>
      <charset val="129"/>
      <scheme val="minor"/>
    </font>
    <font>
      <b/>
      <sz val="8"/>
      <color theme="1"/>
      <name val="맑은 고딕"/>
      <family val="3"/>
      <charset val="129"/>
      <scheme val="minor"/>
    </font>
    <font>
      <b/>
      <sz val="9"/>
      <color theme="1"/>
      <name val="돋움"/>
      <family val="3"/>
      <charset val="129"/>
    </font>
    <font>
      <sz val="11"/>
      <color theme="1"/>
      <name val="맑은 고딕"/>
      <family val="3"/>
      <charset val="129"/>
      <scheme val="minor"/>
    </font>
    <font>
      <sz val="9"/>
      <color rgb="FF1953B1"/>
      <name val="Arial"/>
      <family val="2"/>
    </font>
  </fonts>
  <fills count="23">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33CCCC"/>
        <bgColor indexed="64"/>
      </patternFill>
    </fill>
    <fill>
      <patternFill patternType="solid">
        <fgColor rgb="FF009999"/>
        <bgColor indexed="64"/>
      </patternFill>
    </fill>
    <fill>
      <patternFill patternType="solid">
        <fgColor theme="0" tint="-0.14999847407452621"/>
        <bgColor indexed="64"/>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
      <patternFill patternType="solid">
        <fgColor indexed="5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C0000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CFEDE"/>
        <bgColor indexed="64"/>
      </patternFill>
    </fill>
    <fill>
      <patternFill patternType="solid">
        <fgColor rgb="FF00B0F0"/>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59999389629810485"/>
        <bgColor indexed="64"/>
      </patternFill>
    </fill>
  </fills>
  <borders count="35">
    <border>
      <left/>
      <right/>
      <top/>
      <bottom/>
      <diagonal/>
    </border>
    <border>
      <left/>
      <right/>
      <top/>
      <bottom style="medium">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double">
        <color indexed="64"/>
      </bottom>
      <diagonal/>
    </border>
    <border>
      <left/>
      <right/>
      <top/>
      <bottom style="double">
        <color indexed="64"/>
      </bottom>
      <diagonal/>
    </border>
    <border>
      <left/>
      <right/>
      <top style="thin">
        <color indexed="64"/>
      </top>
      <bottom style="medium">
        <color indexed="64"/>
      </bottom>
      <diagonal/>
    </border>
    <border>
      <left/>
      <right/>
      <top style="thick">
        <color indexed="64"/>
      </top>
      <bottom style="thick">
        <color indexed="64"/>
      </bottom>
      <diagonal/>
    </border>
    <border>
      <left/>
      <right/>
      <top style="thin">
        <color auto="1"/>
      </top>
      <bottom/>
      <diagonal/>
    </border>
    <border>
      <left/>
      <right/>
      <top style="double">
        <color auto="1"/>
      </top>
      <bottom style="medium">
        <color auto="1"/>
      </bottom>
      <diagonal/>
    </border>
    <border>
      <left/>
      <right/>
      <top style="double">
        <color indexed="64"/>
      </top>
      <bottom/>
      <diagonal/>
    </border>
    <border>
      <left/>
      <right/>
      <top/>
      <bottom style="medium">
        <color auto="1"/>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auto="1"/>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
      <left/>
      <right/>
      <top style="thin">
        <color indexed="64"/>
      </top>
      <bottom style="medium">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3">
    <xf numFmtId="0" fontId="0" fillId="0" borderId="0"/>
    <xf numFmtId="41" fontId="96" fillId="0" borderId="0" applyFont="0" applyFill="0" applyBorder="0" applyAlignment="0" applyProtection="0">
      <alignment vertical="center"/>
    </xf>
    <xf numFmtId="9" fontId="96" fillId="0" borderId="0" applyFont="0" applyFill="0" applyBorder="0" applyAlignment="0" applyProtection="0">
      <alignment vertical="center"/>
    </xf>
  </cellStyleXfs>
  <cellXfs count="1520">
    <xf numFmtId="0" fontId="0" fillId="0" borderId="0" xfId="0" applyAlignment="1">
      <alignment vertical="center"/>
    </xf>
    <xf numFmtId="0" fontId="7" fillId="0" borderId="0" xfId="0" applyFont="1" applyAlignment="1">
      <alignment vertical="center"/>
    </xf>
    <xf numFmtId="0" fontId="16" fillId="0" borderId="0" xfId="0" applyFont="1" applyFill="1" applyBorder="1" applyAlignment="1">
      <alignment vertical="center"/>
    </xf>
    <xf numFmtId="0" fontId="17" fillId="0" borderId="0" xfId="0" applyFont="1" applyAlignment="1">
      <alignment vertical="center"/>
    </xf>
    <xf numFmtId="0" fontId="16" fillId="0" borderId="0" xfId="0" applyFont="1" applyFill="1" applyBorder="1" applyAlignment="1">
      <alignment vertical="center"/>
    </xf>
    <xf numFmtId="0" fontId="18" fillId="0" borderId="0" xfId="0" applyFont="1" applyFill="1" applyAlignment="1" applyProtection="1">
      <alignment vertical="center"/>
    </xf>
    <xf numFmtId="0" fontId="18" fillId="0" borderId="0" xfId="0" quotePrefix="1" applyFont="1" applyFill="1" applyAlignment="1" applyProtection="1">
      <alignment horizontal="left" vertical="center"/>
    </xf>
    <xf numFmtId="0" fontId="18" fillId="6" borderId="0" xfId="0" applyFont="1" applyFill="1" applyAlignment="1" applyProtection="1">
      <alignment vertical="center"/>
    </xf>
    <xf numFmtId="0" fontId="12" fillId="0" borderId="0" xfId="0" applyFont="1" applyFill="1" applyAlignment="1">
      <alignment vertical="center"/>
    </xf>
    <xf numFmtId="0" fontId="21" fillId="0" borderId="0" xfId="0" quotePrefix="1" applyFont="1" applyFill="1" applyAlignment="1" applyProtection="1">
      <alignment horizontal="left" vertical="center"/>
    </xf>
    <xf numFmtId="0" fontId="16" fillId="0" borderId="0" xfId="0" applyFont="1" applyFill="1" applyBorder="1" applyAlignment="1">
      <alignment vertical="center"/>
    </xf>
    <xf numFmtId="0" fontId="12" fillId="0" borderId="0" xfId="0" applyFont="1" applyAlignment="1">
      <alignment vertical="center"/>
    </xf>
    <xf numFmtId="0" fontId="19" fillId="0" borderId="7" xfId="0" applyFont="1" applyFill="1" applyBorder="1" applyAlignment="1">
      <alignment horizontal="left" vertical="center"/>
    </xf>
    <xf numFmtId="0" fontId="22" fillId="0" borderId="0" xfId="0" applyFont="1" applyFill="1" applyBorder="1" applyAlignment="1">
      <alignment vertical="center"/>
    </xf>
    <xf numFmtId="0" fontId="19" fillId="0" borderId="7" xfId="0" applyFont="1" applyFill="1" applyBorder="1" applyAlignment="1">
      <alignment vertical="center"/>
    </xf>
    <xf numFmtId="0" fontId="12" fillId="0" borderId="0" xfId="0" applyFont="1" applyFill="1" applyAlignment="1">
      <alignment horizontal="left" vertical="center"/>
    </xf>
    <xf numFmtId="0" fontId="12" fillId="0" borderId="5" xfId="0" applyFont="1" applyFill="1" applyBorder="1" applyAlignment="1">
      <alignment horizontal="left" vertical="center"/>
    </xf>
    <xf numFmtId="0" fontId="19" fillId="0" borderId="9" xfId="0" applyFont="1" applyFill="1" applyBorder="1" applyAlignment="1">
      <alignment vertical="center"/>
    </xf>
    <xf numFmtId="0" fontId="16" fillId="0" borderId="0" xfId="0" applyFont="1" applyFill="1" applyBorder="1" applyAlignment="1">
      <alignment horizontal="left" vertical="center"/>
    </xf>
    <xf numFmtId="38" fontId="19" fillId="0" borderId="2" xfId="0" applyNumberFormat="1" applyFont="1" applyFill="1" applyBorder="1" applyAlignment="1">
      <alignment vertical="center"/>
    </xf>
    <xf numFmtId="38" fontId="12" fillId="0" borderId="0" xfId="0" applyNumberFormat="1" applyFont="1" applyFill="1" applyBorder="1" applyAlignment="1">
      <alignment horizontal="left" vertical="center" indent="1"/>
    </xf>
    <xf numFmtId="0" fontId="12" fillId="0" borderId="0" xfId="0" applyFont="1" applyFill="1" applyAlignment="1">
      <alignment horizontal="left" vertical="center" indent="1"/>
    </xf>
    <xf numFmtId="0" fontId="18" fillId="0" borderId="0" xfId="0" applyFont="1" applyFill="1" applyAlignment="1">
      <alignment vertical="center"/>
    </xf>
    <xf numFmtId="0" fontId="17" fillId="0" borderId="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 xfId="0" applyFont="1" applyFill="1" applyBorder="1" applyAlignment="1">
      <alignment horizontal="left" vertical="center"/>
    </xf>
    <xf numFmtId="0" fontId="18" fillId="0" borderId="0" xfId="0" applyFont="1" applyFill="1" applyAlignment="1">
      <alignment vertical="center"/>
    </xf>
    <xf numFmtId="0" fontId="22" fillId="7" borderId="0"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0" xfId="0" applyFont="1" applyFill="1" applyBorder="1" applyAlignment="1" applyProtection="1">
      <alignment vertical="center"/>
    </xf>
    <xf numFmtId="10" fontId="23" fillId="7" borderId="0" xfId="0" applyNumberFormat="1" applyFont="1" applyFill="1" applyBorder="1" applyAlignment="1" applyProtection="1">
      <alignment vertical="center"/>
    </xf>
    <xf numFmtId="0" fontId="23" fillId="7" borderId="0" xfId="0" applyFont="1" applyFill="1" applyBorder="1" applyAlignment="1" applyProtection="1">
      <alignment vertical="center"/>
    </xf>
    <xf numFmtId="0" fontId="23" fillId="7" borderId="0" xfId="0" applyFont="1" applyFill="1" applyBorder="1" applyAlignment="1" applyProtection="1">
      <alignment horizontal="right" vertical="center" indent="1"/>
    </xf>
    <xf numFmtId="0" fontId="23" fillId="7" borderId="0" xfId="0" applyFont="1" applyFill="1" applyBorder="1" applyAlignment="1" applyProtection="1">
      <alignment vertical="center"/>
    </xf>
    <xf numFmtId="0" fontId="23" fillId="7" borderId="0" xfId="0" applyFont="1" applyFill="1" applyBorder="1" applyAlignment="1" applyProtection="1">
      <alignment vertical="center"/>
    </xf>
    <xf numFmtId="0" fontId="21" fillId="7" borderId="0" xfId="0" applyFont="1" applyFill="1" applyAlignment="1" applyProtection="1">
      <alignment vertical="center"/>
    </xf>
    <xf numFmtId="10" fontId="23" fillId="7" borderId="0" xfId="0" applyNumberFormat="1" applyFont="1" applyFill="1" applyBorder="1" applyAlignment="1" applyProtection="1">
      <alignment vertical="center"/>
    </xf>
    <xf numFmtId="0" fontId="18" fillId="7" borderId="0" xfId="0" applyFont="1" applyFill="1" applyAlignment="1" applyProtection="1">
      <alignment vertical="center"/>
    </xf>
    <xf numFmtId="0" fontId="18" fillId="7" borderId="0" xfId="0" applyFont="1" applyFill="1" applyBorder="1" applyAlignment="1" applyProtection="1">
      <alignment vertical="center"/>
    </xf>
    <xf numFmtId="0" fontId="16" fillId="7" borderId="0" xfId="0" applyFont="1" applyFill="1" applyAlignment="1" applyProtection="1">
      <alignment vertical="center"/>
    </xf>
    <xf numFmtId="0" fontId="24" fillId="7" borderId="0" xfId="0" applyFont="1" applyFill="1" applyBorder="1" applyAlignment="1" applyProtection="1">
      <alignment vertical="center"/>
    </xf>
    <xf numFmtId="0" fontId="20" fillId="5" borderId="0" xfId="0" quotePrefix="1" applyFont="1" applyFill="1" applyAlignment="1">
      <alignment horizontal="center" vertical="center" wrapText="1"/>
    </xf>
    <xf numFmtId="0" fontId="25" fillId="7" borderId="0" xfId="0" applyFont="1" applyFill="1" applyAlignment="1" applyProtection="1">
      <alignment vertical="center"/>
    </xf>
    <xf numFmtId="0" fontId="14" fillId="7" borderId="0" xfId="0" applyFont="1" applyFill="1" applyBorder="1" applyAlignment="1" applyProtection="1">
      <alignment vertical="center"/>
    </xf>
    <xf numFmtId="0" fontId="26" fillId="0" borderId="0" xfId="0" applyFont="1" applyFill="1" applyBorder="1" applyAlignment="1">
      <alignment vertical="center"/>
    </xf>
    <xf numFmtId="0" fontId="26" fillId="0" borderId="0" xfId="0" applyFont="1" applyFill="1" applyBorder="1" applyAlignment="1">
      <alignment vertical="center"/>
    </xf>
    <xf numFmtId="0" fontId="0" fillId="0" borderId="0" xfId="0" applyAlignment="1">
      <alignment horizontal="center" vertical="center"/>
    </xf>
    <xf numFmtId="0" fontId="30" fillId="6" borderId="0" xfId="0" applyFont="1" applyFill="1" applyAlignment="1" applyProtection="1">
      <alignment horizontal="left" vertical="center"/>
    </xf>
    <xf numFmtId="0" fontId="7" fillId="0" borderId="0" xfId="0" applyFont="1" applyAlignment="1">
      <alignment horizontal="right" vertical="center"/>
    </xf>
    <xf numFmtId="0" fontId="31" fillId="0" borderId="0" xfId="0" applyFont="1" applyAlignment="1">
      <alignment horizontal="center" vertical="center"/>
    </xf>
    <xf numFmtId="0" fontId="32" fillId="2" borderId="0" xfId="0" applyFont="1" applyFill="1" applyAlignment="1">
      <alignment horizontal="left" vertical="center"/>
    </xf>
    <xf numFmtId="0" fontId="32" fillId="2" borderId="0" xfId="0" applyFont="1" applyFill="1" applyAlignment="1">
      <alignment vertical="center"/>
    </xf>
    <xf numFmtId="0" fontId="31" fillId="0" borderId="0" xfId="0" applyFont="1" applyAlignment="1">
      <alignment horizontal="right" vertical="center"/>
    </xf>
    <xf numFmtId="0" fontId="32" fillId="0" borderId="0" xfId="0" applyFont="1" applyAlignment="1">
      <alignment horizontal="left" vertical="center"/>
    </xf>
    <xf numFmtId="0" fontId="32" fillId="0" borderId="0" xfId="0" applyFont="1" applyAlignment="1">
      <alignment vertical="center"/>
    </xf>
    <xf numFmtId="0" fontId="32" fillId="9" borderId="0" xfId="0" applyFont="1" applyFill="1" applyAlignment="1">
      <alignment vertical="center"/>
    </xf>
    <xf numFmtId="0" fontId="32" fillId="9" borderId="0" xfId="0" applyFont="1" applyFill="1" applyAlignment="1">
      <alignment horizontal="left" vertical="center"/>
    </xf>
    <xf numFmtId="0" fontId="32" fillId="0" borderId="0" xfId="0" applyFont="1" applyFill="1" applyAlignment="1">
      <alignment vertical="center"/>
    </xf>
    <xf numFmtId="0" fontId="32" fillId="0" borderId="0" xfId="0" applyFont="1" applyFill="1" applyAlignment="1">
      <alignment horizontal="left" vertical="center"/>
    </xf>
    <xf numFmtId="0" fontId="28"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30" fillId="0" borderId="0" xfId="0" applyFont="1" applyAlignment="1">
      <alignment vertical="center"/>
    </xf>
    <xf numFmtId="41" fontId="31" fillId="0" borderId="0" xfId="0" applyNumberFormat="1" applyFont="1" applyAlignment="1">
      <alignment horizontal="right" vertical="center"/>
    </xf>
    <xf numFmtId="0" fontId="4" fillId="3" borderId="0" xfId="0" applyFont="1" applyFill="1" applyAlignment="1"/>
    <xf numFmtId="0" fontId="4" fillId="0" borderId="0" xfId="0" applyFont="1" applyFill="1" applyAlignment="1"/>
    <xf numFmtId="41" fontId="4" fillId="0" borderId="0" xfId="0" applyNumberFormat="1" applyFont="1" applyFill="1" applyAlignment="1"/>
    <xf numFmtId="0" fontId="4" fillId="10" borderId="0" xfId="0" applyFont="1" applyFill="1" applyAlignment="1"/>
    <xf numFmtId="0" fontId="4" fillId="3" borderId="0" xfId="0" applyNumberFormat="1" applyFont="1" applyFill="1" applyAlignment="1"/>
    <xf numFmtId="0" fontId="4" fillId="10" borderId="0" xfId="0" applyNumberFormat="1" applyFont="1" applyFill="1" applyAlignment="1"/>
    <xf numFmtId="0" fontId="4" fillId="8" borderId="10" xfId="0" applyFont="1" applyFill="1" applyBorder="1" applyAlignment="1"/>
    <xf numFmtId="0" fontId="4" fillId="0" borderId="0" xfId="0" applyFont="1" applyAlignment="1"/>
    <xf numFmtId="0" fontId="0" fillId="0" borderId="0" xfId="0" applyFill="1" applyAlignment="1">
      <alignment vertical="center"/>
    </xf>
    <xf numFmtId="0" fontId="0" fillId="12" borderId="0" xfId="0" applyFill="1" applyAlignment="1">
      <alignment vertical="center"/>
    </xf>
    <xf numFmtId="0" fontId="0" fillId="9" borderId="0" xfId="0" applyFill="1" applyAlignment="1">
      <alignment vertical="center"/>
    </xf>
    <xf numFmtId="0" fontId="0" fillId="0" borderId="0" xfId="0" applyAlignment="1">
      <alignment vertical="center"/>
    </xf>
    <xf numFmtId="0" fontId="12" fillId="0" borderId="13" xfId="0" applyFont="1" applyFill="1" applyBorder="1" applyAlignment="1">
      <alignment horizontal="left" vertical="center"/>
    </xf>
    <xf numFmtId="41" fontId="0" fillId="0" borderId="0" xfId="0" applyNumberFormat="1" applyAlignment="1">
      <alignment vertical="center"/>
    </xf>
    <xf numFmtId="41" fontId="0" fillId="0" borderId="0" xfId="0" applyNumberFormat="1" applyFont="1" applyAlignment="1">
      <alignment vertical="center"/>
    </xf>
    <xf numFmtId="41" fontId="36" fillId="0" borderId="0" xfId="0" applyNumberFormat="1" applyFont="1" applyAlignment="1">
      <alignment vertical="center"/>
    </xf>
    <xf numFmtId="0" fontId="9" fillId="3" borderId="0" xfId="0" applyFont="1" applyFill="1" applyAlignment="1"/>
    <xf numFmtId="0" fontId="9" fillId="0" borderId="0" xfId="0" applyFont="1" applyFill="1" applyAlignment="1"/>
    <xf numFmtId="41" fontId="9" fillId="0" borderId="0" xfId="0" applyNumberFormat="1" applyFont="1" applyFill="1" applyAlignment="1"/>
    <xf numFmtId="0" fontId="9" fillId="3" borderId="0" xfId="0" applyNumberFormat="1" applyFont="1" applyFill="1" applyAlignment="1"/>
    <xf numFmtId="0" fontId="9" fillId="0" borderId="0" xfId="0" applyNumberFormat="1" applyFont="1" applyFill="1" applyAlignment="1"/>
    <xf numFmtId="0" fontId="9" fillId="8" borderId="10" xfId="0" applyFont="1" applyFill="1" applyBorder="1" applyAlignment="1"/>
    <xf numFmtId="0" fontId="37" fillId="0" borderId="0" xfId="0" applyFont="1" applyAlignment="1">
      <alignment vertical="center"/>
    </xf>
    <xf numFmtId="0" fontId="0" fillId="11" borderId="0" xfId="0" applyFill="1" applyAlignment="1">
      <alignment vertical="center"/>
    </xf>
    <xf numFmtId="0" fontId="0" fillId="11" borderId="0" xfId="0"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Fill="1" applyAlignment="1">
      <alignment horizontal="left" vertical="center"/>
    </xf>
    <xf numFmtId="0" fontId="0" fillId="0" borderId="0" xfId="0" applyFill="1" applyAlignment="1">
      <alignment vertical="center"/>
    </xf>
    <xf numFmtId="0" fontId="29"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13" fillId="0" borderId="0" xfId="0" applyFont="1" applyAlignment="1">
      <alignment horizontal="center" vertical="center"/>
    </xf>
    <xf numFmtId="41" fontId="8" fillId="0" borderId="0" xfId="0" applyNumberFormat="1" applyFont="1" applyAlignment="1">
      <alignment horizontal="right" vertical="center"/>
    </xf>
    <xf numFmtId="41" fontId="0" fillId="11" borderId="0" xfId="0" applyNumberFormat="1" applyFont="1" applyFill="1" applyAlignment="1">
      <alignment vertical="center"/>
    </xf>
    <xf numFmtId="0" fontId="20" fillId="5" borderId="0" xfId="0" applyFont="1" applyFill="1" applyAlignment="1">
      <alignment horizontal="center" vertical="center"/>
    </xf>
    <xf numFmtId="0" fontId="0" fillId="12" borderId="0" xfId="0" applyFill="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20" fillId="5" borderId="0" xfId="0" applyFont="1" applyFill="1" applyAlignment="1">
      <alignment horizontal="center" vertical="center"/>
    </xf>
    <xf numFmtId="41" fontId="0" fillId="0" borderId="0" xfId="0" applyNumberFormat="1" applyFont="1" applyFill="1" applyAlignment="1">
      <alignment vertical="center"/>
    </xf>
    <xf numFmtId="0" fontId="20" fillId="5" borderId="0" xfId="0" applyFont="1" applyFill="1" applyAlignment="1">
      <alignment horizontal="center" vertical="center"/>
    </xf>
    <xf numFmtId="0" fontId="0" fillId="0" borderId="0" xfId="0" applyAlignment="1">
      <alignment vertical="center"/>
    </xf>
    <xf numFmtId="0" fontId="20" fillId="5" borderId="0" xfId="0" applyFont="1" applyFill="1" applyAlignment="1">
      <alignment horizontal="center" vertical="center"/>
    </xf>
    <xf numFmtId="41" fontId="0" fillId="0" borderId="0" xfId="0" applyNumberFormat="1" applyFill="1" applyAlignment="1">
      <alignment vertical="center"/>
    </xf>
    <xf numFmtId="0" fontId="25" fillId="7" borderId="0" xfId="0" applyFont="1" applyFill="1" applyAlignment="1" applyProtection="1">
      <alignment horizontal="left" vertical="center"/>
    </xf>
    <xf numFmtId="0" fontId="23" fillId="7" borderId="0" xfId="0"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0" fontId="0" fillId="0" borderId="0" xfId="0" applyAlignment="1">
      <alignment vertical="center"/>
    </xf>
    <xf numFmtId="0" fontId="20" fillId="5" borderId="0" xfId="0" applyFont="1" applyFill="1" applyAlignment="1">
      <alignment horizontal="center" vertical="center"/>
    </xf>
    <xf numFmtId="0" fontId="0" fillId="9" borderId="0" xfId="0" applyFill="1" applyAlignment="1">
      <alignment vertical="center"/>
    </xf>
    <xf numFmtId="9" fontId="23" fillId="7" borderId="0" xfId="0" applyNumberFormat="1" applyFont="1" applyFill="1" applyBorder="1" applyAlignment="1" applyProtection="1">
      <alignment vertical="center"/>
    </xf>
    <xf numFmtId="10" fontId="23" fillId="7" borderId="0" xfId="0" applyNumberFormat="1" applyFont="1" applyFill="1" applyBorder="1" applyAlignment="1" applyProtection="1">
      <alignment vertical="center"/>
    </xf>
    <xf numFmtId="0" fontId="40" fillId="0" borderId="0" xfId="0" applyFont="1" applyFill="1" applyAlignment="1" applyProtection="1">
      <alignment vertical="center"/>
    </xf>
    <xf numFmtId="0" fontId="39" fillId="0" borderId="0" xfId="0" applyFont="1" applyFill="1" applyAlignment="1" applyProtection="1">
      <alignment vertical="center"/>
    </xf>
    <xf numFmtId="0" fontId="41" fillId="0" borderId="0" xfId="0" applyFont="1" applyFill="1" applyAlignment="1" applyProtection="1">
      <alignment vertical="center"/>
    </xf>
    <xf numFmtId="0" fontId="42" fillId="0" borderId="0" xfId="0" applyFont="1" applyFill="1" applyAlignment="1" applyProtection="1">
      <alignment vertical="center"/>
    </xf>
    <xf numFmtId="0" fontId="42" fillId="0" borderId="0" xfId="0" applyFont="1" applyFill="1" applyAlignment="1" applyProtection="1">
      <alignment vertical="center"/>
    </xf>
    <xf numFmtId="0" fontId="18" fillId="2" borderId="0" xfId="0" applyFont="1" applyFill="1" applyAlignment="1">
      <alignment vertical="center"/>
    </xf>
    <xf numFmtId="0" fontId="43" fillId="0" borderId="0" xfId="0" applyFont="1" applyFill="1" applyAlignment="1">
      <alignment horizontal="left" vertical="center"/>
    </xf>
    <xf numFmtId="0" fontId="42" fillId="0" borderId="0" xfId="0" applyFont="1" applyFill="1" applyAlignment="1">
      <alignment vertical="center"/>
    </xf>
    <xf numFmtId="0" fontId="42" fillId="0" borderId="0" xfId="0" applyFont="1" applyFill="1" applyAlignment="1">
      <alignment horizontal="right" vertical="center"/>
    </xf>
    <xf numFmtId="0" fontId="23" fillId="0" borderId="0" xfId="0" applyFont="1" applyAlignment="1">
      <alignment vertical="center"/>
    </xf>
    <xf numFmtId="0" fontId="42" fillId="0" borderId="0" xfId="0" applyFont="1" applyFill="1" applyAlignment="1">
      <alignment horizontal="left" vertical="center"/>
    </xf>
    <xf numFmtId="0" fontId="23" fillId="0" borderId="0" xfId="0" applyFont="1" applyFill="1" applyAlignment="1">
      <alignment vertical="center"/>
    </xf>
    <xf numFmtId="0" fontId="42" fillId="0" borderId="0" xfId="0" applyFont="1" applyFill="1" applyAlignment="1">
      <alignment horizontal="center" vertical="center"/>
    </xf>
    <xf numFmtId="0" fontId="23" fillId="4" borderId="0" xfId="0" applyFont="1" applyFill="1" applyAlignment="1">
      <alignment vertical="center"/>
    </xf>
    <xf numFmtId="0" fontId="23" fillId="14" borderId="0" xfId="0" applyFont="1" applyFill="1" applyAlignment="1">
      <alignment vertical="center"/>
    </xf>
    <xf numFmtId="0" fontId="18" fillId="5" borderId="0" xfId="0" applyFont="1" applyFill="1" applyAlignment="1">
      <alignment vertical="center"/>
    </xf>
    <xf numFmtId="0" fontId="42" fillId="5" borderId="0" xfId="0" applyFont="1" applyFill="1" applyAlignment="1">
      <alignment horizontal="left" vertical="center"/>
    </xf>
    <xf numFmtId="0" fontId="43" fillId="0" borderId="0" xfId="0" applyFont="1" applyFill="1" applyAlignment="1" applyProtection="1">
      <alignment horizontal="left" vertical="center"/>
    </xf>
    <xf numFmtId="0" fontId="23" fillId="0" borderId="0" xfId="0" applyFont="1" applyFill="1" applyAlignment="1">
      <alignment horizontal="right" vertical="center" indent="1"/>
    </xf>
    <xf numFmtId="0" fontId="18" fillId="0" borderId="0" xfId="0" applyFont="1" applyFill="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indent="1"/>
    </xf>
    <xf numFmtId="0" fontId="23" fillId="0" borderId="0" xfId="0" quotePrefix="1" applyFont="1" applyFill="1" applyBorder="1" applyAlignment="1">
      <alignment horizontal="right" vertical="center"/>
    </xf>
    <xf numFmtId="0" fontId="42" fillId="0" borderId="0" xfId="0" applyFont="1" applyFill="1" applyAlignment="1" applyProtection="1">
      <alignment horizontal="left" vertical="center"/>
    </xf>
    <xf numFmtId="0" fontId="23" fillId="0" borderId="4" xfId="0" applyFont="1" applyFill="1" applyBorder="1" applyAlignment="1">
      <alignment vertical="center"/>
    </xf>
    <xf numFmtId="9" fontId="23" fillId="0" borderId="11" xfId="0" applyNumberFormat="1" applyFont="1" applyFill="1" applyBorder="1" applyAlignment="1">
      <alignment vertical="center"/>
    </xf>
    <xf numFmtId="0" fontId="43" fillId="0" borderId="0" xfId="0" applyFont="1" applyFill="1" applyAlignment="1" applyProtection="1">
      <alignment horizontal="left" vertical="center"/>
    </xf>
    <xf numFmtId="0" fontId="23" fillId="0" borderId="0" xfId="0" applyFont="1" applyFill="1" applyBorder="1" applyAlignment="1">
      <alignment vertical="center"/>
    </xf>
    <xf numFmtId="0" fontId="43" fillId="6" borderId="0" xfId="0" applyFont="1" applyFill="1" applyAlignment="1" applyProtection="1">
      <alignment horizontal="left" vertical="center"/>
    </xf>
    <xf numFmtId="0" fontId="45" fillId="0" borderId="0" xfId="0" applyFont="1" applyFill="1" applyAlignment="1" applyProtection="1">
      <alignment horizontal="left" vertical="center"/>
    </xf>
    <xf numFmtId="41" fontId="23" fillId="0" borderId="0" xfId="0" applyNumberFormat="1" applyFont="1" applyFill="1" applyBorder="1" applyAlignment="1">
      <alignment vertical="center"/>
    </xf>
    <xf numFmtId="0" fontId="25" fillId="6" borderId="0" xfId="0" applyFont="1" applyFill="1" applyAlignment="1" applyProtection="1">
      <alignment horizontal="left" vertical="center"/>
    </xf>
    <xf numFmtId="0" fontId="23" fillId="0" borderId="1" xfId="0" applyFont="1" applyFill="1" applyBorder="1" applyAlignment="1">
      <alignment vertical="center"/>
    </xf>
    <xf numFmtId="0" fontId="23" fillId="0" borderId="1" xfId="0" applyNumberFormat="1" applyFont="1" applyFill="1" applyBorder="1" applyAlignment="1">
      <alignment horizontal="right" vertical="center"/>
    </xf>
    <xf numFmtId="0" fontId="23" fillId="0" borderId="0" xfId="0" applyFont="1" applyBorder="1" applyAlignment="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23" fillId="0" borderId="0" xfId="0" applyFont="1" applyAlignment="1">
      <alignment vertical="center"/>
    </xf>
    <xf numFmtId="9" fontId="23" fillId="0" borderId="0" xfId="0" applyNumberFormat="1" applyFont="1" applyFill="1" applyBorder="1" applyAlignment="1">
      <alignment horizontal="right" vertical="center"/>
    </xf>
    <xf numFmtId="0" fontId="23" fillId="6" borderId="0" xfId="0" applyFont="1" applyFill="1" applyAlignment="1" applyProtection="1">
      <alignment vertical="center"/>
    </xf>
    <xf numFmtId="0" fontId="46" fillId="6" borderId="0" xfId="0" applyFont="1" applyFill="1" applyAlignment="1" applyProtection="1">
      <alignment vertical="center"/>
    </xf>
    <xf numFmtId="0" fontId="23" fillId="0" borderId="0" xfId="0" applyFont="1" applyAlignment="1">
      <alignment horizontal="right" vertical="center"/>
    </xf>
    <xf numFmtId="0" fontId="47" fillId="0" borderId="0" xfId="0" applyFont="1" applyAlignment="1">
      <alignment vertical="center"/>
    </xf>
    <xf numFmtId="0" fontId="24" fillId="0" borderId="0" xfId="0" applyFont="1" applyAlignment="1">
      <alignment vertical="center"/>
    </xf>
    <xf numFmtId="0" fontId="23" fillId="0" borderId="0" xfId="0" applyFont="1" applyFill="1" applyBorder="1" applyAlignment="1">
      <alignment vertical="center"/>
    </xf>
    <xf numFmtId="0" fontId="23" fillId="13" borderId="0" xfId="0" applyFont="1" applyFill="1" applyBorder="1" applyAlignment="1">
      <alignment horizontal="right" vertical="center"/>
    </xf>
    <xf numFmtId="0" fontId="23" fillId="0" borderId="0" xfId="0" applyFont="1" applyFill="1" applyBorder="1" applyAlignment="1">
      <alignment horizontal="right" vertical="center"/>
    </xf>
    <xf numFmtId="10" fontId="23" fillId="0" borderId="0" xfId="0" applyNumberFormat="1" applyFont="1" applyFill="1" applyBorder="1" applyAlignment="1">
      <alignment vertical="center"/>
    </xf>
    <xf numFmtId="0" fontId="14" fillId="0" borderId="0" xfId="0" applyFont="1" applyFill="1" applyBorder="1" applyAlignment="1">
      <alignment horizontal="left" vertical="center"/>
    </xf>
    <xf numFmtId="10" fontId="14" fillId="0" borderId="0" xfId="0" applyNumberFormat="1" applyFont="1" applyFill="1" applyBorder="1" applyAlignment="1">
      <alignment horizontal="center" vertical="center"/>
    </xf>
    <xf numFmtId="10" fontId="14" fillId="0" borderId="0" xfId="0" applyNumberFormat="1" applyFont="1" applyFill="1" applyBorder="1" applyAlignment="1">
      <alignment horizontal="right" vertical="center"/>
    </xf>
    <xf numFmtId="10" fontId="14" fillId="0" borderId="0" xfId="0" applyNumberFormat="1" applyFont="1" applyFill="1" applyBorder="1" applyAlignment="1">
      <alignment horizontal="left" vertical="center"/>
    </xf>
    <xf numFmtId="0" fontId="23" fillId="0" borderId="0" xfId="0" applyFont="1" applyFill="1" applyAlignment="1">
      <alignment horizontal="right" vertical="center"/>
    </xf>
    <xf numFmtId="0" fontId="18" fillId="6" borderId="0" xfId="0" applyFont="1" applyFill="1" applyAlignment="1">
      <alignment horizontal="center" vertical="center"/>
    </xf>
    <xf numFmtId="0" fontId="23" fillId="0" borderId="0" xfId="0" applyFont="1" applyBorder="1" applyAlignment="1">
      <alignment horizontal="right" vertical="center" indent="1"/>
    </xf>
    <xf numFmtId="0" fontId="18" fillId="0" borderId="0" xfId="0" applyFont="1" applyFill="1" applyBorder="1" applyAlignment="1">
      <alignment horizontal="right" vertical="center" indent="1"/>
    </xf>
    <xf numFmtId="0" fontId="23" fillId="0" borderId="0" xfId="0" applyFont="1" applyBorder="1" applyAlignment="1">
      <alignment horizontal="right" vertical="center" indent="1"/>
    </xf>
    <xf numFmtId="0" fontId="14" fillId="0" borderId="0" xfId="0" applyFont="1" applyFill="1" applyBorder="1" applyAlignment="1">
      <alignment horizontal="center" vertical="center"/>
    </xf>
    <xf numFmtId="9" fontId="14"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1"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43" fillId="0" borderId="0" xfId="0" applyFont="1" applyAlignment="1">
      <alignment horizontal="left" vertical="center"/>
    </xf>
    <xf numFmtId="0" fontId="23" fillId="0" borderId="0" xfId="0" applyNumberFormat="1" applyFont="1" applyFill="1" applyBorder="1" applyAlignment="1">
      <alignment horizontal="right" vertical="center"/>
    </xf>
    <xf numFmtId="0" fontId="49" fillId="6" borderId="0" xfId="0" applyFont="1" applyFill="1" applyAlignment="1" applyProtection="1">
      <alignment horizontal="left" vertical="center"/>
    </xf>
    <xf numFmtId="0" fontId="49" fillId="6" borderId="0" xfId="0" quotePrefix="1" applyFont="1" applyFill="1" applyAlignment="1" applyProtection="1">
      <alignment horizontal="left" vertical="center"/>
    </xf>
    <xf numFmtId="0" fontId="16" fillId="6" borderId="0" xfId="0" applyFont="1" applyFill="1" applyAlignment="1" applyProtection="1">
      <alignment vertical="center"/>
    </xf>
    <xf numFmtId="0" fontId="15" fillId="6" borderId="0" xfId="0" applyFont="1" applyFill="1" applyAlignment="1" applyProtection="1">
      <alignment horizontal="left" vertical="center"/>
    </xf>
    <xf numFmtId="0" fontId="50" fillId="6" borderId="0" xfId="0" applyFont="1" applyFill="1" applyAlignment="1" applyProtection="1">
      <alignment horizontal="left" vertical="center"/>
    </xf>
    <xf numFmtId="0" fontId="42" fillId="0" borderId="0" xfId="0" applyFont="1" applyFill="1" applyAlignment="1">
      <alignment horizontal="center" vertical="center"/>
    </xf>
    <xf numFmtId="0" fontId="23" fillId="0" borderId="0" xfId="0" applyFont="1" applyFill="1" applyAlignment="1">
      <alignment horizontal="center" vertical="center"/>
    </xf>
    <xf numFmtId="9" fontId="23" fillId="0" borderId="0" xfId="0" applyNumberFormat="1" applyFont="1" applyAlignment="1">
      <alignment vertical="center"/>
    </xf>
    <xf numFmtId="0" fontId="23" fillId="0" borderId="0" xfId="0" applyFont="1" applyFill="1" applyBorder="1" applyAlignment="1">
      <alignment horizontal="center" vertical="center"/>
    </xf>
    <xf numFmtId="41" fontId="23" fillId="0" borderId="0" xfId="0" applyNumberFormat="1" applyFont="1" applyFill="1" applyBorder="1" applyAlignment="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xf>
    <xf numFmtId="0" fontId="14" fillId="0" borderId="0" xfId="0" applyFont="1" applyFill="1" applyBorder="1" applyAlignment="1">
      <alignment vertical="center"/>
    </xf>
    <xf numFmtId="0" fontId="23" fillId="0" borderId="5" xfId="0" applyFont="1" applyFill="1" applyBorder="1" applyAlignment="1">
      <alignment vertical="center"/>
    </xf>
    <xf numFmtId="0" fontId="14" fillId="0" borderId="5" xfId="0" applyFont="1" applyFill="1" applyBorder="1" applyAlignment="1">
      <alignment vertical="center"/>
    </xf>
    <xf numFmtId="0" fontId="14" fillId="0" borderId="0" xfId="0" applyFont="1" applyBorder="1" applyAlignment="1">
      <alignment vertical="top"/>
    </xf>
    <xf numFmtId="0" fontId="51"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14" fillId="0" borderId="0" xfId="0" applyFont="1" applyFill="1" applyAlignment="1">
      <alignment horizontal="center" vertical="center"/>
    </xf>
    <xf numFmtId="0" fontId="18" fillId="0" borderId="0" xfId="0" applyFont="1" applyFill="1" applyAlignment="1">
      <alignment horizontal="right" vertical="center" indent="1"/>
    </xf>
    <xf numFmtId="0" fontId="14" fillId="0" borderId="0" xfId="0" applyFont="1" applyFill="1" applyAlignment="1">
      <alignment vertical="center"/>
    </xf>
    <xf numFmtId="0" fontId="14" fillId="0" borderId="0" xfId="0" applyFont="1" applyFill="1" applyAlignment="1">
      <alignment horizontal="right" vertical="center" indent="1"/>
    </xf>
    <xf numFmtId="0" fontId="52" fillId="0" borderId="0" xfId="0" applyFont="1" applyFill="1" applyAlignment="1">
      <alignment vertical="center"/>
    </xf>
    <xf numFmtId="0" fontId="52" fillId="0" borderId="0" xfId="0" applyFont="1" applyFill="1" applyAlignment="1" applyProtection="1">
      <alignment vertical="center"/>
    </xf>
    <xf numFmtId="0" fontId="53" fillId="0" borderId="0" xfId="0" applyFont="1" applyAlignment="1">
      <alignment vertical="center"/>
    </xf>
    <xf numFmtId="0" fontId="52" fillId="6" borderId="0" xfId="0" applyFont="1" applyFill="1" applyAlignment="1" applyProtection="1">
      <alignment vertical="center"/>
    </xf>
    <xf numFmtId="0" fontId="52" fillId="2" borderId="0" xfId="0" applyFont="1" applyFill="1" applyAlignment="1">
      <alignment vertical="center"/>
    </xf>
    <xf numFmtId="0" fontId="54" fillId="0" borderId="0" xfId="0" applyFont="1" applyFill="1" applyAlignment="1">
      <alignment horizontal="left" vertical="center"/>
    </xf>
    <xf numFmtId="0" fontId="55" fillId="0" borderId="0" xfId="0" applyFont="1" applyFill="1" applyAlignment="1">
      <alignment vertical="center"/>
    </xf>
    <xf numFmtId="0" fontId="55" fillId="0" borderId="0" xfId="0" applyFont="1" applyFill="1" applyAlignment="1">
      <alignment horizontal="right" vertical="center"/>
    </xf>
    <xf numFmtId="0" fontId="56" fillId="0" borderId="0" xfId="0" applyFont="1" applyAlignment="1">
      <alignment vertical="center"/>
    </xf>
    <xf numFmtId="0" fontId="55" fillId="0" borderId="0" xfId="0" applyFont="1" applyFill="1" applyAlignment="1">
      <alignment horizontal="left" vertical="center"/>
    </xf>
    <xf numFmtId="0" fontId="56" fillId="0" borderId="0" xfId="0" applyFont="1" applyFill="1" applyAlignment="1">
      <alignment vertical="center"/>
    </xf>
    <xf numFmtId="0" fontId="56" fillId="0" borderId="0" xfId="0" applyFont="1" applyFill="1" applyAlignment="1">
      <alignment horizontal="right" vertical="center"/>
    </xf>
    <xf numFmtId="0" fontId="55" fillId="0" borderId="0" xfId="0" applyFont="1" applyFill="1" applyAlignment="1">
      <alignment horizontal="center" vertical="center"/>
    </xf>
    <xf numFmtId="0" fontId="54" fillId="0" borderId="0" xfId="0" applyFont="1" applyFill="1" applyAlignment="1" applyProtection="1">
      <alignment horizontal="left" vertical="center"/>
    </xf>
    <xf numFmtId="0" fontId="56" fillId="0" borderId="0" xfId="0" applyFont="1" applyFill="1" applyAlignment="1">
      <alignment horizontal="right" vertical="center" indent="1"/>
    </xf>
    <xf numFmtId="0" fontId="56" fillId="0" borderId="0" xfId="0" applyFont="1" applyFill="1" applyAlignment="1">
      <alignment horizontal="right" vertical="center" indent="1"/>
    </xf>
    <xf numFmtId="0" fontId="52" fillId="0" borderId="0" xfId="0" applyFont="1" applyFill="1" applyAlignment="1">
      <alignment horizontal="right" vertical="center"/>
    </xf>
    <xf numFmtId="0" fontId="59" fillId="0" borderId="0" xfId="0" applyFont="1" applyAlignment="1">
      <alignment vertical="center"/>
    </xf>
    <xf numFmtId="0" fontId="56" fillId="0" borderId="0" xfId="0" applyFont="1" applyAlignment="1">
      <alignment horizontal="center" vertical="center"/>
    </xf>
    <xf numFmtId="0" fontId="60" fillId="0" borderId="7" xfId="0" applyFont="1" applyFill="1" applyBorder="1" applyAlignment="1">
      <alignment vertical="center"/>
    </xf>
    <xf numFmtId="41" fontId="60" fillId="0" borderId="7" xfId="0" applyNumberFormat="1" applyFont="1" applyFill="1" applyBorder="1" applyAlignment="1">
      <alignment horizontal="right" vertical="center"/>
    </xf>
    <xf numFmtId="0" fontId="56" fillId="0" borderId="0" xfId="0" applyFont="1" applyAlignment="1">
      <alignment vertical="center"/>
    </xf>
    <xf numFmtId="0" fontId="60" fillId="0" borderId="0" xfId="0" applyFont="1" applyFill="1" applyBorder="1" applyAlignment="1">
      <alignment horizontal="center" vertical="center"/>
    </xf>
    <xf numFmtId="0" fontId="59" fillId="0" borderId="0" xfId="0" applyFont="1" applyFill="1" applyAlignment="1">
      <alignment horizontal="left" vertical="center"/>
    </xf>
    <xf numFmtId="0" fontId="59" fillId="0" borderId="3" xfId="0" applyFont="1" applyFill="1" applyBorder="1" applyAlignment="1">
      <alignment horizontal="left" vertical="center" wrapText="1"/>
    </xf>
    <xf numFmtId="41" fontId="59" fillId="0" borderId="0" xfId="0" applyNumberFormat="1" applyFont="1" applyFill="1" applyAlignment="1">
      <alignment horizontal="right" vertical="center"/>
    </xf>
    <xf numFmtId="0" fontId="54" fillId="6" borderId="0" xfId="0" applyFont="1" applyFill="1" applyAlignment="1" applyProtection="1">
      <alignment horizontal="left" vertical="center"/>
    </xf>
    <xf numFmtId="0" fontId="61" fillId="6" borderId="0" xfId="0" applyFont="1" applyFill="1" applyAlignment="1" applyProtection="1">
      <alignment horizontal="left" vertical="center"/>
    </xf>
    <xf numFmtId="0" fontId="59" fillId="0" borderId="0" xfId="0" applyFont="1" applyAlignment="1">
      <alignment horizontal="center" vertical="center"/>
    </xf>
    <xf numFmtId="0" fontId="59" fillId="0" borderId="0" xfId="0" applyFont="1" applyFill="1" applyAlignment="1">
      <alignment vertical="center"/>
    </xf>
    <xf numFmtId="0" fontId="59" fillId="0" borderId="0" xfId="0" applyFont="1" applyFill="1" applyBorder="1" applyAlignment="1">
      <alignment vertical="center"/>
    </xf>
    <xf numFmtId="0" fontId="56" fillId="6" borderId="0" xfId="0" applyFont="1" applyFill="1" applyAlignment="1" applyProtection="1">
      <alignment vertical="center"/>
    </xf>
    <xf numFmtId="0" fontId="54" fillId="6" borderId="0" xfId="0" applyFont="1" applyFill="1" applyAlignment="1" applyProtection="1">
      <alignment horizontal="left" vertical="center"/>
    </xf>
    <xf numFmtId="0" fontId="60" fillId="0" borderId="9" xfId="0" applyFont="1" applyFill="1" applyBorder="1" applyAlignment="1">
      <alignment vertical="center"/>
    </xf>
    <xf numFmtId="41" fontId="60" fillId="0" borderId="9" xfId="0" applyNumberFormat="1" applyFont="1" applyFill="1" applyBorder="1" applyAlignment="1">
      <alignment horizontal="right" vertical="center"/>
    </xf>
    <xf numFmtId="0" fontId="60" fillId="0" borderId="0" xfId="0" applyFont="1" applyFill="1" applyBorder="1" applyAlignment="1">
      <alignment vertical="center"/>
    </xf>
    <xf numFmtId="0" fontId="56" fillId="0" borderId="0" xfId="0" applyFont="1" applyBorder="1" applyAlignment="1">
      <alignment vertical="center"/>
    </xf>
    <xf numFmtId="0" fontId="56" fillId="0" borderId="0" xfId="0" applyFont="1" applyFill="1" applyBorder="1" applyAlignment="1">
      <alignment horizontal="right" vertical="center" indent="1"/>
    </xf>
    <xf numFmtId="0" fontId="59" fillId="0" borderId="0" xfId="0" applyFont="1" applyFill="1" applyBorder="1" applyAlignment="1">
      <alignment horizontal="left" vertical="center" indent="1"/>
    </xf>
    <xf numFmtId="0" fontId="56" fillId="0" borderId="0" xfId="0" applyFont="1" applyAlignment="1">
      <alignment horizontal="center" vertical="center"/>
    </xf>
    <xf numFmtId="0" fontId="56" fillId="0" borderId="0" xfId="0" applyFont="1" applyAlignment="1">
      <alignment horizontal="right" vertical="center"/>
    </xf>
    <xf numFmtId="0" fontId="54" fillId="0" borderId="0" xfId="0" applyFont="1" applyAlignment="1">
      <alignment horizontal="left" vertical="center"/>
    </xf>
    <xf numFmtId="0" fontId="18" fillId="6" borderId="0" xfId="0" applyFont="1" applyFill="1" applyAlignment="1">
      <alignment vertical="center"/>
    </xf>
    <xf numFmtId="0" fontId="14" fillId="0" borderId="0" xfId="0" applyFont="1" applyAlignment="1">
      <alignment vertical="center"/>
    </xf>
    <xf numFmtId="10" fontId="23" fillId="0" borderId="0" xfId="0" applyNumberFormat="1" applyFont="1" applyAlignment="1">
      <alignment vertical="center"/>
    </xf>
    <xf numFmtId="0" fontId="22" fillId="0" borderId="0" xfId="0" applyFont="1" applyFill="1" applyBorder="1" applyAlignment="1">
      <alignment vertical="center"/>
    </xf>
    <xf numFmtId="0" fontId="11" fillId="0" borderId="5"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horizontal="right" vertical="center" indent="1"/>
    </xf>
    <xf numFmtId="41" fontId="11" fillId="0" borderId="7" xfId="0" applyNumberFormat="1" applyFont="1" applyFill="1" applyBorder="1" applyAlignment="1">
      <alignment horizontal="right" vertical="center"/>
    </xf>
    <xf numFmtId="41" fontId="14" fillId="0" borderId="0" xfId="0" applyNumberFormat="1" applyFont="1" applyFill="1" applyAlignment="1">
      <alignment horizontal="right" vertical="center"/>
    </xf>
    <xf numFmtId="0" fontId="14" fillId="0" borderId="0" xfId="0" applyFont="1" applyFill="1" applyAlignment="1">
      <alignment vertical="center"/>
    </xf>
    <xf numFmtId="41" fontId="14"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43" fillId="6" borderId="0" xfId="0" applyFont="1" applyFill="1" applyAlignment="1">
      <alignment horizontal="left" vertical="center"/>
    </xf>
    <xf numFmtId="0" fontId="11" fillId="0" borderId="0" xfId="0" applyFont="1" applyFill="1" applyBorder="1" applyAlignment="1">
      <alignment vertical="center"/>
    </xf>
    <xf numFmtId="10" fontId="11" fillId="0" borderId="0" xfId="0" applyNumberFormat="1" applyFont="1" applyFill="1" applyBorder="1" applyAlignment="1">
      <alignment horizontal="right" vertical="center"/>
    </xf>
    <xf numFmtId="0" fontId="52" fillId="6" borderId="0" xfId="0" applyFont="1" applyFill="1" applyAlignment="1">
      <alignment vertical="center"/>
    </xf>
    <xf numFmtId="0" fontId="56"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Alignment="1">
      <alignment horizontal="center" vertical="center"/>
    </xf>
    <xf numFmtId="0" fontId="60" fillId="0" borderId="0" xfId="0" applyFont="1" applyFill="1" applyBorder="1" applyAlignment="1">
      <alignment horizontal="center" vertical="center"/>
    </xf>
    <xf numFmtId="0" fontId="56" fillId="0" borderId="0" xfId="0" applyFont="1" applyFill="1" applyBorder="1" applyAlignment="1">
      <alignment vertical="center"/>
    </xf>
    <xf numFmtId="0" fontId="21" fillId="0" borderId="0" xfId="0" applyFont="1" applyFill="1" applyAlignment="1">
      <alignment horizontal="left" vertical="center"/>
    </xf>
    <xf numFmtId="0" fontId="21" fillId="0" borderId="0" xfId="0" applyFont="1" applyFill="1" applyAlignment="1" applyProtection="1">
      <alignment horizontal="left"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Fill="1" applyBorder="1" applyAlignment="1" applyProtection="1">
      <alignment horizontal="center" vertical="center"/>
    </xf>
    <xf numFmtId="0" fontId="11" fillId="0" borderId="7" xfId="0" applyFont="1" applyFill="1" applyBorder="1" applyAlignment="1">
      <alignment horizontal="right" vertical="center"/>
    </xf>
    <xf numFmtId="0" fontId="14" fillId="0" borderId="0" xfId="0" applyFont="1" applyFill="1" applyBorder="1" applyAlignment="1" applyProtection="1">
      <alignment horizontal="center" vertical="center"/>
    </xf>
    <xf numFmtId="0" fontId="14" fillId="0" borderId="0" xfId="0" applyFont="1" applyFill="1" applyBorder="1" applyAlignment="1">
      <alignment horizontal="right" vertical="center"/>
    </xf>
    <xf numFmtId="0" fontId="35" fillId="0" borderId="0" xfId="0" applyFont="1" applyFill="1" applyBorder="1" applyAlignment="1">
      <alignment vertical="center"/>
    </xf>
    <xf numFmtId="0" fontId="14" fillId="0" borderId="0" xfId="0" applyFont="1" applyFill="1" applyBorder="1" applyAlignment="1">
      <alignment vertical="center"/>
    </xf>
    <xf numFmtId="0" fontId="14" fillId="0" borderId="5" xfId="0" applyFont="1" applyFill="1" applyBorder="1" applyAlignment="1">
      <alignment vertical="center"/>
    </xf>
    <xf numFmtId="0" fontId="14" fillId="0" borderId="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41" fontId="47" fillId="0" borderId="13" xfId="0" applyNumberFormat="1" applyFont="1" applyFill="1" applyBorder="1" applyAlignment="1">
      <alignment horizontal="right" vertical="center"/>
    </xf>
    <xf numFmtId="41" fontId="47"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Alignment="1">
      <alignment vertical="center"/>
    </xf>
    <xf numFmtId="0" fontId="21" fillId="0" borderId="0" xfId="0" applyFont="1" applyFill="1" applyAlignment="1" applyProtection="1">
      <alignment horizontal="left" vertical="center"/>
    </xf>
    <xf numFmtId="0" fontId="21"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indent="1"/>
    </xf>
    <xf numFmtId="0" fontId="23" fillId="0" borderId="0" xfId="0" applyFont="1" applyAlignment="1">
      <alignment horizontal="right" vertical="center"/>
    </xf>
    <xf numFmtId="41" fontId="11" fillId="0" borderId="7" xfId="0" applyNumberFormat="1" applyFont="1" applyFill="1" applyBorder="1" applyAlignment="1">
      <alignment horizontal="right" vertical="center"/>
    </xf>
    <xf numFmtId="41" fontId="14" fillId="0" borderId="13" xfId="0" applyNumberFormat="1" applyFont="1" applyFill="1" applyBorder="1" applyAlignment="1">
      <alignment horizontal="right" vertical="center"/>
    </xf>
    <xf numFmtId="41" fontId="14" fillId="0" borderId="0" xfId="0" applyNumberFormat="1" applyFont="1" applyFill="1" applyBorder="1" applyAlignment="1">
      <alignment horizontal="right" vertical="center"/>
    </xf>
    <xf numFmtId="0" fontId="11" fillId="0" borderId="0" xfId="0" applyFont="1" applyFill="1" applyAlignment="1" applyProtection="1">
      <alignment horizontal="center" vertical="center"/>
    </xf>
    <xf numFmtId="0" fontId="14" fillId="0" borderId="0" xfId="0" applyFont="1" applyFill="1" applyBorder="1" applyAlignment="1">
      <alignment horizontal="right" vertical="center"/>
    </xf>
    <xf numFmtId="41" fontId="14"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9" fontId="6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vertical="center"/>
    </xf>
    <xf numFmtId="0" fontId="14" fillId="0" borderId="0" xfId="0" applyFont="1" applyFill="1" applyBorder="1" applyAlignment="1">
      <alignment vertical="center"/>
    </xf>
    <xf numFmtId="0" fontId="11" fillId="0" borderId="0" xfId="0" applyFont="1" applyFill="1" applyBorder="1" applyAlignment="1">
      <alignment horizontal="center" vertical="center"/>
    </xf>
    <xf numFmtId="41" fontId="11" fillId="0" borderId="7" xfId="0" applyNumberFormat="1" applyFont="1" applyFill="1" applyBorder="1" applyAlignment="1">
      <alignment horizontal="right" vertical="center"/>
    </xf>
    <xf numFmtId="41" fontId="14" fillId="0" borderId="13" xfId="0" applyNumberFormat="1" applyFont="1" applyFill="1" applyBorder="1" applyAlignment="1">
      <alignment horizontal="right" vertical="center"/>
    </xf>
    <xf numFmtId="0" fontId="23" fillId="0" borderId="0" xfId="0" applyFont="1" applyFill="1" applyBorder="1" applyAlignment="1">
      <alignment horizontal="left" vertical="center"/>
    </xf>
    <xf numFmtId="41" fontId="14" fillId="0" borderId="0" xfId="0" applyNumberFormat="1" applyFont="1" applyFill="1" applyAlignment="1">
      <alignment horizontal="right" vertical="center"/>
    </xf>
    <xf numFmtId="41"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23" fillId="0" borderId="0" xfId="0" applyFont="1" applyFill="1" applyBorder="1" applyAlignment="1">
      <alignment vertical="center"/>
    </xf>
    <xf numFmtId="41" fontId="14" fillId="0" borderId="1" xfId="0" applyNumberFormat="1" applyFont="1" applyFill="1" applyBorder="1" applyAlignment="1">
      <alignment horizontal="right" vertical="center"/>
    </xf>
    <xf numFmtId="0" fontId="43" fillId="6" borderId="0" xfId="0" applyFont="1" applyFill="1" applyAlignment="1" applyProtection="1">
      <alignment horizontal="left" vertical="center"/>
    </xf>
    <xf numFmtId="9" fontId="11" fillId="0" borderId="0" xfId="0" applyNumberFormat="1" applyFont="1" applyFill="1" applyBorder="1" applyAlignment="1">
      <alignment horizontal="right" vertical="center"/>
    </xf>
    <xf numFmtId="0" fontId="43" fillId="2" borderId="0" xfId="0" applyFont="1" applyFill="1" applyAlignment="1">
      <alignment horizontal="left" vertical="center"/>
    </xf>
    <xf numFmtId="0" fontId="23" fillId="0" borderId="0" xfId="0" applyFont="1" applyAlignment="1">
      <alignment horizontal="right" vertical="center"/>
    </xf>
    <xf numFmtId="0" fontId="65" fillId="0" borderId="0" xfId="0" applyFont="1" applyFill="1" applyBorder="1" applyAlignment="1">
      <alignment vertical="center"/>
    </xf>
    <xf numFmtId="0" fontId="52" fillId="0" borderId="0" xfId="0" applyFont="1" applyFill="1" applyAlignment="1">
      <alignment horizontal="right" vertical="center"/>
    </xf>
    <xf numFmtId="0" fontId="6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9" fillId="0" borderId="0" xfId="0" applyFont="1" applyFill="1" applyBorder="1" applyAlignment="1">
      <alignment horizontal="right" vertical="center"/>
    </xf>
    <xf numFmtId="0" fontId="56" fillId="0" borderId="0" xfId="0" applyFont="1" applyFill="1" applyBorder="1" applyAlignment="1">
      <alignment vertical="center"/>
    </xf>
    <xf numFmtId="10" fontId="56" fillId="0" borderId="0" xfId="0" applyNumberFormat="1" applyFont="1" applyFill="1" applyBorder="1" applyAlignment="1">
      <alignment vertical="center"/>
    </xf>
    <xf numFmtId="10" fontId="56" fillId="0" borderId="0" xfId="0" applyNumberFormat="1" applyFont="1" applyFill="1" applyBorder="1" applyAlignment="1">
      <alignment vertical="center"/>
    </xf>
    <xf numFmtId="41" fontId="14" fillId="0" borderId="5"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0" fontId="14" fillId="0" borderId="7" xfId="0" applyFont="1" applyFill="1" applyBorder="1" applyAlignment="1">
      <alignment horizontal="right" vertical="center"/>
    </xf>
    <xf numFmtId="41" fontId="14" fillId="0" borderId="0" xfId="0" applyNumberFormat="1" applyFont="1" applyFill="1" applyBorder="1" applyAlignment="1">
      <alignment vertical="center"/>
    </xf>
    <xf numFmtId="0" fontId="14" fillId="0" borderId="8" xfId="0" applyFont="1" applyFill="1" applyBorder="1" applyAlignment="1">
      <alignment vertical="center"/>
    </xf>
    <xf numFmtId="10" fontId="11" fillId="0" borderId="7" xfId="0" applyNumberFormat="1" applyFont="1" applyFill="1" applyBorder="1" applyAlignment="1">
      <alignment horizontal="right" vertical="center"/>
    </xf>
    <xf numFmtId="10" fontId="14" fillId="0" borderId="0" xfId="0" applyNumberFormat="1" applyFont="1" applyFill="1" applyBorder="1" applyAlignment="1">
      <alignment horizontal="right" vertical="center"/>
    </xf>
    <xf numFmtId="0" fontId="14" fillId="0" borderId="1" xfId="0" applyFont="1" applyFill="1" applyBorder="1" applyAlignment="1">
      <alignment horizontal="left" vertical="center"/>
    </xf>
    <xf numFmtId="10" fontId="14" fillId="0" borderId="1" xfId="0" applyNumberFormat="1" applyFont="1" applyFill="1" applyBorder="1" applyAlignment="1">
      <alignment horizontal="right" vertical="center"/>
    </xf>
    <xf numFmtId="0" fontId="23" fillId="0" borderId="0" xfId="0" applyFont="1" applyFill="1" applyAlignment="1">
      <alignment horizontal="right" vertical="center"/>
    </xf>
    <xf numFmtId="0" fontId="14" fillId="0" borderId="0" xfId="0" applyFont="1" applyFill="1" applyBorder="1" applyAlignment="1">
      <alignment horizontal="left" vertical="center" wrapText="1"/>
    </xf>
    <xf numFmtId="0" fontId="6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2" fillId="0" borderId="0" xfId="0" applyFont="1" applyFill="1" applyBorder="1" applyAlignment="1">
      <alignment horizontal="center" vertical="center"/>
    </xf>
    <xf numFmtId="0" fontId="63" fillId="0" borderId="0" xfId="0" applyFont="1" applyAlignment="1">
      <alignment horizontal="center" vertical="center"/>
    </xf>
    <xf numFmtId="0" fontId="24" fillId="0" borderId="0" xfId="0" applyFont="1" applyFill="1" applyAlignment="1">
      <alignment horizontal="center" vertical="center"/>
    </xf>
    <xf numFmtId="0" fontId="63" fillId="0" borderId="0" xfId="0" applyFont="1" applyAlignment="1">
      <alignment horizontal="center" vertical="center"/>
    </xf>
    <xf numFmtId="41" fontId="66" fillId="0" borderId="0" xfId="0" applyNumberFormat="1" applyFont="1" applyFill="1" applyBorder="1" applyAlignment="1">
      <alignment horizontal="right" vertical="center" indent="1"/>
    </xf>
    <xf numFmtId="41" fontId="66" fillId="0" borderId="0" xfId="0" applyNumberFormat="1" applyFont="1" applyFill="1" applyBorder="1" applyAlignment="1">
      <alignment horizontal="right" vertical="center" indent="1"/>
    </xf>
    <xf numFmtId="0" fontId="33" fillId="0" borderId="0" xfId="0" applyFont="1" applyFill="1" applyAlignment="1">
      <alignment vertical="center"/>
    </xf>
    <xf numFmtId="0" fontId="14" fillId="0" borderId="0" xfId="0" applyFont="1" applyFill="1" applyBorder="1"/>
    <xf numFmtId="0" fontId="14" fillId="0" borderId="0" xfId="0" applyFont="1" applyFill="1" applyBorder="1" applyAlignment="1">
      <alignment vertical="center"/>
    </xf>
    <xf numFmtId="0" fontId="11" fillId="0" borderId="0" xfId="0" applyFont="1" applyFill="1" applyBorder="1"/>
    <xf numFmtId="41" fontId="11" fillId="0" borderId="0" xfId="0" applyNumberFormat="1" applyFont="1" applyFill="1" applyBorder="1" applyAlignment="1">
      <alignment vertical="center"/>
    </xf>
    <xf numFmtId="9" fontId="11" fillId="0" borderId="0" xfId="0" applyNumberFormat="1" applyFont="1" applyFill="1" applyBorder="1" applyAlignment="1">
      <alignment horizontal="right" vertical="center"/>
    </xf>
    <xf numFmtId="0" fontId="11" fillId="0" borderId="7" xfId="0" applyFont="1" applyFill="1" applyBorder="1"/>
    <xf numFmtId="0" fontId="11" fillId="0" borderId="7" xfId="0" applyFont="1" applyFill="1" applyBorder="1" applyAlignment="1">
      <alignment horizontal="right" vertical="center"/>
    </xf>
    <xf numFmtId="0" fontId="14" fillId="0" borderId="0" xfId="0" applyFont="1" applyBorder="1" applyAlignment="1">
      <alignment vertical="center"/>
    </xf>
    <xf numFmtId="0" fontId="14" fillId="0" borderId="0"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24" fillId="0" borderId="0" xfId="0" applyFont="1" applyFill="1" applyBorder="1" applyAlignment="1">
      <alignment horizontal="center" vertical="center"/>
    </xf>
    <xf numFmtId="9" fontId="11" fillId="0" borderId="7" xfId="0" applyNumberFormat="1" applyFont="1" applyFill="1" applyBorder="1" applyAlignment="1">
      <alignment horizontal="right" vertical="center"/>
    </xf>
    <xf numFmtId="9" fontId="14" fillId="0" borderId="0" xfId="0" quotePrefix="1" applyNumberFormat="1" applyFont="1" applyFill="1" applyBorder="1" applyAlignment="1">
      <alignment horizontal="right" vertical="center"/>
    </xf>
    <xf numFmtId="0" fontId="14" fillId="0" borderId="0" xfId="0" quotePrefix="1" applyFont="1" applyFill="1" applyBorder="1" applyAlignment="1">
      <alignment horizontal="right" vertical="center"/>
    </xf>
    <xf numFmtId="0" fontId="63" fillId="0" borderId="0" xfId="0" applyFont="1" applyAlignment="1">
      <alignment vertical="center"/>
    </xf>
    <xf numFmtId="0" fontId="24" fillId="0" borderId="0" xfId="0" applyFont="1" applyFill="1" applyAlignment="1">
      <alignment horizontal="center" vertical="center"/>
    </xf>
    <xf numFmtId="0" fontId="24" fillId="0" borderId="0" xfId="0" applyFont="1" applyFill="1" applyAlignment="1">
      <alignment horizontal="center" vertical="center"/>
    </xf>
    <xf numFmtId="0" fontId="23" fillId="0" borderId="0" xfId="0" applyFont="1" applyFill="1" applyAlignment="1">
      <alignment vertical="center"/>
    </xf>
    <xf numFmtId="0" fontId="15" fillId="0" borderId="0" xfId="0" applyFont="1" applyFill="1" applyBorder="1" applyAlignment="1">
      <alignment vertical="center"/>
    </xf>
    <xf numFmtId="0" fontId="42" fillId="0" borderId="0" xfId="0" applyFont="1" applyFill="1" applyAlignment="1">
      <alignment vertical="center"/>
    </xf>
    <xf numFmtId="0" fontId="18" fillId="0" borderId="0" xfId="0" applyFont="1" applyFill="1" applyAlignment="1">
      <alignment vertical="center"/>
    </xf>
    <xf numFmtId="0" fontId="14" fillId="0" borderId="0" xfId="0" applyFont="1" applyFill="1" applyAlignment="1">
      <alignment horizontal="center"/>
    </xf>
    <xf numFmtId="0" fontId="14" fillId="0" borderId="0" xfId="0" applyFont="1" applyFill="1" applyAlignment="1"/>
    <xf numFmtId="0" fontId="11" fillId="0" borderId="7" xfId="0" applyFont="1" applyFill="1" applyBorder="1" applyAlignment="1">
      <alignment vertical="center"/>
    </xf>
    <xf numFmtId="0" fontId="22" fillId="0" borderId="0" xfId="0" applyFont="1" applyFill="1" applyAlignment="1">
      <alignment horizontal="center"/>
    </xf>
    <xf numFmtId="0" fontId="22" fillId="0" borderId="0" xfId="0" applyFont="1" applyFill="1" applyAlignment="1">
      <alignment vertical="center"/>
    </xf>
    <xf numFmtId="0" fontId="22" fillId="0" borderId="0" xfId="0" applyFont="1"/>
    <xf numFmtId="0" fontId="14" fillId="0" borderId="0" xfId="0" applyFont="1" applyFill="1" applyBorder="1" applyAlignment="1">
      <alignment vertical="center" wrapText="1"/>
    </xf>
    <xf numFmtId="0" fontId="14" fillId="0" borderId="0" xfId="0" applyFont="1" applyFill="1" applyAlignment="1">
      <alignment vertical="center"/>
    </xf>
    <xf numFmtId="0" fontId="45" fillId="6" borderId="0" xfId="0" applyFont="1" applyFill="1" applyAlignment="1" applyProtection="1">
      <alignment horizontal="left" vertical="center"/>
    </xf>
    <xf numFmtId="0" fontId="14" fillId="0" borderId="0" xfId="0" applyFont="1" applyFill="1"/>
    <xf numFmtId="0" fontId="11" fillId="0" borderId="0" xfId="0" applyFont="1" applyFill="1" applyBorder="1" applyAlignment="1">
      <alignment horizontal="left" vertical="center"/>
    </xf>
    <xf numFmtId="0" fontId="67" fillId="0" borderId="0" xfId="0" applyFont="1" applyFill="1" applyAlignment="1">
      <alignment horizontal="center"/>
    </xf>
    <xf numFmtId="0" fontId="67" fillId="0" borderId="0" xfId="0" applyFont="1" applyAlignment="1">
      <alignment vertical="center"/>
    </xf>
    <xf numFmtId="0" fontId="11" fillId="0" borderId="11" xfId="0" applyFont="1" applyFill="1" applyBorder="1" applyAlignment="1">
      <alignment vertical="center"/>
    </xf>
    <xf numFmtId="0" fontId="18" fillId="2" borderId="0" xfId="0" applyFont="1" applyFill="1" applyAlignment="1" applyProtection="1">
      <alignment vertical="center"/>
    </xf>
    <xf numFmtId="0" fontId="18" fillId="7"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Alignment="1" applyProtection="1">
      <alignment vertical="center"/>
    </xf>
    <xf numFmtId="10" fontId="23" fillId="7" borderId="0" xfId="0" applyNumberFormat="1" applyFont="1" applyFill="1" applyBorder="1" applyAlignment="1" applyProtection="1">
      <alignment vertical="center"/>
    </xf>
    <xf numFmtId="0" fontId="23" fillId="7" borderId="0" xfId="0" applyFont="1" applyFill="1" applyBorder="1" applyAlignment="1" applyProtection="1">
      <alignment vertical="center"/>
    </xf>
    <xf numFmtId="0" fontId="23" fillId="7" borderId="0" xfId="0" applyFont="1" applyFill="1" applyAlignment="1" applyProtection="1">
      <alignment vertical="center"/>
    </xf>
    <xf numFmtId="0" fontId="23" fillId="7" borderId="0" xfId="0" applyFont="1" applyFill="1" applyAlignment="1" applyProtection="1">
      <alignment horizontal="left" vertical="center"/>
    </xf>
    <xf numFmtId="0" fontId="14" fillId="7" borderId="0" xfId="0" applyFont="1" applyFill="1" applyAlignment="1" applyProtection="1">
      <alignment vertical="center"/>
    </xf>
    <xf numFmtId="0" fontId="14" fillId="7" borderId="0" xfId="0" applyFont="1" applyFill="1" applyAlignment="1" applyProtection="1">
      <alignment horizontal="left" vertical="center"/>
    </xf>
    <xf numFmtId="0" fontId="14" fillId="7" borderId="0" xfId="0" applyFont="1" applyFill="1" applyAlignment="1" applyProtection="1">
      <alignment horizontal="left" vertical="center"/>
    </xf>
    <xf numFmtId="0" fontId="14" fillId="7" borderId="0" xfId="0" applyFont="1" applyFill="1" applyAlignment="1" applyProtection="1">
      <alignment horizontal="right" vertical="center" indent="1"/>
    </xf>
    <xf numFmtId="0" fontId="23" fillId="0" borderId="0" xfId="0" applyFont="1" applyAlignment="1" applyProtection="1">
      <alignment horizontal="right" vertical="center"/>
    </xf>
    <xf numFmtId="0" fontId="43" fillId="0" borderId="0" xfId="0" applyFont="1" applyAlignment="1" applyProtection="1">
      <alignment horizontal="left"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8" xfId="0" applyFont="1" applyFill="1" applyBorder="1" applyAlignment="1">
      <alignment vertical="center"/>
    </xf>
    <xf numFmtId="9" fontId="14" fillId="0" borderId="0" xfId="0" applyNumberFormat="1" applyFont="1" applyFill="1" applyBorder="1" applyAlignment="1">
      <alignment horizontal="right" vertical="center"/>
    </xf>
    <xf numFmtId="0" fontId="35" fillId="0" borderId="0" xfId="0" applyFont="1" applyFill="1" applyBorder="1"/>
    <xf numFmtId="9" fontId="14" fillId="2" borderId="0" xfId="0" applyNumberFormat="1" applyFont="1" applyFill="1" applyBorder="1" applyAlignment="1">
      <alignment horizontal="right" vertical="center"/>
    </xf>
    <xf numFmtId="9" fontId="14" fillId="2"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4" fillId="2" borderId="0" xfId="0" applyFont="1" applyFill="1" applyBorder="1" applyAlignment="1">
      <alignment horizontal="right" vertical="center"/>
    </xf>
    <xf numFmtId="0" fontId="23" fillId="0" borderId="0" xfId="0" applyFont="1" applyBorder="1" applyAlignment="1">
      <alignment horizontal="right" vertical="center"/>
    </xf>
    <xf numFmtId="0" fontId="23" fillId="2" borderId="0" xfId="0" applyFont="1" applyFill="1" applyBorder="1" applyAlignment="1">
      <alignment horizontal="right" vertical="center"/>
    </xf>
    <xf numFmtId="0" fontId="23" fillId="2" borderId="0" xfId="0" applyFont="1" applyFill="1" applyBorder="1" applyAlignment="1">
      <alignment horizontal="right" vertical="center"/>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xf>
    <xf numFmtId="0" fontId="23" fillId="0" borderId="0" xfId="0" applyNumberFormat="1" applyFont="1" applyBorder="1" applyAlignment="1">
      <alignment horizontal="right" vertical="center"/>
    </xf>
    <xf numFmtId="0" fontId="42" fillId="5" borderId="0" xfId="0" applyFont="1" applyFill="1" applyBorder="1" applyAlignment="1">
      <alignment vertical="center"/>
    </xf>
    <xf numFmtId="0" fontId="23" fillId="5" borderId="0" xfId="0" applyFont="1" applyFill="1" applyBorder="1" applyAlignment="1">
      <alignment vertical="center"/>
    </xf>
    <xf numFmtId="0" fontId="42" fillId="5" borderId="0" xfId="0" quotePrefix="1"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0" xfId="0" applyFont="1" applyFill="1" applyAlignment="1">
      <alignment horizontal="center" vertical="center"/>
    </xf>
    <xf numFmtId="0" fontId="42" fillId="6" borderId="0" xfId="0" applyFont="1" applyFill="1" applyAlignment="1">
      <alignment horizontal="left" vertical="center"/>
    </xf>
    <xf numFmtId="0" fontId="34" fillId="0" borderId="0" xfId="0" applyFont="1" applyFill="1" applyBorder="1" applyAlignment="1">
      <alignment vertical="center"/>
    </xf>
    <xf numFmtId="0" fontId="68" fillId="6" borderId="0" xfId="0" applyFont="1" applyFill="1" applyAlignment="1" applyProtection="1">
      <alignment horizontal="left" vertical="center"/>
    </xf>
    <xf numFmtId="0" fontId="23" fillId="0" borderId="0" xfId="0" quotePrefix="1" applyFont="1" applyFill="1" applyBorder="1" applyAlignment="1">
      <alignment horizontal="right" vertical="center"/>
    </xf>
    <xf numFmtId="41" fontId="23" fillId="0" borderId="0" xfId="0" applyNumberFormat="1" applyFont="1" applyAlignment="1">
      <alignment horizontal="center" vertical="center"/>
    </xf>
    <xf numFmtId="0" fontId="14" fillId="0" borderId="0" xfId="0" applyFont="1" applyBorder="1" applyAlignment="1">
      <alignment vertical="top"/>
    </xf>
    <xf numFmtId="0" fontId="14" fillId="0" borderId="15" xfId="0" applyFont="1" applyFill="1" applyBorder="1"/>
    <xf numFmtId="0" fontId="14" fillId="0" borderId="15" xfId="0" applyFont="1" applyBorder="1" applyAlignment="1">
      <alignment vertical="center"/>
    </xf>
    <xf numFmtId="0" fontId="14" fillId="0" borderId="15" xfId="0" applyFont="1" applyFill="1" applyBorder="1" applyAlignment="1">
      <alignment horizontal="right" vertical="center"/>
    </xf>
    <xf numFmtId="0" fontId="14" fillId="0" borderId="15" xfId="0" applyFont="1" applyFill="1" applyBorder="1" applyAlignment="1">
      <alignment horizontal="left" vertical="center"/>
    </xf>
    <xf numFmtId="0" fontId="14" fillId="0" borderId="15" xfId="0" applyFont="1" applyFill="1" applyBorder="1" applyAlignment="1">
      <alignment vertical="center"/>
    </xf>
    <xf numFmtId="0" fontId="14" fillId="0" borderId="15" xfId="0" applyFont="1" applyFill="1" applyBorder="1" applyAlignment="1">
      <alignment horizontal="center" vertical="center"/>
    </xf>
    <xf numFmtId="0" fontId="23" fillId="0" borderId="0" xfId="0" applyNumberFormat="1" applyFont="1" applyFill="1" applyBorder="1" applyAlignment="1">
      <alignment horizontal="right" vertical="center"/>
    </xf>
    <xf numFmtId="0" fontId="23" fillId="4" borderId="0" xfId="0" applyNumberFormat="1" applyFont="1" applyFill="1" applyBorder="1" applyAlignment="1">
      <alignment horizontal="right" vertical="center"/>
    </xf>
    <xf numFmtId="0" fontId="1" fillId="0" borderId="0" xfId="0" applyFont="1" applyAlignment="1">
      <alignment vertical="center"/>
    </xf>
    <xf numFmtId="0" fontId="69" fillId="0" borderId="0" xfId="0" applyFont="1" applyAlignment="1">
      <alignment vertical="center"/>
    </xf>
    <xf numFmtId="0" fontId="23" fillId="0" borderId="11" xfId="0" applyFont="1" applyBorder="1" applyAlignment="1">
      <alignment vertical="center"/>
    </xf>
    <xf numFmtId="0" fontId="23" fillId="0" borderId="11" xfId="0" applyFont="1" applyFill="1" applyBorder="1" applyAlignment="1">
      <alignment vertical="center"/>
    </xf>
    <xf numFmtId="0" fontId="14" fillId="0" borderId="11" xfId="0" applyFont="1" applyFill="1" applyBorder="1" applyAlignment="1">
      <alignment vertical="center"/>
    </xf>
    <xf numFmtId="0" fontId="23" fillId="0" borderId="18" xfId="0" applyFont="1" applyBorder="1" applyAlignment="1">
      <alignment vertical="center"/>
    </xf>
    <xf numFmtId="0" fontId="23" fillId="0" borderId="18" xfId="0" applyFont="1" applyFill="1" applyBorder="1" applyAlignment="1">
      <alignment vertical="center"/>
    </xf>
    <xf numFmtId="0" fontId="14" fillId="0" borderId="18" xfId="0" applyFont="1" applyFill="1" applyBorder="1" applyAlignment="1">
      <alignment vertical="center"/>
    </xf>
    <xf numFmtId="0" fontId="24" fillId="0" borderId="18" xfId="0" applyFont="1" applyBorder="1" applyAlignment="1">
      <alignment vertical="center"/>
    </xf>
    <xf numFmtId="0" fontId="23" fillId="0" borderId="5" xfId="0" applyFont="1" applyBorder="1" applyAlignment="1">
      <alignment vertical="center"/>
    </xf>
    <xf numFmtId="0" fontId="24" fillId="0" borderId="5" xfId="0" applyFont="1" applyFill="1" applyBorder="1" applyAlignment="1">
      <alignment vertical="center"/>
    </xf>
    <xf numFmtId="0" fontId="11" fillId="0" borderId="5" xfId="0" applyFont="1" applyFill="1" applyBorder="1" applyAlignment="1">
      <alignment vertical="center"/>
    </xf>
    <xf numFmtId="0" fontId="11" fillId="0" borderId="5" xfId="0" applyFont="1" applyFill="1" applyBorder="1" applyAlignment="1">
      <alignment horizontal="right" vertical="center"/>
    </xf>
    <xf numFmtId="0" fontId="24" fillId="0" borderId="0" xfId="0" applyFont="1" applyFill="1" applyBorder="1" applyAlignment="1">
      <alignment vertical="center"/>
    </xf>
    <xf numFmtId="0" fontId="11" fillId="0" borderId="0" xfId="0" applyFont="1" applyFill="1" applyBorder="1" applyAlignment="1">
      <alignment vertical="center"/>
    </xf>
    <xf numFmtId="0" fontId="23" fillId="0" borderId="18" xfId="0" applyFont="1" applyFill="1" applyBorder="1" applyAlignment="1">
      <alignment vertical="center"/>
    </xf>
    <xf numFmtId="0" fontId="23" fillId="0" borderId="9" xfId="0" applyFont="1" applyBorder="1" applyAlignment="1">
      <alignment vertical="center"/>
    </xf>
    <xf numFmtId="0" fontId="23" fillId="0" borderId="9" xfId="0" applyFont="1" applyFill="1" applyBorder="1" applyAlignment="1">
      <alignment vertical="center"/>
    </xf>
    <xf numFmtId="0" fontId="14" fillId="0" borderId="9" xfId="0" applyFont="1" applyFill="1" applyBorder="1" applyAlignment="1">
      <alignment vertical="center"/>
    </xf>
    <xf numFmtId="0" fontId="1" fillId="0" borderId="0" xfId="0" applyFont="1" applyBorder="1" applyAlignment="1">
      <alignment vertical="center"/>
    </xf>
    <xf numFmtId="0" fontId="59" fillId="0" borderId="0" xfId="0" applyFont="1" applyFill="1" applyBorder="1" applyAlignment="1">
      <alignment horizontal="left" vertical="center"/>
    </xf>
    <xf numFmtId="0" fontId="59" fillId="0" borderId="0" xfId="0" applyFont="1" applyBorder="1" applyAlignment="1">
      <alignment vertical="center"/>
    </xf>
    <xf numFmtId="0" fontId="47" fillId="0" borderId="11" xfId="0" applyFont="1" applyBorder="1" applyAlignment="1">
      <alignment vertical="center"/>
    </xf>
    <xf numFmtId="0" fontId="47" fillId="0" borderId="0" xfId="0" applyFont="1" applyBorder="1" applyAlignment="1">
      <alignment vertical="center"/>
    </xf>
    <xf numFmtId="0" fontId="47" fillId="0" borderId="5" xfId="0" applyFont="1" applyBorder="1" applyAlignment="1">
      <alignment vertical="center"/>
    </xf>
    <xf numFmtId="0" fontId="47" fillId="0" borderId="0" xfId="0" applyFont="1" applyAlignment="1">
      <alignment vertical="center"/>
    </xf>
    <xf numFmtId="0" fontId="11" fillId="0" borderId="0" xfId="0" applyFont="1" applyFill="1" applyBorder="1" applyAlignment="1">
      <alignment vertical="center"/>
    </xf>
    <xf numFmtId="41" fontId="11" fillId="0" borderId="0" xfId="0" applyNumberFormat="1" applyFont="1" applyFill="1" applyBorder="1" applyAlignment="1">
      <alignment horizontal="right" vertical="center"/>
    </xf>
    <xf numFmtId="0" fontId="15" fillId="0" borderId="0" xfId="0" applyFont="1" applyFill="1" applyAlignment="1">
      <alignment horizontal="center" vertical="center"/>
    </xf>
    <xf numFmtId="0" fontId="14" fillId="0" borderId="0" xfId="0" applyFont="1" applyFill="1" applyBorder="1" applyAlignment="1">
      <alignment horizontal="right" vertical="center" indent="1"/>
    </xf>
    <xf numFmtId="0" fontId="48" fillId="0" borderId="0" xfId="0" applyFont="1" applyAlignment="1">
      <alignment vertical="center"/>
    </xf>
    <xf numFmtId="0" fontId="72" fillId="0" borderId="0" xfId="0" applyFont="1" applyAlignment="1">
      <alignment vertical="center"/>
    </xf>
    <xf numFmtId="41" fontId="11" fillId="0" borderId="7" xfId="0" applyNumberFormat="1" applyFont="1" applyFill="1" applyBorder="1" applyAlignment="1">
      <alignment horizontal="left" vertical="center"/>
    </xf>
    <xf numFmtId="41" fontId="11" fillId="0" borderId="17" xfId="0" applyNumberFormat="1" applyFont="1" applyFill="1" applyBorder="1" applyAlignment="1">
      <alignment horizontal="left" vertical="center"/>
    </xf>
    <xf numFmtId="41" fontId="11" fillId="0" borderId="17" xfId="0" applyNumberFormat="1" applyFont="1" applyFill="1" applyBorder="1" applyAlignment="1">
      <alignment horizontal="right" vertical="center"/>
    </xf>
    <xf numFmtId="0" fontId="11" fillId="0" borderId="7" xfId="0" applyFont="1" applyFill="1" applyBorder="1" applyAlignment="1">
      <alignment horizontal="left" vertical="center"/>
    </xf>
    <xf numFmtId="0" fontId="11" fillId="0" borderId="0" xfId="0" applyFont="1" applyFill="1" applyBorder="1" applyAlignment="1">
      <alignment horizontal="left" vertical="center"/>
    </xf>
    <xf numFmtId="0" fontId="48" fillId="0" borderId="17" xfId="0" applyFont="1" applyBorder="1" applyAlignment="1">
      <alignment vertical="center"/>
    </xf>
    <xf numFmtId="0" fontId="47" fillId="0" borderId="17" xfId="0" applyFont="1" applyBorder="1" applyAlignment="1">
      <alignment vertical="center"/>
    </xf>
    <xf numFmtId="0" fontId="14" fillId="0" borderId="17" xfId="0" applyFont="1" applyFill="1" applyBorder="1" applyAlignment="1">
      <alignment horizontal="right" vertical="center"/>
    </xf>
    <xf numFmtId="0" fontId="35" fillId="0" borderId="17" xfId="0" applyFont="1" applyFill="1" applyBorder="1" applyAlignment="1">
      <alignment vertical="center"/>
    </xf>
    <xf numFmtId="0" fontId="48" fillId="0" borderId="9" xfId="0" applyFont="1" applyBorder="1" applyAlignment="1">
      <alignment vertical="center"/>
    </xf>
    <xf numFmtId="0" fontId="47" fillId="0" borderId="9" xfId="0" applyFont="1" applyBorder="1" applyAlignment="1">
      <alignment vertical="center"/>
    </xf>
    <xf numFmtId="0" fontId="35" fillId="0" borderId="9" xfId="0" applyFont="1" applyFill="1" applyBorder="1" applyAlignment="1">
      <alignment vertical="center"/>
    </xf>
    <xf numFmtId="0" fontId="14" fillId="0" borderId="0" xfId="0" applyFont="1" applyFill="1" applyBorder="1" applyAlignment="1">
      <alignment horizontal="right" vertical="center"/>
    </xf>
    <xf numFmtId="0" fontId="71" fillId="0" borderId="0" xfId="0" applyFont="1" applyFill="1" applyBorder="1" applyAlignment="1">
      <alignment vertical="center"/>
    </xf>
    <xf numFmtId="0" fontId="70" fillId="0" borderId="0" xfId="0" applyFont="1" applyBorder="1" applyAlignment="1">
      <alignment vertical="center"/>
    </xf>
    <xf numFmtId="0" fontId="70" fillId="0" borderId="0" xfId="0" applyFont="1" applyBorder="1" applyAlignment="1">
      <alignment vertical="center"/>
    </xf>
    <xf numFmtId="9" fontId="14" fillId="0" borderId="0" xfId="0" applyNumberFormat="1" applyFont="1" applyFill="1" applyBorder="1" applyAlignment="1">
      <alignment horizontal="right" vertical="center"/>
    </xf>
    <xf numFmtId="41" fontId="11" fillId="0" borderId="7" xfId="0" applyNumberFormat="1" applyFont="1" applyFill="1" applyBorder="1" applyAlignment="1">
      <alignment horizontal="left" vertical="center"/>
    </xf>
    <xf numFmtId="41" fontId="14" fillId="0" borderId="0" xfId="0" applyNumberFormat="1" applyFont="1" applyFill="1" applyAlignment="1">
      <alignment horizontal="right" vertical="center"/>
    </xf>
    <xf numFmtId="0" fontId="73"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8"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5" xfId="0" applyFont="1" applyBorder="1" applyAlignment="1">
      <alignment vertical="center"/>
    </xf>
    <xf numFmtId="0" fontId="23" fillId="0" borderId="5" xfId="0" applyFont="1" applyBorder="1" applyAlignment="1">
      <alignment horizontal="right" vertical="center"/>
    </xf>
    <xf numFmtId="0" fontId="74" fillId="0" borderId="0" xfId="0" applyFont="1" applyAlignment="1">
      <alignment vertical="center"/>
    </xf>
    <xf numFmtId="0" fontId="48" fillId="0" borderId="11" xfId="0" applyFont="1" applyBorder="1" applyAlignment="1">
      <alignment vertical="center"/>
    </xf>
    <xf numFmtId="0" fontId="47" fillId="0" borderId="11" xfId="0" applyFont="1" applyBorder="1" applyAlignment="1">
      <alignment vertical="center"/>
    </xf>
    <xf numFmtId="41" fontId="11" fillId="0" borderId="11" xfId="0" applyNumberFormat="1" applyFont="1" applyFill="1" applyBorder="1" applyAlignment="1">
      <alignment horizontal="left" vertical="center"/>
    </xf>
    <xf numFmtId="41" fontId="11" fillId="0" borderId="11" xfId="0" applyNumberFormat="1" applyFont="1" applyFill="1" applyBorder="1" applyAlignment="1">
      <alignment horizontal="right" vertical="center"/>
    </xf>
    <xf numFmtId="41" fontId="11" fillId="0" borderId="13" xfId="0" applyNumberFormat="1" applyFont="1" applyFill="1" applyBorder="1" applyAlignment="1">
      <alignment horizontal="left" vertical="center"/>
    </xf>
    <xf numFmtId="41" fontId="11" fillId="0" borderId="13" xfId="0" applyNumberFormat="1" applyFont="1" applyFill="1" applyBorder="1" applyAlignment="1">
      <alignment horizontal="right" vertical="center"/>
    </xf>
    <xf numFmtId="0" fontId="15" fillId="0" borderId="0" xfId="0" applyFont="1" applyFill="1" applyBorder="1" applyAlignment="1">
      <alignment horizontal="right" vertical="center" indent="1"/>
    </xf>
    <xf numFmtId="41" fontId="14" fillId="0" borderId="5" xfId="0" applyNumberFormat="1" applyFont="1" applyFill="1" applyBorder="1" applyAlignment="1">
      <alignment horizontal="right" vertical="center"/>
    </xf>
    <xf numFmtId="10" fontId="14" fillId="0" borderId="5" xfId="0" applyNumberFormat="1" applyFont="1" applyFill="1" applyBorder="1" applyAlignment="1">
      <alignment horizontal="right" vertical="center"/>
    </xf>
    <xf numFmtId="41" fontId="14" fillId="0" borderId="7" xfId="0" applyNumberFormat="1" applyFont="1" applyFill="1" applyBorder="1" applyAlignment="1">
      <alignment vertical="center"/>
    </xf>
    <xf numFmtId="0" fontId="14" fillId="0" borderId="7" xfId="0" applyFont="1" applyFill="1" applyBorder="1" applyAlignment="1">
      <alignment vertical="center"/>
    </xf>
    <xf numFmtId="41" fontId="11"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10" fontId="14" fillId="0" borderId="5" xfId="0" applyNumberFormat="1" applyFont="1" applyFill="1" applyBorder="1" applyAlignment="1">
      <alignment horizontal="left" vertical="center"/>
    </xf>
    <xf numFmtId="0" fontId="48" fillId="0" borderId="0" xfId="0" applyFont="1" applyBorder="1" applyAlignment="1">
      <alignment vertical="center"/>
    </xf>
    <xf numFmtId="0" fontId="48" fillId="0" borderId="5" xfId="0" applyFont="1" applyBorder="1" applyAlignment="1">
      <alignment vertical="center"/>
    </xf>
    <xf numFmtId="0" fontId="73" fillId="0" borderId="0" xfId="0" applyFont="1" applyBorder="1" applyAlignment="1">
      <alignment vertical="center"/>
    </xf>
    <xf numFmtId="41" fontId="11" fillId="0" borderId="0" xfId="0" applyNumberFormat="1" applyFont="1" applyFill="1" applyBorder="1" applyAlignment="1">
      <alignment horizontal="left" vertical="center"/>
    </xf>
    <xf numFmtId="10" fontId="11" fillId="0" borderId="0" xfId="0" applyNumberFormat="1" applyFont="1" applyFill="1" applyBorder="1" applyAlignment="1">
      <alignment horizontal="right" vertical="center"/>
    </xf>
    <xf numFmtId="0" fontId="48" fillId="0" borderId="7" xfId="0" applyFont="1" applyBorder="1" applyAlignment="1">
      <alignment vertical="center"/>
    </xf>
    <xf numFmtId="0" fontId="47" fillId="0" borderId="7" xfId="0" applyFont="1" applyBorder="1" applyAlignment="1">
      <alignment vertical="center"/>
    </xf>
    <xf numFmtId="0" fontId="48" fillId="0" borderId="11" xfId="0" applyFont="1" applyBorder="1" applyAlignment="1">
      <alignment vertical="center"/>
    </xf>
    <xf numFmtId="0" fontId="11" fillId="0" borderId="0" xfId="0" applyFont="1" applyFill="1" applyBorder="1" applyAlignment="1">
      <alignment horizontal="right" vertical="center"/>
    </xf>
    <xf numFmtId="0" fontId="15" fillId="0" borderId="0" xfId="0" quotePrefix="1" applyFont="1" applyFill="1" applyAlignment="1">
      <alignment horizontal="center" vertical="center" wrapText="1"/>
    </xf>
    <xf numFmtId="10" fontId="11" fillId="0" borderId="7" xfId="0" applyNumberFormat="1" applyFont="1" applyFill="1" applyBorder="1" applyAlignment="1">
      <alignment horizontal="left" vertical="center"/>
    </xf>
    <xf numFmtId="0" fontId="23" fillId="0" borderId="11" xfId="0" applyFont="1" applyBorder="1" applyAlignment="1">
      <alignment horizontal="right" vertical="center"/>
    </xf>
    <xf numFmtId="41" fontId="14" fillId="0" borderId="11" xfId="0" applyNumberFormat="1" applyFont="1" applyFill="1" applyBorder="1" applyAlignment="1">
      <alignment horizontal="right" vertical="center"/>
    </xf>
    <xf numFmtId="0" fontId="47" fillId="0" borderId="9" xfId="0" applyFont="1" applyBorder="1" applyAlignment="1">
      <alignment vertical="center"/>
    </xf>
    <xf numFmtId="0" fontId="48" fillId="0" borderId="9" xfId="0" applyFont="1" applyBorder="1" applyAlignment="1">
      <alignment vertical="center"/>
    </xf>
    <xf numFmtId="41" fontId="14" fillId="0" borderId="9" xfId="0" applyNumberFormat="1" applyFont="1" applyFill="1" applyBorder="1" applyAlignment="1">
      <alignment horizontal="right" vertical="center"/>
    </xf>
    <xf numFmtId="0" fontId="73" fillId="0" borderId="0" xfId="0" applyFont="1" applyAlignment="1">
      <alignment vertical="center"/>
    </xf>
    <xf numFmtId="0" fontId="47" fillId="0" borderId="0" xfId="0" applyFont="1" applyAlignment="1">
      <alignment horizontal="left" vertical="center"/>
    </xf>
    <xf numFmtId="9" fontId="14" fillId="0" borderId="0" xfId="0" applyNumberFormat="1" applyFont="1" applyFill="1" applyAlignment="1">
      <alignment horizontal="right" vertical="center"/>
    </xf>
    <xf numFmtId="41" fontId="19" fillId="0" borderId="11" xfId="0" applyNumberFormat="1" applyFont="1" applyFill="1" applyBorder="1" applyAlignment="1">
      <alignment vertical="center"/>
    </xf>
    <xf numFmtId="0" fontId="73" fillId="0" borderId="0" xfId="0" applyFont="1" applyBorder="1" applyAlignment="1">
      <alignment vertical="center"/>
    </xf>
    <xf numFmtId="0" fontId="48" fillId="0" borderId="17" xfId="0" applyFont="1" applyBorder="1" applyAlignment="1">
      <alignment vertical="center"/>
    </xf>
    <xf numFmtId="0" fontId="47" fillId="0" borderId="17" xfId="0" applyFont="1" applyBorder="1" applyAlignment="1">
      <alignment vertical="center"/>
    </xf>
    <xf numFmtId="41" fontId="14" fillId="0" borderId="17"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23" fillId="0" borderId="0" xfId="0" applyNumberFormat="1" applyFont="1" applyBorder="1" applyAlignment="1">
      <alignment horizontal="center" vertical="center"/>
    </xf>
    <xf numFmtId="0" fontId="14" fillId="0" borderId="19" xfId="0" applyFont="1" applyFill="1" applyBorder="1" applyAlignment="1">
      <alignment horizontal="left" vertical="center"/>
    </xf>
    <xf numFmtId="10" fontId="14" fillId="0" borderId="19" xfId="0" applyNumberFormat="1" applyFont="1" applyFill="1" applyBorder="1" applyAlignment="1">
      <alignment horizontal="right" vertical="center"/>
    </xf>
    <xf numFmtId="9" fontId="14" fillId="0" borderId="19" xfId="0" applyNumberFormat="1" applyFont="1" applyFill="1" applyBorder="1" applyAlignment="1">
      <alignment horizontal="right" vertical="center"/>
    </xf>
    <xf numFmtId="0" fontId="75" fillId="0" borderId="0" xfId="0" applyFont="1" applyAlignment="1">
      <alignment vertical="center"/>
    </xf>
    <xf numFmtId="0" fontId="75" fillId="0" borderId="0" xfId="0" applyFont="1" applyFill="1" applyBorder="1" applyAlignment="1">
      <alignment vertical="center"/>
    </xf>
    <xf numFmtId="0" fontId="14" fillId="0" borderId="9" xfId="0" applyFont="1" applyFill="1" applyBorder="1" applyAlignment="1">
      <alignment horizontal="left" vertical="center"/>
    </xf>
    <xf numFmtId="10" fontId="14" fillId="0" borderId="9" xfId="0" applyNumberFormat="1" applyFont="1" applyFill="1" applyBorder="1" applyAlignment="1">
      <alignment horizontal="right" vertical="center"/>
    </xf>
    <xf numFmtId="9" fontId="11" fillId="0" borderId="7" xfId="0" applyNumberFormat="1" applyFont="1" applyFill="1" applyBorder="1" applyAlignment="1">
      <alignment horizontal="left" vertical="center"/>
    </xf>
    <xf numFmtId="0" fontId="48" fillId="0" borderId="12" xfId="0" applyFont="1" applyBorder="1" applyAlignment="1">
      <alignment vertical="center"/>
    </xf>
    <xf numFmtId="0" fontId="47" fillId="0" borderId="12" xfId="0" applyFont="1" applyBorder="1" applyAlignment="1">
      <alignment vertical="center"/>
    </xf>
    <xf numFmtId="0" fontId="23" fillId="0" borderId="12" xfId="0" applyFont="1" applyFill="1" applyBorder="1" applyAlignment="1">
      <alignment vertical="center"/>
    </xf>
    <xf numFmtId="0" fontId="23" fillId="0" borderId="5" xfId="0" applyFont="1" applyBorder="1" applyAlignment="1">
      <alignment vertical="center"/>
    </xf>
    <xf numFmtId="9" fontId="11" fillId="0" borderId="0" xfId="0" applyNumberFormat="1" applyFont="1" applyFill="1" applyBorder="1" applyAlignment="1">
      <alignment horizontal="right" vertical="center"/>
    </xf>
    <xf numFmtId="9" fontId="11" fillId="0" borderId="0" xfId="0" quotePrefix="1" applyNumberFormat="1" applyFont="1" applyFill="1" applyBorder="1" applyAlignment="1">
      <alignment horizontal="right" vertical="center"/>
    </xf>
    <xf numFmtId="0" fontId="23" fillId="0" borderId="0" xfId="0" applyFont="1" applyBorder="1" applyAlignment="1">
      <alignment vertical="center"/>
    </xf>
    <xf numFmtId="10" fontId="14" fillId="0" borderId="17" xfId="0" applyNumberFormat="1" applyFont="1" applyFill="1" applyBorder="1" applyAlignment="1">
      <alignment horizontal="right" vertical="center"/>
    </xf>
    <xf numFmtId="41" fontId="14" fillId="0" borderId="0" xfId="0" quotePrefix="1" applyNumberFormat="1" applyFont="1" applyFill="1" applyBorder="1" applyAlignment="1">
      <alignment horizontal="right" vertical="center"/>
    </xf>
    <xf numFmtId="0" fontId="14" fillId="0" borderId="11" xfId="0" quotePrefix="1" applyFont="1" applyFill="1" applyBorder="1" applyAlignment="1">
      <alignment horizontal="right" vertical="center"/>
    </xf>
    <xf numFmtId="0" fontId="48" fillId="0" borderId="15" xfId="0" applyFont="1" applyBorder="1" applyAlignment="1">
      <alignment vertical="center"/>
    </xf>
    <xf numFmtId="0" fontId="47" fillId="0" borderId="15" xfId="0" applyFont="1" applyBorder="1" applyAlignment="1">
      <alignment vertical="center"/>
    </xf>
    <xf numFmtId="0" fontId="14" fillId="0" borderId="15" xfId="0" quotePrefix="1" applyFont="1" applyFill="1" applyBorder="1" applyAlignment="1">
      <alignment horizontal="right" vertical="center"/>
    </xf>
    <xf numFmtId="10" fontId="14" fillId="0" borderId="15" xfId="0" quotePrefix="1" applyNumberFormat="1" applyFont="1" applyFill="1" applyBorder="1" applyAlignment="1">
      <alignment horizontal="right" vertical="center"/>
    </xf>
    <xf numFmtId="0" fontId="14" fillId="0" borderId="0" xfId="0" quotePrefix="1" applyNumberFormat="1" applyFont="1" applyFill="1" applyBorder="1" applyAlignment="1">
      <alignment horizontal="right" vertical="center"/>
    </xf>
    <xf numFmtId="41" fontId="14" fillId="0" borderId="0" xfId="0" applyNumberFormat="1" applyFont="1" applyFill="1" applyBorder="1" applyAlignment="1">
      <alignment vertical="center"/>
    </xf>
    <xf numFmtId="0" fontId="42" fillId="0" borderId="0" xfId="0" applyFont="1" applyFill="1" applyAlignment="1">
      <alignment horizontal="right" vertical="center"/>
    </xf>
    <xf numFmtId="0" fontId="24" fillId="0" borderId="0" xfId="0" applyFont="1" applyFill="1" applyAlignment="1">
      <alignment horizontal="right" vertical="center"/>
    </xf>
    <xf numFmtId="0" fontId="15" fillId="0" borderId="0" xfId="0" applyFont="1" applyFill="1" applyAlignment="1">
      <alignment horizontal="center" vertical="center" wrapText="1"/>
    </xf>
    <xf numFmtId="0" fontId="18" fillId="6" borderId="0" xfId="0" applyFont="1" applyFill="1" applyAlignment="1">
      <alignment horizontal="right" vertical="center"/>
    </xf>
    <xf numFmtId="0" fontId="42" fillId="6" borderId="0" xfId="0" applyFont="1" applyFill="1" applyAlignment="1">
      <alignment horizontal="right" vertical="center"/>
    </xf>
    <xf numFmtId="41" fontId="11" fillId="0" borderId="0" xfId="0" applyNumberFormat="1" applyFont="1" applyFill="1" applyBorder="1" applyAlignment="1">
      <alignment horizontal="right" vertical="center"/>
    </xf>
    <xf numFmtId="0" fontId="14" fillId="0" borderId="0" xfId="0" applyFont="1" applyFill="1" applyBorder="1" applyAlignment="1"/>
    <xf numFmtId="9" fontId="14" fillId="0" borderId="0" xfId="0" applyNumberFormat="1" applyFont="1" applyFill="1" applyBorder="1" applyAlignment="1">
      <alignment vertical="center"/>
    </xf>
    <xf numFmtId="41" fontId="11" fillId="0" borderId="11" xfId="0" applyNumberFormat="1" applyFont="1" applyFill="1" applyBorder="1" applyAlignment="1">
      <alignment vertical="center"/>
    </xf>
    <xf numFmtId="10" fontId="14" fillId="0" borderId="11" xfId="0" applyNumberFormat="1" applyFont="1" applyFill="1" applyBorder="1" applyAlignment="1">
      <alignment horizontal="right" vertical="center"/>
    </xf>
    <xf numFmtId="41" fontId="14" fillId="0" borderId="7" xfId="0" applyNumberFormat="1" applyFont="1" applyFill="1" applyBorder="1" applyAlignment="1">
      <alignment horizontal="right" vertical="center"/>
    </xf>
    <xf numFmtId="0" fontId="18" fillId="0" borderId="11" xfId="0" applyFont="1" applyFill="1" applyBorder="1" applyAlignment="1">
      <alignment vertical="center"/>
    </xf>
    <xf numFmtId="0" fontId="18" fillId="0" borderId="5" xfId="0" applyFont="1" applyFill="1" applyBorder="1" applyAlignment="1">
      <alignment vertical="center"/>
    </xf>
    <xf numFmtId="0" fontId="23" fillId="0" borderId="5" xfId="0" applyFont="1" applyFill="1" applyBorder="1" applyAlignment="1">
      <alignment horizontal="right" vertical="center"/>
    </xf>
    <xf numFmtId="0" fontId="23" fillId="0" borderId="15" xfId="0" quotePrefix="1" applyFont="1" applyFill="1" applyBorder="1" applyAlignment="1">
      <alignment horizontal="right" vertical="center"/>
    </xf>
    <xf numFmtId="41" fontId="11" fillId="0" borderId="0" xfId="0" applyNumberFormat="1" applyFont="1" applyFill="1" applyBorder="1" applyAlignment="1">
      <alignment vertical="center"/>
    </xf>
    <xf numFmtId="0" fontId="11" fillId="0" borderId="0" xfId="0" applyFont="1" applyFill="1" applyBorder="1" applyAlignment="1">
      <alignment vertical="center"/>
    </xf>
    <xf numFmtId="0" fontId="23" fillId="0" borderId="15" xfId="0" applyFont="1" applyBorder="1" applyAlignment="1">
      <alignment vertical="center"/>
    </xf>
    <xf numFmtId="0" fontId="23" fillId="0" borderId="11" xfId="0" applyFont="1" applyBorder="1" applyAlignment="1">
      <alignment vertical="center"/>
    </xf>
    <xf numFmtId="0" fontId="18" fillId="15" borderId="0" xfId="0" applyFont="1" applyFill="1" applyAlignment="1">
      <alignment vertical="center"/>
    </xf>
    <xf numFmtId="0" fontId="42" fillId="15" borderId="0" xfId="0" applyFont="1" applyFill="1" applyAlignment="1">
      <alignment horizontal="left" vertical="center"/>
    </xf>
    <xf numFmtId="0" fontId="23" fillId="15" borderId="0" xfId="0" applyFont="1" applyFill="1" applyAlignment="1">
      <alignment vertical="center"/>
    </xf>
    <xf numFmtId="0" fontId="23" fillId="16" borderId="0" xfId="0" applyFont="1" applyFill="1" applyAlignment="1">
      <alignment vertical="center"/>
    </xf>
    <xf numFmtId="9" fontId="23" fillId="17" borderId="0" xfId="0" applyNumberFormat="1" applyFont="1" applyFill="1" applyBorder="1" applyAlignment="1">
      <alignment horizontal="right" vertical="center"/>
    </xf>
    <xf numFmtId="0" fontId="23" fillId="17" borderId="1" xfId="0" applyFont="1" applyFill="1" applyBorder="1" applyAlignment="1">
      <alignment horizontal="right" vertical="center"/>
    </xf>
    <xf numFmtId="41" fontId="23" fillId="0" borderId="0" xfId="0" applyNumberFormat="1" applyFont="1" applyFill="1" applyBorder="1" applyAlignment="1">
      <alignment horizontal="right" vertical="center"/>
    </xf>
    <xf numFmtId="0" fontId="23" fillId="18" borderId="0" xfId="0" applyFont="1" applyFill="1" applyAlignment="1">
      <alignment vertical="center"/>
    </xf>
    <xf numFmtId="0" fontId="76" fillId="0" borderId="0" xfId="0" applyFont="1" applyFill="1" applyBorder="1" applyAlignment="1">
      <alignment vertical="center"/>
    </xf>
    <xf numFmtId="0" fontId="77" fillId="0" borderId="0" xfId="0" applyFont="1" applyFill="1" applyAlignment="1" applyProtection="1">
      <alignment horizontal="left" vertical="center"/>
    </xf>
    <xf numFmtId="0" fontId="77"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Alignment="1">
      <alignment vertical="center"/>
    </xf>
    <xf numFmtId="0" fontId="77" fillId="0" borderId="0" xfId="0" applyFont="1" applyAlignment="1">
      <alignment vertical="center"/>
    </xf>
    <xf numFmtId="0" fontId="42" fillId="19" borderId="0" xfId="0" applyFont="1" applyFill="1" applyAlignment="1">
      <alignment horizontal="left" vertical="center"/>
    </xf>
    <xf numFmtId="0" fontId="23" fillId="19" borderId="0" xfId="0" applyFont="1" applyFill="1" applyAlignment="1">
      <alignment vertical="center"/>
    </xf>
    <xf numFmtId="0" fontId="42" fillId="15" borderId="0" xfId="0" applyFont="1" applyFill="1" applyAlignment="1">
      <alignment vertical="center"/>
    </xf>
    <xf numFmtId="0" fontId="15" fillId="15" borderId="0" xfId="0" quotePrefix="1" applyFont="1" applyFill="1" applyAlignment="1">
      <alignment horizontal="center" vertical="center" wrapText="1"/>
    </xf>
    <xf numFmtId="0" fontId="15" fillId="15" borderId="0" xfId="0" applyFont="1" applyFill="1" applyAlignment="1">
      <alignment horizontal="center" vertical="center"/>
    </xf>
    <xf numFmtId="0" fontId="18" fillId="19" borderId="0" xfId="0" applyFont="1" applyFill="1" applyAlignment="1">
      <alignment vertical="center"/>
    </xf>
    <xf numFmtId="0" fontId="44" fillId="19" borderId="0" xfId="0" applyFont="1" applyFill="1" applyAlignment="1">
      <alignment vertical="center"/>
    </xf>
    <xf numFmtId="0" fontId="42" fillId="19" borderId="0" xfId="0" applyFont="1" applyFill="1" applyAlignment="1">
      <alignment horizontal="center" vertical="center"/>
    </xf>
    <xf numFmtId="0" fontId="23" fillId="17" borderId="0" xfId="0" applyFont="1" applyFill="1" applyAlignment="1">
      <alignment vertical="center"/>
    </xf>
    <xf numFmtId="0" fontId="23" fillId="19" borderId="0" xfId="0" applyFont="1" applyFill="1" applyAlignment="1">
      <alignment horizontal="center" vertical="center"/>
    </xf>
    <xf numFmtId="0" fontId="76" fillId="0" borderId="0" xfId="0" applyFont="1" applyFill="1" applyBorder="1" applyAlignment="1">
      <alignment horizontal="left" vertical="center"/>
    </xf>
    <xf numFmtId="0" fontId="17" fillId="0" borderId="0" xfId="0" quotePrefix="1" applyFont="1" applyFill="1" applyBorder="1" applyAlignment="1">
      <alignment horizontal="right" vertical="center"/>
    </xf>
    <xf numFmtId="9" fontId="23" fillId="0" borderId="0" xfId="0" applyNumberFormat="1" applyFont="1" applyFill="1" applyAlignment="1">
      <alignment vertical="center"/>
    </xf>
    <xf numFmtId="0" fontId="52" fillId="19" borderId="0" xfId="0" applyFont="1" applyFill="1" applyAlignment="1">
      <alignment vertical="center"/>
    </xf>
    <xf numFmtId="0" fontId="55" fillId="19" borderId="0" xfId="0" applyFont="1" applyFill="1" applyAlignment="1">
      <alignment horizontal="left" vertical="center"/>
    </xf>
    <xf numFmtId="0" fontId="56" fillId="19" borderId="0" xfId="0" applyFont="1" applyFill="1" applyAlignment="1">
      <alignment vertical="center"/>
    </xf>
    <xf numFmtId="0" fontId="57" fillId="19" borderId="0" xfId="0" applyFont="1" applyFill="1" applyAlignment="1">
      <alignment vertical="center"/>
    </xf>
    <xf numFmtId="0" fontId="56" fillId="19" borderId="0" xfId="0" applyFont="1" applyFill="1" applyAlignment="1">
      <alignment horizontal="right" vertical="center"/>
    </xf>
    <xf numFmtId="0" fontId="55" fillId="19" borderId="0" xfId="0" applyFont="1" applyFill="1" applyAlignment="1">
      <alignment horizontal="center" vertical="center"/>
    </xf>
    <xf numFmtId="0" fontId="56" fillId="15" borderId="0" xfId="0" applyFont="1" applyFill="1" applyAlignment="1">
      <alignment vertical="center"/>
    </xf>
    <xf numFmtId="0" fontId="55" fillId="15" borderId="0" xfId="0" applyFont="1" applyFill="1" applyAlignment="1">
      <alignment vertical="center"/>
    </xf>
    <xf numFmtId="0" fontId="56" fillId="15" borderId="0" xfId="0" applyFont="1" applyFill="1" applyAlignment="1">
      <alignment horizontal="right" vertical="center"/>
    </xf>
    <xf numFmtId="0" fontId="58" fillId="15" borderId="0" xfId="0" quotePrefix="1" applyFont="1" applyFill="1" applyAlignment="1">
      <alignment horizontal="center" vertical="center" wrapText="1"/>
    </xf>
    <xf numFmtId="0" fontId="24" fillId="0" borderId="0" xfId="0" applyFont="1" applyBorder="1" applyAlignment="1">
      <alignment vertical="center"/>
    </xf>
    <xf numFmtId="41" fontId="60" fillId="0" borderId="0" xfId="0" applyNumberFormat="1" applyFont="1" applyFill="1" applyBorder="1" applyAlignment="1">
      <alignment horizontal="right" vertical="center"/>
    </xf>
    <xf numFmtId="0" fontId="60" fillId="0" borderId="0" xfId="0" applyFont="1" applyFill="1" applyBorder="1" applyAlignment="1">
      <alignment horizontal="right" vertical="center"/>
    </xf>
    <xf numFmtId="0" fontId="44" fillId="19" borderId="0" xfId="0" applyFont="1" applyFill="1" applyBorder="1" applyAlignment="1">
      <alignment vertical="center"/>
    </xf>
    <xf numFmtId="0" fontId="42" fillId="15" borderId="0" xfId="0" applyFont="1" applyFill="1" applyBorder="1" applyAlignment="1">
      <alignment vertical="center"/>
    </xf>
    <xf numFmtId="0" fontId="23" fillId="19" borderId="0" xfId="0" applyFont="1" applyFill="1" applyAlignment="1">
      <alignment horizontal="right" vertical="center"/>
    </xf>
    <xf numFmtId="0" fontId="17" fillId="0" borderId="0" xfId="0" applyFont="1" applyFill="1" applyBorder="1" applyAlignment="1">
      <alignment horizontal="right" vertical="center"/>
    </xf>
    <xf numFmtId="41" fontId="12" fillId="0" borderId="0" xfId="0" applyNumberFormat="1" applyFont="1" applyFill="1" applyAlignment="1">
      <alignment horizontal="right" vertical="center"/>
    </xf>
    <xf numFmtId="0" fontId="76" fillId="0" borderId="0" xfId="0" applyFont="1" applyFill="1" applyBorder="1" applyAlignment="1">
      <alignment horizontal="left" vertical="center"/>
    </xf>
    <xf numFmtId="0" fontId="76" fillId="0" borderId="0" xfId="0" applyFont="1" applyFill="1" applyBorder="1" applyAlignment="1">
      <alignment vertical="center"/>
    </xf>
    <xf numFmtId="0" fontId="21" fillId="19" borderId="0" xfId="0" applyFont="1" applyFill="1" applyAlignment="1">
      <alignment horizontal="left" vertical="center"/>
    </xf>
    <xf numFmtId="41" fontId="11" fillId="17" borderId="7" xfId="0" applyNumberFormat="1" applyFont="1" applyFill="1" applyBorder="1" applyAlignment="1">
      <alignment horizontal="right" vertical="center"/>
    </xf>
    <xf numFmtId="41" fontId="11" fillId="0" borderId="7" xfId="0" applyNumberFormat="1" applyFont="1" applyFill="1" applyBorder="1" applyAlignment="1">
      <alignment horizontal="left" vertical="center"/>
    </xf>
    <xf numFmtId="0" fontId="23" fillId="0" borderId="5" xfId="0" applyFont="1" applyBorder="1" applyAlignment="1">
      <alignment vertical="center"/>
    </xf>
    <xf numFmtId="41" fontId="14" fillId="0" borderId="5" xfId="0" applyNumberFormat="1" applyFont="1" applyFill="1" applyBorder="1" applyAlignment="1">
      <alignment horizontal="right" vertical="center"/>
    </xf>
    <xf numFmtId="0" fontId="17" fillId="0" borderId="0" xfId="0" applyFont="1" applyBorder="1" applyAlignment="1">
      <alignment vertical="center"/>
    </xf>
    <xf numFmtId="41" fontId="14" fillId="0" borderId="0" xfId="0" applyNumberFormat="1" applyFont="1" applyFill="1" applyAlignment="1">
      <alignment horizontal="right" vertical="center"/>
    </xf>
    <xf numFmtId="0" fontId="78" fillId="0" borderId="0" xfId="0" applyFont="1" applyFill="1" applyAlignment="1">
      <alignment vertical="center"/>
    </xf>
    <xf numFmtId="10" fontId="11" fillId="16" borderId="7" xfId="0" applyNumberFormat="1" applyFont="1" applyFill="1" applyBorder="1" applyAlignment="1">
      <alignment horizontal="right" vertical="center"/>
    </xf>
    <xf numFmtId="10" fontId="14" fillId="16" borderId="9" xfId="0" applyNumberFormat="1" applyFont="1" applyFill="1" applyBorder="1" applyAlignment="1">
      <alignment horizontal="right" vertical="center"/>
    </xf>
    <xf numFmtId="0" fontId="16" fillId="15" borderId="0" xfId="0" applyFont="1" applyFill="1" applyAlignment="1">
      <alignment vertical="center"/>
    </xf>
    <xf numFmtId="0" fontId="15" fillId="15" borderId="0" xfId="0" applyFont="1" applyFill="1" applyAlignment="1">
      <alignment horizontal="left" vertical="center"/>
    </xf>
    <xf numFmtId="0" fontId="24" fillId="15" borderId="0" xfId="0" applyFont="1" applyFill="1" applyAlignment="1">
      <alignment vertical="center"/>
    </xf>
    <xf numFmtId="0" fontId="15" fillId="15" borderId="0" xfId="0" applyFont="1" applyFill="1" applyAlignment="1">
      <alignment vertical="center"/>
    </xf>
    <xf numFmtId="0" fontId="15" fillId="15" borderId="0" xfId="0" applyFont="1" applyFill="1" applyBorder="1" applyAlignment="1">
      <alignment horizontal="center" vertical="center"/>
    </xf>
    <xf numFmtId="0" fontId="23" fillId="17" borderId="0" xfId="0" quotePrefix="1" applyFont="1" applyFill="1" applyBorder="1" applyAlignment="1">
      <alignment horizontal="right" vertical="center"/>
    </xf>
    <xf numFmtId="0" fontId="77" fillId="19" borderId="0" xfId="0" applyFont="1" applyFill="1" applyAlignment="1">
      <alignment vertical="center"/>
    </xf>
    <xf numFmtId="0" fontId="77" fillId="19" borderId="0" xfId="0" applyFont="1" applyFill="1" applyAlignment="1">
      <alignment horizontal="left" vertical="center"/>
    </xf>
    <xf numFmtId="0" fontId="79" fillId="19" borderId="0" xfId="0" applyFont="1" applyFill="1" applyAlignment="1">
      <alignment vertical="center"/>
    </xf>
    <xf numFmtId="0" fontId="77" fillId="19" borderId="0" xfId="0" applyFont="1" applyFill="1" applyAlignment="1">
      <alignment vertical="center"/>
    </xf>
    <xf numFmtId="0" fontId="14" fillId="16" borderId="0" xfId="0" applyFont="1" applyFill="1" applyBorder="1" applyAlignment="1">
      <alignment vertical="center"/>
    </xf>
    <xf numFmtId="0" fontId="42" fillId="19" borderId="0" xfId="0" applyFont="1" applyFill="1" applyAlignment="1">
      <alignment vertical="center"/>
    </xf>
    <xf numFmtId="0" fontId="18" fillId="15" borderId="0" xfId="0" applyFont="1" applyFill="1" applyAlignment="1">
      <alignment horizontal="right" vertical="center"/>
    </xf>
    <xf numFmtId="0" fontId="42" fillId="15" borderId="0" xfId="0" applyFont="1" applyFill="1" applyAlignment="1">
      <alignment horizontal="right" vertical="center"/>
    </xf>
    <xf numFmtId="0" fontId="23" fillId="15" borderId="0" xfId="0" applyFont="1" applyFill="1" applyAlignment="1">
      <alignment horizontal="right" vertical="center"/>
    </xf>
    <xf numFmtId="0" fontId="24" fillId="15" borderId="0" xfId="0" applyFont="1" applyFill="1" applyAlignment="1">
      <alignment horizontal="right" vertical="center"/>
    </xf>
    <xf numFmtId="0" fontId="15" fillId="15" borderId="0" xfId="0" applyFont="1" applyFill="1" applyAlignment="1">
      <alignment horizontal="center" vertical="center" wrapText="1"/>
    </xf>
    <xf numFmtId="0" fontId="24" fillId="15" borderId="0" xfId="0" applyFont="1" applyFill="1" applyAlignment="1">
      <alignment horizontal="center" vertical="center"/>
    </xf>
    <xf numFmtId="0" fontId="24" fillId="15" borderId="0" xfId="0" applyFont="1" applyFill="1" applyAlignment="1">
      <alignment horizontal="right" vertical="center"/>
    </xf>
    <xf numFmtId="0" fontId="53" fillId="15" borderId="0" xfId="0" applyFont="1" applyFill="1" applyAlignment="1">
      <alignment vertical="center"/>
    </xf>
    <xf numFmtId="0" fontId="58" fillId="15" borderId="0" xfId="0" applyFont="1" applyFill="1" applyAlignment="1">
      <alignment horizontal="left" vertical="center"/>
    </xf>
    <xf numFmtId="0" fontId="62" fillId="15" borderId="0" xfId="0" applyFont="1" applyFill="1" applyAlignment="1">
      <alignment vertical="center"/>
    </xf>
    <xf numFmtId="0" fontId="62" fillId="15" borderId="0" xfId="0" applyFont="1" applyFill="1" applyAlignment="1">
      <alignment horizontal="right" vertical="center"/>
    </xf>
    <xf numFmtId="0" fontId="64" fillId="15" borderId="0" xfId="0" applyFont="1" applyFill="1" applyAlignment="1">
      <alignment horizontal="left" vertical="center"/>
    </xf>
    <xf numFmtId="0" fontId="15" fillId="15" borderId="0" xfId="0" quotePrefix="1" applyFont="1" applyFill="1" applyAlignment="1">
      <alignment horizontal="center" vertical="center"/>
    </xf>
    <xf numFmtId="0" fontId="52" fillId="15" borderId="0" xfId="0" applyFont="1" applyFill="1" applyAlignment="1" applyProtection="1">
      <alignment vertical="center"/>
    </xf>
    <xf numFmtId="0" fontId="54" fillId="15" borderId="0" xfId="0" applyFont="1" applyFill="1" applyAlignment="1" applyProtection="1">
      <alignment horizontal="left" vertical="center"/>
    </xf>
    <xf numFmtId="0" fontId="23" fillId="17" borderId="15" xfId="0" quotePrefix="1" applyFont="1" applyFill="1" applyBorder="1" applyAlignment="1">
      <alignment horizontal="right" vertical="center"/>
    </xf>
    <xf numFmtId="0" fontId="14" fillId="16" borderId="3" xfId="0" applyFont="1" applyFill="1" applyBorder="1" applyAlignment="1">
      <alignment horizontal="center" vertical="center"/>
    </xf>
    <xf numFmtId="0" fontId="14" fillId="16" borderId="5" xfId="0" applyFont="1" applyFill="1" applyBorder="1" applyAlignment="1">
      <alignment horizontal="center" vertical="center"/>
    </xf>
    <xf numFmtId="0" fontId="14" fillId="16" borderId="0" xfId="0" applyFont="1" applyFill="1" applyBorder="1" applyAlignment="1">
      <alignment horizontal="center" vertical="center"/>
    </xf>
    <xf numFmtId="0" fontId="14" fillId="16" borderId="15" xfId="0" applyFont="1" applyFill="1" applyBorder="1" applyAlignment="1">
      <alignment horizontal="center" vertical="center"/>
    </xf>
    <xf numFmtId="0" fontId="35" fillId="16" borderId="0" xfId="0" applyFont="1" applyFill="1" applyBorder="1" applyAlignment="1">
      <alignment horizontal="center" vertical="center"/>
    </xf>
    <xf numFmtId="0" fontId="4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10" fillId="0" borderId="0" xfId="0" applyNumberFormat="1" applyFont="1" applyBorder="1" applyAlignment="1">
      <alignment horizontal="right" vertical="center"/>
    </xf>
    <xf numFmtId="0" fontId="52" fillId="15" borderId="0" xfId="0" applyFont="1" applyFill="1" applyAlignment="1">
      <alignment vertical="center"/>
    </xf>
    <xf numFmtId="0" fontId="55" fillId="15" borderId="0" xfId="0" applyFont="1" applyFill="1" applyAlignment="1">
      <alignment horizontal="left" vertical="center"/>
    </xf>
    <xf numFmtId="0" fontId="80" fillId="0" borderId="0" xfId="0" applyFont="1" applyFill="1" applyBorder="1" applyAlignment="1">
      <alignment vertical="center"/>
    </xf>
    <xf numFmtId="0" fontId="23" fillId="6" borderId="0" xfId="0" applyFont="1" applyFill="1" applyAlignment="1">
      <alignment vertical="center"/>
    </xf>
    <xf numFmtId="10" fontId="81" fillId="0" borderId="7" xfId="0" applyNumberFormat="1" applyFont="1" applyFill="1" applyBorder="1" applyAlignment="1">
      <alignment horizontal="left" vertical="center"/>
    </xf>
    <xf numFmtId="0" fontId="81" fillId="0" borderId="0" xfId="0" applyFont="1" applyFill="1" applyBorder="1" applyAlignment="1">
      <alignment vertical="center"/>
    </xf>
    <xf numFmtId="0" fontId="81" fillId="0" borderId="0" xfId="0" applyFont="1" applyFill="1" applyAlignment="1">
      <alignment vertical="center"/>
    </xf>
    <xf numFmtId="0" fontId="81" fillId="0" borderId="0" xfId="0" applyFont="1" applyFill="1" applyBorder="1"/>
    <xf numFmtId="0" fontId="33" fillId="6" borderId="0" xfId="0" applyFont="1" applyFill="1" applyAlignment="1" applyProtection="1">
      <alignment horizontal="left" vertical="center"/>
    </xf>
    <xf numFmtId="0" fontId="82" fillId="0" borderId="0" xfId="0" applyFont="1" applyFill="1" applyAlignment="1">
      <alignment vertical="center"/>
    </xf>
    <xf numFmtId="0" fontId="18" fillId="0" borderId="0" xfId="0" applyFont="1" applyFill="1" applyAlignment="1">
      <alignment horizontal="right" vertical="center"/>
    </xf>
    <xf numFmtId="0" fontId="81" fillId="6" borderId="0" xfId="0" applyFont="1" applyFill="1" applyAlignment="1" applyProtection="1">
      <alignment vertical="center"/>
    </xf>
    <xf numFmtId="0" fontId="50" fillId="6" borderId="0" xfId="0" applyFont="1" applyFill="1" applyAlignment="1" applyProtection="1">
      <alignment vertical="center"/>
    </xf>
    <xf numFmtId="0" fontId="50" fillId="6" borderId="0" xfId="0" applyFont="1" applyFill="1" applyAlignment="1" applyProtection="1">
      <alignment horizontal="left" vertical="center"/>
    </xf>
    <xf numFmtId="0" fontId="83" fillId="6" borderId="0" xfId="0" applyFont="1" applyFill="1" applyAlignment="1" applyProtection="1">
      <alignment horizontal="left" vertical="center"/>
    </xf>
    <xf numFmtId="0" fontId="14" fillId="0" borderId="13" xfId="0" applyFont="1" applyFill="1" applyBorder="1" applyAlignment="1">
      <alignment vertical="center"/>
    </xf>
    <xf numFmtId="0" fontId="14" fillId="0" borderId="16" xfId="0" applyFont="1" applyFill="1" applyBorder="1" applyAlignment="1">
      <alignment horizontal="center" vertical="center"/>
    </xf>
    <xf numFmtId="0" fontId="14" fillId="0" borderId="5" xfId="0" applyFont="1" applyFill="1" applyBorder="1" applyAlignment="1">
      <alignment horizontal="left" vertical="center"/>
    </xf>
    <xf numFmtId="10" fontId="14" fillId="0" borderId="9"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10" fontId="11" fillId="0" borderId="7" xfId="0" applyNumberFormat="1" applyFont="1" applyFill="1" applyBorder="1" applyAlignment="1">
      <alignment horizontal="right" vertical="center"/>
    </xf>
    <xf numFmtId="41" fontId="14" fillId="0" borderId="15" xfId="0" applyNumberFormat="1" applyFont="1" applyFill="1" applyBorder="1" applyAlignment="1">
      <alignment horizontal="right" vertical="center"/>
    </xf>
    <xf numFmtId="41" fontId="11" fillId="0" borderId="5" xfId="0" applyNumberFormat="1" applyFont="1" applyFill="1" applyBorder="1" applyAlignment="1">
      <alignment horizontal="right" vertical="center"/>
    </xf>
    <xf numFmtId="41" fontId="11" fillId="0" borderId="0" xfId="0" applyNumberFormat="1" applyFont="1" applyFill="1" applyAlignment="1">
      <alignment horizontal="right" vertical="center"/>
    </xf>
    <xf numFmtId="41" fontId="11" fillId="16" borderId="0" xfId="0" applyNumberFormat="1" applyFont="1" applyFill="1" applyAlignment="1">
      <alignment horizontal="right" vertical="center"/>
    </xf>
    <xf numFmtId="41" fontId="11" fillId="0" borderId="9" xfId="0" applyNumberFormat="1" applyFont="1" applyFill="1" applyBorder="1" applyAlignment="1">
      <alignment horizontal="right" vertical="center"/>
    </xf>
    <xf numFmtId="41" fontId="23" fillId="0" borderId="0" xfId="0" applyNumberFormat="1" applyFont="1" applyAlignment="1">
      <alignment vertical="center"/>
    </xf>
    <xf numFmtId="176" fontId="14" fillId="0" borderId="0" xfId="0" applyNumberFormat="1" applyFont="1" applyFill="1" applyAlignment="1">
      <alignment horizontal="right" vertical="center"/>
    </xf>
    <xf numFmtId="0" fontId="12" fillId="0" borderId="0" xfId="0" applyFont="1" applyFill="1" applyBorder="1" applyAlignment="1">
      <alignment horizontal="right" vertical="center"/>
    </xf>
    <xf numFmtId="0" fontId="12" fillId="0" borderId="0" xfId="0" applyFont="1" applyFill="1" applyAlignment="1">
      <alignment horizontal="right" vertical="center"/>
    </xf>
    <xf numFmtId="0" fontId="47" fillId="0" borderId="16" xfId="0" applyFont="1" applyBorder="1" applyAlignment="1">
      <alignment vertical="center"/>
    </xf>
    <xf numFmtId="0" fontId="23" fillId="0" borderId="16" xfId="0" applyFont="1" applyBorder="1" applyAlignment="1">
      <alignment vertical="center"/>
    </xf>
    <xf numFmtId="0" fontId="47" fillId="0" borderId="16" xfId="0" applyFont="1" applyBorder="1" applyAlignment="1">
      <alignment vertical="center"/>
    </xf>
    <xf numFmtId="41" fontId="14" fillId="0" borderId="16" xfId="0" applyNumberFormat="1" applyFont="1" applyFill="1" applyBorder="1" applyAlignment="1">
      <alignment horizontal="right" vertical="center"/>
    </xf>
    <xf numFmtId="176" fontId="11" fillId="0" borderId="17" xfId="0" applyNumberFormat="1" applyFont="1" applyFill="1" applyBorder="1" applyAlignment="1">
      <alignment horizontal="right" vertical="center"/>
    </xf>
    <xf numFmtId="176" fontId="14" fillId="0" borderId="13" xfId="0" applyNumberFormat="1" applyFont="1" applyFill="1" applyBorder="1" applyAlignment="1">
      <alignment horizontal="right" vertical="center"/>
    </xf>
    <xf numFmtId="176" fontId="14" fillId="0" borderId="5" xfId="0" applyNumberFormat="1" applyFont="1" applyFill="1" applyBorder="1" applyAlignment="1">
      <alignment horizontal="right" vertical="center"/>
    </xf>
    <xf numFmtId="41" fontId="23" fillId="0" borderId="11" xfId="0" applyNumberFormat="1" applyFont="1" applyBorder="1" applyAlignment="1">
      <alignment horizontal="right" vertical="center"/>
    </xf>
    <xf numFmtId="41" fontId="23" fillId="0" borderId="0" xfId="0" applyNumberFormat="1" applyFont="1" applyBorder="1" applyAlignment="1">
      <alignment horizontal="right" vertical="center"/>
    </xf>
    <xf numFmtId="41" fontId="23" fillId="0" borderId="0" xfId="0" applyNumberFormat="1" applyFont="1" applyBorder="1" applyAlignment="1">
      <alignment vertical="center"/>
    </xf>
    <xf numFmtId="41" fontId="23" fillId="0" borderId="0" xfId="0" applyNumberFormat="1" applyFont="1" applyAlignment="1">
      <alignment vertical="center"/>
    </xf>
    <xf numFmtId="41" fontId="11" fillId="0" borderId="7" xfId="0" applyNumberFormat="1" applyFont="1" applyFill="1" applyBorder="1" applyAlignment="1">
      <alignment horizontal="right" vertical="center"/>
    </xf>
    <xf numFmtId="41" fontId="14" fillId="0" borderId="13" xfId="0" applyNumberFormat="1" applyFont="1" applyFill="1" applyBorder="1" applyAlignment="1">
      <alignment horizontal="right" vertical="center"/>
    </xf>
    <xf numFmtId="41" fontId="14" fillId="0" borderId="0" xfId="0" applyNumberFormat="1" applyFont="1" applyFill="1" applyAlignment="1">
      <alignment horizontal="right" vertical="center"/>
    </xf>
    <xf numFmtId="41" fontId="14" fillId="0" borderId="0" xfId="0" applyNumberFormat="1" applyFont="1" applyFill="1" applyBorder="1" applyAlignment="1">
      <alignment horizontal="right" vertical="center"/>
    </xf>
    <xf numFmtId="41" fontId="23" fillId="0" borderId="0" xfId="0" applyNumberFormat="1" applyFont="1" applyAlignment="1">
      <alignment vertical="center"/>
    </xf>
    <xf numFmtId="41" fontId="14" fillId="0" borderId="11" xfId="0" applyNumberFormat="1" applyFont="1" applyFill="1" applyBorder="1" applyAlignment="1">
      <alignment horizontal="right" vertical="center"/>
    </xf>
    <xf numFmtId="41" fontId="14" fillId="0" borderId="5" xfId="0" applyNumberFormat="1" applyFont="1" applyFill="1" applyBorder="1" applyAlignment="1">
      <alignment vertical="center"/>
    </xf>
    <xf numFmtId="41" fontId="14" fillId="0" borderId="0" xfId="0" applyNumberFormat="1" applyFont="1" applyFill="1" applyAlignment="1">
      <alignment vertical="center"/>
    </xf>
    <xf numFmtId="10" fontId="11" fillId="0" borderId="11" xfId="0" applyNumberFormat="1" applyFont="1" applyFill="1" applyBorder="1" applyAlignment="1">
      <alignment vertical="center"/>
    </xf>
    <xf numFmtId="10" fontId="11" fillId="0" borderId="0" xfId="0" applyNumberFormat="1" applyFont="1" applyFill="1" applyBorder="1" applyAlignment="1">
      <alignment vertical="center"/>
    </xf>
    <xf numFmtId="41" fontId="19" fillId="0" borderId="5" xfId="0" applyNumberFormat="1" applyFont="1" applyFill="1" applyBorder="1" applyAlignment="1">
      <alignment horizontal="right" vertical="center"/>
    </xf>
    <xf numFmtId="41" fontId="19" fillId="0" borderId="24" xfId="0" applyNumberFormat="1" applyFont="1" applyFill="1" applyBorder="1" applyAlignment="1">
      <alignment horizontal="right" vertical="center"/>
    </xf>
    <xf numFmtId="41" fontId="19" fillId="0" borderId="17" xfId="0" applyNumberFormat="1" applyFont="1" applyFill="1" applyBorder="1" applyAlignment="1">
      <alignment horizontal="right" vertical="center"/>
    </xf>
    <xf numFmtId="41" fontId="19" fillId="0" borderId="18" xfId="0" applyNumberFormat="1" applyFont="1" applyFill="1" applyBorder="1" applyAlignment="1">
      <alignment horizontal="right" vertical="center"/>
    </xf>
    <xf numFmtId="41" fontId="19" fillId="0" borderId="22" xfId="0" applyNumberFormat="1" applyFont="1" applyFill="1" applyBorder="1" applyAlignment="1">
      <alignment horizontal="right" vertical="center"/>
    </xf>
    <xf numFmtId="41" fontId="12" fillId="0" borderId="0" xfId="0" applyNumberFormat="1" applyFont="1" applyFill="1" applyBorder="1" applyAlignment="1">
      <alignment horizontal="right" vertical="center"/>
    </xf>
    <xf numFmtId="41" fontId="12" fillId="0" borderId="20" xfId="0" applyNumberFormat="1" applyFont="1" applyFill="1" applyBorder="1" applyAlignment="1">
      <alignment horizontal="right" vertical="center"/>
    </xf>
    <xf numFmtId="41" fontId="12" fillId="0" borderId="5" xfId="0" applyNumberFormat="1" applyFont="1" applyFill="1" applyBorder="1" applyAlignment="1">
      <alignment horizontal="right" vertical="center"/>
    </xf>
    <xf numFmtId="41" fontId="12" fillId="0" borderId="24" xfId="0" applyNumberFormat="1" applyFont="1" applyFill="1" applyBorder="1" applyAlignment="1">
      <alignment horizontal="right" vertical="center"/>
    </xf>
    <xf numFmtId="41" fontId="12" fillId="0" borderId="0" xfId="0" applyNumberFormat="1" applyFont="1" applyFill="1" applyAlignment="1">
      <alignment horizontal="right" vertical="center" indent="1"/>
    </xf>
    <xf numFmtId="41" fontId="12" fillId="0" borderId="20" xfId="0" applyNumberFormat="1" applyFont="1" applyFill="1" applyBorder="1" applyAlignment="1">
      <alignment horizontal="right" vertical="center" indent="1"/>
    </xf>
    <xf numFmtId="41" fontId="12" fillId="0" borderId="0" xfId="0" applyNumberFormat="1" applyFont="1" applyFill="1" applyBorder="1" applyAlignment="1">
      <alignment horizontal="right" vertical="center" indent="1"/>
    </xf>
    <xf numFmtId="0" fontId="18" fillId="0" borderId="0" xfId="0" applyNumberFormat="1" applyFont="1" applyFill="1" applyAlignment="1">
      <alignment vertical="center"/>
    </xf>
    <xf numFmtId="0" fontId="43" fillId="0" borderId="0" xfId="0" applyNumberFormat="1" applyFont="1" applyFill="1" applyAlignment="1">
      <alignment horizontal="left" vertical="center"/>
    </xf>
    <xf numFmtId="0" fontId="42" fillId="0" borderId="0" xfId="0" applyNumberFormat="1" applyFont="1" applyFill="1" applyAlignment="1">
      <alignment vertical="center"/>
    </xf>
    <xf numFmtId="0" fontId="42" fillId="0" borderId="0" xfId="0" applyNumberFormat="1" applyFont="1" applyFill="1" applyAlignment="1">
      <alignment horizontal="right" vertical="center"/>
    </xf>
    <xf numFmtId="0" fontId="23" fillId="0" borderId="0" xfId="0" applyNumberFormat="1" applyFont="1" applyFill="1" applyAlignment="1">
      <alignment vertical="center"/>
    </xf>
    <xf numFmtId="0" fontId="42" fillId="0" borderId="0" xfId="0" applyNumberFormat="1" applyFont="1" applyFill="1" applyAlignment="1">
      <alignment horizontal="left" vertical="center"/>
    </xf>
    <xf numFmtId="0" fontId="82" fillId="0" borderId="0" xfId="0" applyNumberFormat="1" applyFont="1" applyFill="1" applyAlignment="1">
      <alignment vertical="center"/>
    </xf>
    <xf numFmtId="0" fontId="23" fillId="0" borderId="0" xfId="0" applyNumberFormat="1" applyFont="1" applyFill="1" applyAlignment="1">
      <alignment horizontal="right" vertical="center"/>
    </xf>
    <xf numFmtId="0" fontId="42" fillId="0" borderId="0" xfId="0" applyNumberFormat="1" applyFont="1" applyFill="1" applyAlignment="1">
      <alignment horizontal="center" vertical="center"/>
    </xf>
    <xf numFmtId="0" fontId="18" fillId="19" borderId="0" xfId="0" applyNumberFormat="1" applyFont="1" applyFill="1" applyAlignment="1">
      <alignment vertical="center"/>
    </xf>
    <xf numFmtId="0" fontId="42" fillId="19" borderId="0" xfId="0" applyNumberFormat="1" applyFont="1" applyFill="1" applyAlignment="1">
      <alignment horizontal="left" vertical="center"/>
    </xf>
    <xf numFmtId="0" fontId="23" fillId="19" borderId="0" xfId="0" applyNumberFormat="1" applyFont="1" applyFill="1" applyAlignment="1">
      <alignment vertical="center"/>
    </xf>
    <xf numFmtId="0" fontId="44" fillId="19" borderId="0" xfId="0" applyNumberFormat="1" applyFont="1" applyFill="1" applyAlignment="1">
      <alignment vertical="center"/>
    </xf>
    <xf numFmtId="0" fontId="23" fillId="19" borderId="0" xfId="0" applyNumberFormat="1" applyFont="1" applyFill="1" applyAlignment="1">
      <alignment horizontal="right" vertical="center"/>
    </xf>
    <xf numFmtId="0" fontId="42" fillId="19" borderId="0" xfId="0" applyNumberFormat="1" applyFont="1" applyFill="1" applyAlignment="1">
      <alignment horizontal="center" vertical="center"/>
    </xf>
    <xf numFmtId="0" fontId="16" fillId="15" borderId="0" xfId="0" applyNumberFormat="1" applyFont="1" applyFill="1" applyAlignment="1">
      <alignment vertical="center"/>
    </xf>
    <xf numFmtId="0" fontId="15" fillId="15" borderId="0" xfId="0" applyNumberFormat="1" applyFont="1" applyFill="1" applyAlignment="1">
      <alignment horizontal="left" vertical="center"/>
    </xf>
    <xf numFmtId="0" fontId="24" fillId="15" borderId="0" xfId="0" applyNumberFormat="1" applyFont="1" applyFill="1" applyAlignment="1">
      <alignment vertical="center"/>
    </xf>
    <xf numFmtId="0" fontId="15" fillId="15" borderId="0" xfId="0" applyNumberFormat="1" applyFont="1" applyFill="1" applyAlignment="1">
      <alignment vertical="center"/>
    </xf>
    <xf numFmtId="0" fontId="24" fillId="15" borderId="0" xfId="0" applyNumberFormat="1" applyFont="1" applyFill="1" applyAlignment="1">
      <alignment horizontal="right" vertical="center"/>
    </xf>
    <xf numFmtId="0" fontId="15" fillId="15" borderId="0" xfId="0" quotePrefix="1" applyNumberFormat="1" applyFont="1" applyFill="1" applyAlignment="1">
      <alignment horizontal="center" vertical="center" wrapText="1"/>
    </xf>
    <xf numFmtId="0" fontId="15" fillId="15" borderId="0" xfId="0" applyNumberFormat="1" applyFont="1" applyFill="1" applyAlignment="1">
      <alignment horizontal="center" vertical="center"/>
    </xf>
    <xf numFmtId="0" fontId="18" fillId="0" borderId="0" xfId="0" applyNumberFormat="1" applyFont="1" applyFill="1" applyAlignment="1" applyProtection="1">
      <alignment vertical="center"/>
    </xf>
    <xf numFmtId="0" fontId="43" fillId="0" borderId="0" xfId="0" applyNumberFormat="1" applyFont="1" applyFill="1" applyAlignment="1" applyProtection="1">
      <alignment horizontal="left" vertical="center"/>
    </xf>
    <xf numFmtId="0" fontId="23" fillId="0" borderId="0" xfId="0" applyNumberFormat="1" applyFont="1" applyFill="1" applyAlignment="1">
      <alignment horizontal="right" vertical="center" indent="1"/>
    </xf>
    <xf numFmtId="0" fontId="18" fillId="0" borderId="0" xfId="0" applyNumberFormat="1" applyFont="1" applyFill="1" applyAlignment="1">
      <alignment horizontal="right" vertical="center"/>
    </xf>
    <xf numFmtId="0" fontId="23" fillId="0" borderId="0" xfId="0" applyNumberFormat="1" applyFont="1" applyAlignment="1">
      <alignment vertical="center"/>
    </xf>
    <xf numFmtId="0" fontId="49" fillId="6" borderId="0" xfId="0" applyNumberFormat="1" applyFont="1" applyFill="1" applyAlignment="1" applyProtection="1">
      <alignment horizontal="left" vertical="center"/>
    </xf>
    <xf numFmtId="0" fontId="49" fillId="6" borderId="0" xfId="0" quotePrefix="1" applyNumberFormat="1" applyFont="1" applyFill="1" applyAlignment="1" applyProtection="1">
      <alignment horizontal="left" vertical="center"/>
    </xf>
    <xf numFmtId="0" fontId="76" fillId="0" borderId="0" xfId="0" applyNumberFormat="1" applyFont="1" applyFill="1" applyBorder="1" applyAlignment="1">
      <alignment vertical="center"/>
    </xf>
    <xf numFmtId="0" fontId="47" fillId="0" borderId="0" xfId="0" applyNumberFormat="1" applyFont="1" applyAlignment="1">
      <alignment vertical="center"/>
    </xf>
    <xf numFmtId="0" fontId="14" fillId="0" borderId="0" xfId="0" applyNumberFormat="1" applyFont="1" applyFill="1" applyBorder="1" applyAlignment="1">
      <alignment horizontal="right" vertical="center"/>
    </xf>
    <xf numFmtId="0" fontId="17" fillId="0" borderId="0" xfId="0" quotePrefix="1" applyNumberFormat="1" applyFont="1" applyFill="1" applyBorder="1" applyAlignment="1">
      <alignment horizontal="right" vertical="center"/>
    </xf>
    <xf numFmtId="0" fontId="16" fillId="6" borderId="0" xfId="0" applyNumberFormat="1" applyFont="1" applyFill="1" applyAlignment="1" applyProtection="1">
      <alignment vertical="center"/>
    </xf>
    <xf numFmtId="0" fontId="15" fillId="6" borderId="0" xfId="0" applyNumberFormat="1" applyFont="1" applyFill="1" applyAlignment="1" applyProtection="1">
      <alignment horizontal="left" vertical="center"/>
    </xf>
    <xf numFmtId="0" fontId="14" fillId="0" borderId="0" xfId="0" applyNumberFormat="1" applyFont="1" applyAlignment="1">
      <alignment horizontal="center" vertical="center"/>
    </xf>
    <xf numFmtId="0" fontId="11" fillId="0" borderId="7" xfId="0" applyNumberFormat="1" applyFont="1" applyFill="1" applyBorder="1" applyAlignment="1">
      <alignment horizontal="left" vertical="center"/>
    </xf>
    <xf numFmtId="0" fontId="11" fillId="0" borderId="7" xfId="0" applyNumberFormat="1" applyFont="1" applyFill="1" applyBorder="1" applyAlignment="1">
      <alignment horizontal="right" vertical="center"/>
    </xf>
    <xf numFmtId="0" fontId="81" fillId="6" borderId="0" xfId="0" applyNumberFormat="1" applyFont="1" applyFill="1" applyAlignment="1" applyProtection="1">
      <alignment vertical="center"/>
    </xf>
    <xf numFmtId="0" fontId="50" fillId="6" borderId="0" xfId="0" applyNumberFormat="1" applyFont="1" applyFill="1" applyAlignment="1" applyProtection="1">
      <alignment horizontal="left" vertical="center"/>
    </xf>
    <xf numFmtId="0" fontId="11" fillId="0" borderId="0" xfId="0" applyNumberFormat="1" applyFont="1" applyFill="1" applyBorder="1" applyAlignment="1">
      <alignment horizontal="center" vertical="center"/>
    </xf>
    <xf numFmtId="0" fontId="47" fillId="0" borderId="0" xfId="0" applyNumberFormat="1" applyFont="1" applyBorder="1" applyAlignment="1">
      <alignment vertical="center"/>
    </xf>
    <xf numFmtId="0" fontId="14" fillId="0" borderId="0" xfId="0" applyNumberFormat="1" applyFont="1" applyFill="1" applyBorder="1" applyAlignment="1">
      <alignment vertical="center"/>
    </xf>
    <xf numFmtId="0" fontId="14" fillId="17" borderId="0" xfId="0" applyNumberFormat="1" applyFont="1" applyFill="1" applyBorder="1" applyAlignment="1">
      <alignment horizontal="right" vertical="center"/>
    </xf>
    <xf numFmtId="0" fontId="83" fillId="6" borderId="0" xfId="0" applyNumberFormat="1" applyFont="1" applyFill="1" applyAlignment="1" applyProtection="1">
      <alignment horizontal="left" vertical="center"/>
    </xf>
    <xf numFmtId="0" fontId="14" fillId="0" borderId="0" xfId="0" applyNumberFormat="1" applyFont="1" applyFill="1" applyBorder="1" applyAlignment="1">
      <alignment horizontal="center" vertical="center"/>
    </xf>
    <xf numFmtId="0" fontId="50" fillId="6" borderId="0" xfId="0" applyNumberFormat="1" applyFont="1" applyFill="1" applyAlignment="1" applyProtection="1">
      <alignment vertical="center"/>
    </xf>
    <xf numFmtId="0" fontId="14" fillId="0" borderId="5" xfId="0" applyNumberFormat="1" applyFont="1" applyFill="1" applyBorder="1" applyAlignment="1">
      <alignment horizontal="right" vertical="center"/>
    </xf>
    <xf numFmtId="0" fontId="14" fillId="0" borderId="5" xfId="0" applyNumberFormat="1" applyFont="1" applyFill="1" applyBorder="1" applyAlignment="1">
      <alignment horizontal="left" vertical="center"/>
    </xf>
    <xf numFmtId="0" fontId="48" fillId="0" borderId="0" xfId="0" applyNumberFormat="1" applyFont="1" applyAlignment="1">
      <alignment vertical="center"/>
    </xf>
    <xf numFmtId="0" fontId="73" fillId="0" borderId="0" xfId="0" applyNumberFormat="1" applyFont="1" applyAlignment="1">
      <alignment vertical="center"/>
    </xf>
    <xf numFmtId="0" fontId="23" fillId="0" borderId="0" xfId="0" applyNumberFormat="1" applyFont="1" applyBorder="1" applyAlignment="1">
      <alignment vertical="center"/>
    </xf>
    <xf numFmtId="0" fontId="14" fillId="0" borderId="7" xfId="0" applyNumberFormat="1" applyFont="1" applyFill="1" applyBorder="1" applyAlignment="1">
      <alignment vertical="center"/>
    </xf>
    <xf numFmtId="0" fontId="14" fillId="0" borderId="7" xfId="0" applyNumberFormat="1" applyFont="1" applyFill="1" applyBorder="1" applyAlignment="1">
      <alignment horizontal="right" vertical="center"/>
    </xf>
    <xf numFmtId="0" fontId="73" fillId="0" borderId="0" xfId="0" applyNumberFormat="1" applyFont="1" applyBorder="1" applyAlignment="1">
      <alignment vertical="center"/>
    </xf>
    <xf numFmtId="0" fontId="25" fillId="6" borderId="0" xfId="0" applyNumberFormat="1" applyFont="1" applyFill="1" applyAlignment="1" applyProtection="1">
      <alignment horizontal="left" vertical="center"/>
    </xf>
    <xf numFmtId="0" fontId="23" fillId="0" borderId="0" xfId="0" applyNumberFormat="1" applyFont="1" applyFill="1" applyBorder="1" applyAlignment="1">
      <alignment horizontal="left" vertical="center"/>
    </xf>
    <xf numFmtId="0" fontId="23" fillId="0" borderId="0" xfId="0" applyNumberFormat="1" applyFont="1" applyFill="1" applyBorder="1" applyAlignment="1">
      <alignment vertical="center"/>
    </xf>
    <xf numFmtId="0" fontId="18" fillId="6" borderId="0" xfId="0" applyNumberFormat="1" applyFont="1" applyFill="1" applyAlignment="1" applyProtection="1">
      <alignment vertical="center"/>
    </xf>
    <xf numFmtId="0" fontId="43" fillId="6" borderId="0" xfId="0" applyNumberFormat="1" applyFont="1" applyFill="1" applyAlignment="1" applyProtection="1">
      <alignment horizontal="left" vertical="center"/>
    </xf>
    <xf numFmtId="0" fontId="23" fillId="0" borderId="0" xfId="0" applyNumberFormat="1" applyFont="1" applyFill="1" applyAlignment="1">
      <alignment horizontal="center" vertical="center"/>
    </xf>
    <xf numFmtId="0" fontId="24" fillId="0" borderId="0" xfId="0" applyNumberFormat="1" applyFont="1" applyFill="1" applyAlignment="1">
      <alignment vertical="center"/>
    </xf>
    <xf numFmtId="0" fontId="76" fillId="0" borderId="0" xfId="0" applyNumberFormat="1" applyFont="1" applyFill="1" applyBorder="1" applyAlignment="1">
      <alignment horizontal="left" vertical="center"/>
    </xf>
    <xf numFmtId="0" fontId="48" fillId="0" borderId="7" xfId="0" applyNumberFormat="1" applyFont="1" applyBorder="1" applyAlignment="1">
      <alignment vertical="center"/>
    </xf>
    <xf numFmtId="0" fontId="47" fillId="0" borderId="7" xfId="0" applyNumberFormat="1" applyFont="1" applyBorder="1" applyAlignment="1">
      <alignment vertical="center"/>
    </xf>
    <xf numFmtId="0" fontId="23" fillId="0" borderId="7" xfId="0" applyNumberFormat="1" applyFont="1" applyFill="1" applyBorder="1" applyAlignment="1">
      <alignment horizontal="right" vertical="center"/>
    </xf>
    <xf numFmtId="0" fontId="48" fillId="0" borderId="0" xfId="0" applyNumberFormat="1" applyFont="1" applyBorder="1" applyAlignment="1">
      <alignment vertical="center"/>
    </xf>
    <xf numFmtId="0" fontId="48" fillId="0" borderId="5" xfId="0" applyNumberFormat="1" applyFont="1" applyBorder="1" applyAlignment="1">
      <alignment vertical="center"/>
    </xf>
    <xf numFmtId="0" fontId="47" fillId="0" borderId="5" xfId="0" applyNumberFormat="1" applyFont="1" applyBorder="1" applyAlignment="1">
      <alignment vertical="center"/>
    </xf>
    <xf numFmtId="0" fontId="23" fillId="0" borderId="5"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11" fillId="0" borderId="0" xfId="0" applyNumberFormat="1" applyFont="1" applyFill="1" applyBorder="1" applyAlignment="1">
      <alignment horizontal="right" vertical="center"/>
    </xf>
    <xf numFmtId="0" fontId="23" fillId="0" borderId="0" xfId="0" quotePrefix="1" applyNumberFormat="1" applyFont="1" applyFill="1" applyBorder="1" applyAlignment="1">
      <alignment horizontal="right" vertical="center"/>
    </xf>
    <xf numFmtId="0" fontId="15" fillId="0" borderId="0" xfId="0" applyNumberFormat="1" applyFont="1" applyFill="1" applyAlignment="1">
      <alignment vertical="center"/>
    </xf>
    <xf numFmtId="0" fontId="24" fillId="0" borderId="0" xfId="0" applyNumberFormat="1" applyFont="1" applyFill="1" applyAlignment="1">
      <alignment horizontal="right" vertical="center"/>
    </xf>
    <xf numFmtId="0" fontId="15" fillId="0" borderId="0" xfId="0" quotePrefix="1" applyNumberFormat="1" applyFont="1" applyFill="1" applyAlignment="1">
      <alignment horizontal="center" vertical="center" wrapText="1"/>
    </xf>
    <xf numFmtId="0" fontId="15" fillId="0" borderId="0" xfId="0" applyNumberFormat="1" applyFont="1" applyFill="1" applyAlignment="1">
      <alignment horizontal="center" vertical="center"/>
    </xf>
    <xf numFmtId="0" fontId="47" fillId="0" borderId="0" xfId="0" applyNumberFormat="1" applyFont="1" applyFill="1" applyBorder="1" applyAlignment="1">
      <alignment vertical="center"/>
    </xf>
    <xf numFmtId="0" fontId="48" fillId="0" borderId="7" xfId="0" applyNumberFormat="1" applyFont="1" applyFill="1" applyBorder="1" applyAlignment="1">
      <alignment vertical="center"/>
    </xf>
    <xf numFmtId="0" fontId="47" fillId="0" borderId="7" xfId="0" applyNumberFormat="1" applyFont="1" applyFill="1" applyBorder="1" applyAlignment="1">
      <alignment vertical="center"/>
    </xf>
    <xf numFmtId="0" fontId="44"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6" fillId="0" borderId="0" xfId="0" applyNumberFormat="1" applyFont="1" applyFill="1" applyBorder="1" applyAlignment="1">
      <alignment horizontal="left" vertical="center"/>
    </xf>
    <xf numFmtId="0" fontId="48" fillId="0" borderId="0" xfId="0" applyNumberFormat="1" applyFont="1" applyFill="1" applyBorder="1" applyAlignment="1">
      <alignment vertical="center"/>
    </xf>
    <xf numFmtId="0" fontId="14" fillId="0" borderId="0" xfId="0" applyNumberFormat="1" applyFont="1" applyFill="1" applyAlignment="1">
      <alignment horizontal="center" vertical="center"/>
    </xf>
    <xf numFmtId="0" fontId="48" fillId="0" borderId="5" xfId="0" applyNumberFormat="1" applyFont="1" applyFill="1" applyBorder="1" applyAlignment="1">
      <alignment vertical="center"/>
    </xf>
    <xf numFmtId="0" fontId="47" fillId="0" borderId="5" xfId="0" applyNumberFormat="1" applyFont="1" applyFill="1" applyBorder="1" applyAlignment="1">
      <alignment vertical="center"/>
    </xf>
    <xf numFmtId="0" fontId="23" fillId="0" borderId="0" xfId="0" applyNumberFormat="1" applyFont="1" applyFill="1" applyBorder="1" applyAlignment="1">
      <alignment horizontal="right" vertical="center" indent="1"/>
    </xf>
    <xf numFmtId="0" fontId="18" fillId="2" borderId="0" xfId="0" applyNumberFormat="1" applyFont="1" applyFill="1" applyAlignment="1">
      <alignment vertical="center"/>
    </xf>
    <xf numFmtId="0" fontId="43" fillId="0" borderId="0" xfId="0" applyNumberFormat="1" applyFont="1" applyAlignment="1">
      <alignment horizontal="left" vertical="center"/>
    </xf>
    <xf numFmtId="0" fontId="23" fillId="0" borderId="0" xfId="0" applyNumberFormat="1" applyFont="1" applyAlignment="1">
      <alignment horizontal="right" vertical="center"/>
    </xf>
    <xf numFmtId="41" fontId="11" fillId="0" borderId="7" xfId="0" applyNumberFormat="1" applyFont="1" applyFill="1" applyBorder="1" applyAlignment="1">
      <alignment horizontal="right" vertical="center"/>
    </xf>
    <xf numFmtId="41" fontId="14" fillId="0" borderId="0" xfId="0" applyNumberFormat="1" applyFont="1" applyFill="1" applyBorder="1" applyAlignment="1">
      <alignment horizontal="right" vertical="center"/>
    </xf>
    <xf numFmtId="41" fontId="14" fillId="0" borderId="5"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14" fillId="0" borderId="0" xfId="0" quotePrefix="1" applyNumberFormat="1" applyFont="1" applyFill="1" applyBorder="1" applyAlignment="1">
      <alignment horizontal="right" vertical="center"/>
    </xf>
    <xf numFmtId="41" fontId="11" fillId="0" borderId="0" xfId="0" quotePrefix="1" applyNumberFormat="1" applyFont="1" applyFill="1" applyBorder="1" applyAlignment="1">
      <alignment horizontal="right" vertical="center"/>
    </xf>
    <xf numFmtId="41" fontId="23" fillId="0" borderId="5" xfId="0" applyNumberFormat="1" applyFont="1" applyBorder="1" applyAlignment="1">
      <alignment vertical="center"/>
    </xf>
    <xf numFmtId="41" fontId="14" fillId="0" borderId="17" xfId="0" applyNumberFormat="1" applyFont="1" applyFill="1" applyBorder="1" applyAlignment="1">
      <alignment horizontal="right" vertical="center"/>
    </xf>
    <xf numFmtId="41" fontId="14" fillId="16" borderId="0" xfId="0" quotePrefix="1" applyNumberFormat="1" applyFont="1" applyFill="1" applyBorder="1" applyAlignment="1">
      <alignment horizontal="right" vertical="center"/>
    </xf>
    <xf numFmtId="41" fontId="23" fillId="0" borderId="0" xfId="0" applyNumberFormat="1" applyFont="1" applyFill="1" applyBorder="1" applyAlignment="1">
      <alignment vertical="center"/>
    </xf>
    <xf numFmtId="41" fontId="11" fillId="16" borderId="7" xfId="0" applyNumberFormat="1" applyFont="1" applyFill="1" applyBorder="1" applyAlignment="1">
      <alignment horizontal="right" vertical="center"/>
    </xf>
    <xf numFmtId="41" fontId="11" fillId="16" borderId="0" xfId="0" applyNumberFormat="1" applyFont="1" applyFill="1" applyBorder="1" applyAlignment="1">
      <alignment horizontal="right" vertical="center"/>
    </xf>
    <xf numFmtId="41" fontId="11" fillId="16" borderId="0" xfId="0" quotePrefix="1" applyNumberFormat="1" applyFont="1" applyFill="1" applyBorder="1" applyAlignment="1">
      <alignment horizontal="right" vertical="center"/>
    </xf>
    <xf numFmtId="41" fontId="14" fillId="16" borderId="0" xfId="0" applyNumberFormat="1" applyFont="1" applyFill="1" applyBorder="1" applyAlignment="1">
      <alignment horizontal="right" vertical="center"/>
    </xf>
    <xf numFmtId="41" fontId="14" fillId="0" borderId="5" xfId="0" quotePrefix="1" applyNumberFormat="1" applyFont="1" applyFill="1" applyBorder="1" applyAlignment="1">
      <alignment horizontal="right" vertical="center"/>
    </xf>
    <xf numFmtId="41" fontId="14" fillId="16" borderId="5" xfId="0" quotePrefix="1" applyNumberFormat="1" applyFont="1" applyFill="1" applyBorder="1" applyAlignment="1">
      <alignment horizontal="right" vertical="center"/>
    </xf>
    <xf numFmtId="41" fontId="24" fillId="0" borderId="12" xfId="0" applyNumberFormat="1" applyFont="1" applyFill="1" applyBorder="1" applyAlignment="1">
      <alignment vertical="center"/>
    </xf>
    <xf numFmtId="41" fontId="24" fillId="16" borderId="12" xfId="0" applyNumberFormat="1" applyFont="1" applyFill="1" applyBorder="1" applyAlignment="1">
      <alignment vertical="center"/>
    </xf>
    <xf numFmtId="179" fontId="14" fillId="0" borderId="0" xfId="0" quotePrefix="1" applyNumberFormat="1" applyFont="1" applyFill="1" applyBorder="1" applyAlignment="1">
      <alignment horizontal="right" vertical="center"/>
    </xf>
    <xf numFmtId="179" fontId="14" fillId="16" borderId="0" xfId="0" quotePrefix="1" applyNumberFormat="1" applyFont="1" applyFill="1" applyBorder="1" applyAlignment="1">
      <alignment horizontal="right" vertical="center"/>
    </xf>
    <xf numFmtId="41" fontId="14" fillId="0" borderId="0" xfId="0" applyNumberFormat="1" applyFont="1" applyFill="1" applyBorder="1" applyAlignment="1">
      <alignment vertical="center"/>
    </xf>
    <xf numFmtId="41" fontId="23" fillId="0" borderId="0" xfId="0" quotePrefix="1" applyNumberFormat="1" applyFont="1" applyFill="1" applyBorder="1" applyAlignment="1">
      <alignment horizontal="right" vertical="center"/>
    </xf>
    <xf numFmtId="179" fontId="14" fillId="0" borderId="0" xfId="0" applyNumberFormat="1" applyFont="1" applyFill="1" applyBorder="1" applyAlignment="1">
      <alignment vertical="center"/>
    </xf>
    <xf numFmtId="179" fontId="14" fillId="0" borderId="5" xfId="0" applyNumberFormat="1" applyFont="1" applyFill="1" applyBorder="1" applyAlignment="1">
      <alignment vertical="center"/>
    </xf>
    <xf numFmtId="179" fontId="14" fillId="0" borderId="0" xfId="0" applyNumberFormat="1" applyFont="1" applyFill="1" applyAlignment="1">
      <alignment vertical="center"/>
    </xf>
    <xf numFmtId="179" fontId="14" fillId="0" borderId="0" xfId="0" applyNumberFormat="1" applyFont="1" applyFill="1" applyBorder="1" applyAlignment="1">
      <alignment horizontal="right" vertical="center"/>
    </xf>
    <xf numFmtId="179" fontId="14" fillId="0" borderId="5" xfId="0" applyNumberFormat="1" applyFont="1" applyFill="1" applyBorder="1" applyAlignment="1">
      <alignment horizontal="right" vertical="center"/>
    </xf>
    <xf numFmtId="41" fontId="14" fillId="0" borderId="11" xfId="0" applyNumberFormat="1" applyFont="1" applyFill="1" applyBorder="1" applyAlignment="1">
      <alignment vertical="center"/>
    </xf>
    <xf numFmtId="178" fontId="14" fillId="0" borderId="11" xfId="0" applyNumberFormat="1" applyFont="1" applyFill="1" applyBorder="1" applyAlignment="1">
      <alignment vertical="center"/>
    </xf>
    <xf numFmtId="178" fontId="14" fillId="16" borderId="11" xfId="0" applyNumberFormat="1" applyFont="1" applyFill="1" applyBorder="1" applyAlignment="1">
      <alignment vertical="center"/>
    </xf>
    <xf numFmtId="10" fontId="14" fillId="0" borderId="0" xfId="0" applyNumberFormat="1" applyFont="1" applyFill="1" applyBorder="1" applyAlignment="1">
      <alignment horizontal="right" vertical="center"/>
    </xf>
    <xf numFmtId="10" fontId="14" fillId="16" borderId="0" xfId="0" applyNumberFormat="1" applyFont="1" applyFill="1" applyBorder="1" applyAlignment="1">
      <alignment horizontal="right" vertical="center"/>
    </xf>
    <xf numFmtId="10" fontId="14" fillId="0" borderId="15" xfId="0" applyNumberFormat="1" applyFont="1" applyFill="1" applyBorder="1" applyAlignment="1">
      <alignment horizontal="right" vertical="center"/>
    </xf>
    <xf numFmtId="10" fontId="14" fillId="16" borderId="15" xfId="0" applyNumberFormat="1" applyFont="1" applyFill="1" applyBorder="1" applyAlignment="1">
      <alignment horizontal="right" vertical="center"/>
    </xf>
    <xf numFmtId="10" fontId="14" fillId="0" borderId="7" xfId="0" applyNumberFormat="1" applyFont="1" applyFill="1" applyBorder="1" applyAlignment="1">
      <alignment vertical="center"/>
    </xf>
    <xf numFmtId="10" fontId="14" fillId="16" borderId="7" xfId="0" applyNumberFormat="1" applyFont="1" applyFill="1" applyBorder="1" applyAlignment="1">
      <alignment vertical="center"/>
    </xf>
    <xf numFmtId="41" fontId="14" fillId="0" borderId="0" xfId="0" applyNumberFormat="1" applyFont="1" applyFill="1" applyBorder="1" applyAlignment="1"/>
    <xf numFmtId="41" fontId="23" fillId="0" borderId="15" xfId="0" quotePrefix="1" applyNumberFormat="1" applyFont="1" applyFill="1" applyBorder="1" applyAlignment="1">
      <alignment horizontal="right" vertical="center"/>
    </xf>
    <xf numFmtId="176" fontId="23" fillId="0" borderId="15" xfId="0" applyNumberFormat="1" applyFont="1" applyBorder="1" applyAlignment="1">
      <alignment horizontal="right" vertical="center"/>
    </xf>
    <xf numFmtId="41" fontId="14" fillId="0" borderId="11" xfId="0" applyNumberFormat="1" applyFont="1" applyFill="1" applyBorder="1" applyAlignment="1">
      <alignment horizontal="right" vertical="center"/>
    </xf>
    <xf numFmtId="41" fontId="14" fillId="0" borderId="15"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180" fontId="23" fillId="0" borderId="0" xfId="0" applyNumberFormat="1" applyFont="1" applyAlignment="1">
      <alignment vertical="center"/>
    </xf>
    <xf numFmtId="180" fontId="23" fillId="0" borderId="15" xfId="0" applyNumberFormat="1" applyFont="1" applyBorder="1" applyAlignment="1">
      <alignment vertical="center"/>
    </xf>
    <xf numFmtId="41" fontId="85" fillId="0" borderId="0" xfId="0" applyNumberFormat="1" applyFont="1" applyFill="1" applyBorder="1" applyAlignment="1"/>
    <xf numFmtId="41" fontId="23" fillId="0" borderId="15" xfId="0" applyNumberFormat="1" applyFont="1" applyBorder="1" applyAlignment="1">
      <alignment vertical="center"/>
    </xf>
    <xf numFmtId="181" fontId="19" fillId="0" borderId="5" xfId="0" applyNumberFormat="1" applyFont="1" applyFill="1" applyBorder="1" applyAlignment="1">
      <alignment horizontal="right" vertical="center"/>
    </xf>
    <xf numFmtId="181" fontId="12" fillId="0" borderId="0" xfId="0" applyNumberFormat="1" applyFont="1" applyFill="1" applyAlignment="1">
      <alignment horizontal="right" vertical="center" indent="1"/>
    </xf>
    <xf numFmtId="181" fontId="12" fillId="0" borderId="0" xfId="0" applyNumberFormat="1" applyFont="1" applyFill="1" applyBorder="1" applyAlignment="1">
      <alignment horizontal="right" vertical="center" indent="1"/>
    </xf>
    <xf numFmtId="181" fontId="19" fillId="0" borderId="18"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2" fillId="0" borderId="0" xfId="0" applyNumberFormat="1" applyFont="1" applyFill="1" applyAlignment="1">
      <alignment horizontal="right" vertical="center"/>
    </xf>
    <xf numFmtId="181" fontId="12" fillId="0" borderId="5" xfId="0" applyNumberFormat="1" applyFont="1" applyFill="1" applyBorder="1" applyAlignment="1">
      <alignment horizontal="right" vertical="center"/>
    </xf>
    <xf numFmtId="181" fontId="19" fillId="0" borderId="25"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indent="1"/>
    </xf>
    <xf numFmtId="181" fontId="19" fillId="0" borderId="23"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181" fontId="12" fillId="0" borderId="25" xfId="0" applyNumberFormat="1" applyFont="1" applyFill="1" applyBorder="1" applyAlignment="1">
      <alignment horizontal="right" vertical="center"/>
    </xf>
    <xf numFmtId="182" fontId="23" fillId="0" borderId="0" xfId="0" applyNumberFormat="1" applyFont="1" applyAlignment="1">
      <alignment vertical="center"/>
    </xf>
    <xf numFmtId="10" fontId="11" fillId="0" borderId="7" xfId="0" applyNumberFormat="1" applyFont="1" applyFill="1" applyBorder="1" applyAlignment="1">
      <alignment horizontal="right" vertical="center"/>
    </xf>
    <xf numFmtId="10" fontId="14" fillId="0" borderId="1" xfId="0" applyNumberFormat="1" applyFont="1" applyFill="1" applyBorder="1" applyAlignment="1">
      <alignment horizontal="right" vertical="center"/>
    </xf>
    <xf numFmtId="41" fontId="14" fillId="16" borderId="5" xfId="0" applyNumberFormat="1" applyFont="1" applyFill="1" applyBorder="1" applyAlignment="1">
      <alignment horizontal="right" vertical="center"/>
    </xf>
    <xf numFmtId="41" fontId="14" fillId="0" borderId="5" xfId="0" applyNumberFormat="1" applyFont="1" applyBorder="1" applyAlignment="1">
      <alignment vertical="center"/>
    </xf>
    <xf numFmtId="179" fontId="35" fillId="0" borderId="9" xfId="0" applyNumberFormat="1" applyFont="1" applyFill="1" applyBorder="1" applyAlignment="1">
      <alignment vertical="center"/>
    </xf>
    <xf numFmtId="179" fontId="14" fillId="0" borderId="9" xfId="0" applyNumberFormat="1" applyFont="1" applyFill="1" applyBorder="1" applyAlignment="1">
      <alignment horizontal="right" vertical="center"/>
    </xf>
    <xf numFmtId="41" fontId="35" fillId="0" borderId="17" xfId="0" applyNumberFormat="1" applyFont="1" applyFill="1" applyBorder="1" applyAlignment="1">
      <alignment vertical="center"/>
    </xf>
    <xf numFmtId="179" fontId="11" fillId="0" borderId="18" xfId="0" applyNumberFormat="1" applyFont="1" applyFill="1" applyBorder="1" applyAlignment="1">
      <alignment vertical="center"/>
    </xf>
    <xf numFmtId="179" fontId="11" fillId="0" borderId="18" xfId="0" applyNumberFormat="1" applyFont="1" applyFill="1" applyBorder="1" applyAlignment="1">
      <alignment horizontal="right" vertical="center"/>
    </xf>
    <xf numFmtId="179" fontId="11" fillId="0" borderId="5" xfId="0" applyNumberFormat="1" applyFont="1" applyFill="1" applyBorder="1" applyAlignment="1">
      <alignment vertical="center"/>
    </xf>
    <xf numFmtId="179" fontId="11" fillId="0" borderId="5" xfId="0" applyNumberFormat="1" applyFont="1" applyFill="1" applyBorder="1" applyAlignment="1">
      <alignment horizontal="right" vertical="center"/>
    </xf>
    <xf numFmtId="179" fontId="14" fillId="0" borderId="11" xfId="0" applyNumberFormat="1" applyFont="1" applyFill="1" applyBorder="1" applyAlignment="1">
      <alignment vertical="center"/>
    </xf>
    <xf numFmtId="179" fontId="14" fillId="0" borderId="11" xfId="0" applyNumberFormat="1" applyFont="1" applyFill="1" applyBorder="1" applyAlignment="1">
      <alignment horizontal="right" vertical="center"/>
    </xf>
    <xf numFmtId="179" fontId="14" fillId="0" borderId="18" xfId="0" applyNumberFormat="1" applyFont="1" applyFill="1" applyBorder="1" applyAlignment="1">
      <alignment vertical="center"/>
    </xf>
    <xf numFmtId="179" fontId="14" fillId="0" borderId="18" xfId="0" applyNumberFormat="1" applyFont="1" applyFill="1" applyBorder="1" applyAlignment="1">
      <alignment horizontal="right" vertical="center"/>
    </xf>
    <xf numFmtId="41" fontId="23" fillId="0" borderId="11" xfId="0" applyNumberFormat="1" applyFont="1" applyFill="1" applyBorder="1" applyAlignment="1">
      <alignment vertical="center"/>
    </xf>
    <xf numFmtId="41" fontId="23" fillId="0" borderId="0" xfId="0" applyNumberFormat="1" applyFont="1" applyFill="1" applyBorder="1" applyAlignment="1">
      <alignment horizontal="right" vertical="center"/>
    </xf>
    <xf numFmtId="41" fontId="23" fillId="0" borderId="1" xfId="0" applyNumberFormat="1" applyFont="1" applyFill="1" applyBorder="1" applyAlignment="1">
      <alignment horizontal="right" vertical="center"/>
    </xf>
    <xf numFmtId="10" fontId="23" fillId="0" borderId="11" xfId="0" applyNumberFormat="1" applyFont="1" applyFill="1" applyBorder="1" applyAlignment="1">
      <alignment vertical="center"/>
    </xf>
    <xf numFmtId="176" fontId="23" fillId="0" borderId="0" xfId="0" applyNumberFormat="1" applyFont="1" applyFill="1" applyBorder="1" applyAlignment="1">
      <alignment vertical="center"/>
    </xf>
    <xf numFmtId="10" fontId="23" fillId="0" borderId="0" xfId="0" applyNumberFormat="1" applyFont="1" applyFill="1" applyBorder="1" applyAlignment="1">
      <alignment vertical="center"/>
    </xf>
    <xf numFmtId="176" fontId="23" fillId="0" borderId="1" xfId="0" applyNumberFormat="1" applyFont="1" applyFill="1" applyBorder="1" applyAlignment="1">
      <alignment horizontal="right" vertical="center"/>
    </xf>
    <xf numFmtId="176" fontId="23" fillId="0" borderId="15" xfId="0" applyNumberFormat="1" applyFont="1" applyFill="1" applyBorder="1" applyAlignment="1">
      <alignment horizontal="right" vertical="center"/>
    </xf>
    <xf numFmtId="10" fontId="23" fillId="0" borderId="1" xfId="0" applyNumberFormat="1" applyFont="1" applyFill="1" applyBorder="1" applyAlignment="1">
      <alignment horizontal="right" vertical="center"/>
    </xf>
    <xf numFmtId="10" fontId="23" fillId="0" borderId="15" xfId="0" applyNumberFormat="1" applyFont="1" applyFill="1" applyBorder="1" applyAlignment="1">
      <alignment horizontal="right" vertical="center"/>
    </xf>
    <xf numFmtId="0" fontId="15" fillId="15" borderId="0" xfId="0" applyFont="1" applyFill="1" applyAlignment="1">
      <alignment horizontal="center" vertical="center"/>
    </xf>
    <xf numFmtId="0" fontId="17" fillId="17" borderId="22" xfId="0" applyFont="1" applyFill="1" applyBorder="1" applyAlignment="1">
      <alignment horizontal="center" vertical="center"/>
    </xf>
    <xf numFmtId="0" fontId="17" fillId="17" borderId="18" xfId="0" applyFont="1" applyFill="1" applyBorder="1" applyAlignment="1">
      <alignment horizontal="center" vertical="center"/>
    </xf>
    <xf numFmtId="0" fontId="17" fillId="17" borderId="23" xfId="0" applyFont="1" applyFill="1" applyBorder="1" applyAlignment="1">
      <alignment horizontal="center" vertical="center"/>
    </xf>
    <xf numFmtId="0" fontId="86" fillId="15" borderId="0" xfId="0" applyFont="1" applyFill="1" applyAlignment="1" applyProtection="1">
      <alignment horizontal="left" vertical="center"/>
    </xf>
    <xf numFmtId="41" fontId="23" fillId="0" borderId="0" xfId="0" applyNumberFormat="1" applyFont="1" applyFill="1" applyBorder="1" applyAlignment="1">
      <alignment horizontal="center" vertical="center"/>
    </xf>
    <xf numFmtId="176" fontId="23" fillId="0" borderId="0" xfId="0" applyNumberFormat="1" applyFont="1" applyFill="1" applyBorder="1" applyAlignment="1">
      <alignment horizontal="right" vertical="center"/>
    </xf>
    <xf numFmtId="41" fontId="56" fillId="0" borderId="0" xfId="0" applyNumberFormat="1" applyFont="1" applyFill="1" applyBorder="1" applyAlignment="1">
      <alignment vertical="center"/>
    </xf>
    <xf numFmtId="0" fontId="86" fillId="15" borderId="0" xfId="0" applyNumberFormat="1" applyFont="1" applyFill="1" applyAlignment="1" applyProtection="1">
      <alignment horizontal="left" vertical="center"/>
    </xf>
    <xf numFmtId="9" fontId="23" fillId="20" borderId="11" xfId="0" applyNumberFormat="1" applyFont="1" applyFill="1" applyBorder="1" applyAlignment="1">
      <alignment vertical="center"/>
    </xf>
    <xf numFmtId="0" fontId="77" fillId="20" borderId="0" xfId="0" applyFont="1" applyFill="1" applyBorder="1" applyAlignment="1">
      <alignment vertical="center"/>
    </xf>
    <xf numFmtId="41" fontId="23" fillId="20" borderId="0" xfId="0" applyNumberFormat="1" applyFont="1" applyFill="1" applyBorder="1" applyAlignment="1">
      <alignment vertical="center"/>
    </xf>
    <xf numFmtId="41" fontId="23" fillId="20" borderId="0" xfId="0" applyNumberFormat="1" applyFont="1" applyFill="1" applyBorder="1" applyAlignment="1">
      <alignment horizontal="right" vertical="center"/>
    </xf>
    <xf numFmtId="0" fontId="23" fillId="20" borderId="0" xfId="0" applyFont="1" applyFill="1" applyAlignment="1">
      <alignment vertical="center"/>
    </xf>
    <xf numFmtId="0" fontId="23" fillId="20" borderId="1" xfId="0" applyNumberFormat="1" applyFont="1" applyFill="1" applyBorder="1" applyAlignment="1">
      <alignment horizontal="right" vertical="center"/>
    </xf>
    <xf numFmtId="0" fontId="23" fillId="20" borderId="15" xfId="0" applyNumberFormat="1" applyFont="1" applyFill="1" applyBorder="1" applyAlignment="1">
      <alignment horizontal="right" vertical="center"/>
    </xf>
    <xf numFmtId="0" fontId="23" fillId="20" borderId="0" xfId="0" applyFont="1" applyFill="1" applyBorder="1" applyAlignment="1">
      <alignment vertical="center"/>
    </xf>
    <xf numFmtId="41" fontId="14" fillId="16" borderId="11" xfId="0" applyNumberFormat="1" applyFont="1" applyFill="1" applyBorder="1" applyAlignment="1">
      <alignment vertical="center"/>
    </xf>
    <xf numFmtId="41" fontId="14" fillId="16" borderId="0" xfId="0" applyNumberFormat="1" applyFont="1" applyFill="1" applyBorder="1" applyAlignment="1">
      <alignment vertical="center"/>
    </xf>
    <xf numFmtId="41" fontId="14" fillId="16" borderId="15" xfId="0" applyNumberFormat="1" applyFont="1" applyFill="1" applyBorder="1" applyAlignment="1">
      <alignment horizontal="right" vertical="center"/>
    </xf>
    <xf numFmtId="41" fontId="14" fillId="0" borderId="0" xfId="0" applyNumberFormat="1" applyFont="1" applyFill="1" applyAlignment="1">
      <alignment horizontal="right" vertical="center" indent="1"/>
    </xf>
    <xf numFmtId="41" fontId="14" fillId="0" borderId="0" xfId="0" applyNumberFormat="1" applyFont="1" applyFill="1" applyBorder="1" applyAlignment="1">
      <alignment horizontal="right" vertical="center" indent="1"/>
    </xf>
    <xf numFmtId="0" fontId="14" fillId="19" borderId="0" xfId="0" applyFont="1" applyFill="1" applyAlignment="1">
      <alignment horizontal="center" vertical="center"/>
    </xf>
    <xf numFmtId="0" fontId="14" fillId="20" borderId="18" xfId="0" applyFont="1" applyFill="1" applyBorder="1" applyAlignment="1">
      <alignment vertical="center"/>
    </xf>
    <xf numFmtId="0" fontId="14" fillId="20" borderId="18" xfId="0" applyFont="1" applyFill="1" applyBorder="1" applyAlignment="1">
      <alignment horizontal="right" vertical="center"/>
    </xf>
    <xf numFmtId="0" fontId="14" fillId="20" borderId="0" xfId="0" applyFont="1" applyFill="1" applyBorder="1" applyAlignment="1">
      <alignment vertical="center"/>
    </xf>
    <xf numFmtId="0" fontId="14" fillId="20" borderId="0" xfId="0" applyFont="1" applyFill="1" applyBorder="1" applyAlignment="1">
      <alignment horizontal="right" vertical="center"/>
    </xf>
    <xf numFmtId="0" fontId="14" fillId="20" borderId="0" xfId="0" applyFont="1" applyFill="1" applyAlignment="1">
      <alignment vertical="center"/>
    </xf>
    <xf numFmtId="0" fontId="14" fillId="20" borderId="0" xfId="0" applyFont="1" applyFill="1" applyAlignment="1">
      <alignment horizontal="right" vertical="center"/>
    </xf>
    <xf numFmtId="0" fontId="11" fillId="20" borderId="5" xfId="0" applyFont="1" applyFill="1" applyBorder="1" applyAlignment="1">
      <alignment vertical="center"/>
    </xf>
    <xf numFmtId="0" fontId="11" fillId="20" borderId="5" xfId="0" applyFont="1" applyFill="1" applyBorder="1" applyAlignment="1">
      <alignment horizontal="right" vertical="center"/>
    </xf>
    <xf numFmtId="0" fontId="14" fillId="20" borderId="11" xfId="0" applyFont="1" applyFill="1" applyBorder="1" applyAlignment="1">
      <alignment vertical="center"/>
    </xf>
    <xf numFmtId="0" fontId="14" fillId="20" borderId="11" xfId="0" applyFont="1" applyFill="1" applyBorder="1" applyAlignment="1">
      <alignment horizontal="right" vertical="center"/>
    </xf>
    <xf numFmtId="0" fontId="11" fillId="20" borderId="0" xfId="0" applyFont="1" applyFill="1" applyBorder="1" applyAlignment="1">
      <alignment vertical="center"/>
    </xf>
    <xf numFmtId="0" fontId="11" fillId="20" borderId="0" xfId="0" applyFont="1" applyFill="1" applyBorder="1" applyAlignment="1">
      <alignment horizontal="right" vertical="center"/>
    </xf>
    <xf numFmtId="0" fontId="14" fillId="20" borderId="5" xfId="0" applyFont="1" applyFill="1" applyBorder="1" applyAlignment="1">
      <alignment vertical="center"/>
    </xf>
    <xf numFmtId="0" fontId="14" fillId="20" borderId="5" xfId="0" applyFont="1" applyFill="1" applyBorder="1" applyAlignment="1">
      <alignment horizontal="right" vertical="center"/>
    </xf>
    <xf numFmtId="0" fontId="14" fillId="20" borderId="9" xfId="0" applyFont="1" applyFill="1" applyBorder="1" applyAlignment="1">
      <alignment vertical="center"/>
    </xf>
    <xf numFmtId="0" fontId="14" fillId="20" borderId="9" xfId="0" applyFont="1" applyFill="1" applyBorder="1" applyAlignment="1">
      <alignment horizontal="right" vertical="center"/>
    </xf>
    <xf numFmtId="41" fontId="14" fillId="16" borderId="0" xfId="0" applyNumberFormat="1" applyFont="1" applyFill="1" applyAlignment="1">
      <alignment horizontal="right" vertical="center"/>
    </xf>
    <xf numFmtId="41" fontId="11" fillId="16" borderId="5" xfId="0" applyNumberFormat="1" applyFont="1" applyFill="1" applyBorder="1" applyAlignment="1">
      <alignment horizontal="right" vertical="center"/>
    </xf>
    <xf numFmtId="41" fontId="14" fillId="16" borderId="11" xfId="0" applyNumberFormat="1" applyFont="1" applyFill="1" applyBorder="1" applyAlignment="1">
      <alignment horizontal="right" vertical="center"/>
    </xf>
    <xf numFmtId="0" fontId="33" fillId="15" borderId="0" xfId="0" quotePrefix="1" applyFont="1" applyFill="1" applyAlignment="1">
      <alignment horizontal="center" vertical="center" wrapText="1"/>
    </xf>
    <xf numFmtId="176" fontId="14" fillId="17" borderId="0" xfId="0" applyNumberFormat="1" applyFont="1" applyFill="1" applyAlignment="1">
      <alignment horizontal="right" vertical="center"/>
    </xf>
    <xf numFmtId="176" fontId="14" fillId="17" borderId="11" xfId="0" applyNumberFormat="1" applyFont="1" applyFill="1" applyBorder="1" applyAlignment="1">
      <alignment horizontal="right" vertical="center"/>
    </xf>
    <xf numFmtId="176" fontId="14" fillId="17" borderId="0" xfId="0" applyNumberFormat="1" applyFont="1" applyFill="1" applyBorder="1" applyAlignment="1">
      <alignment horizontal="right" vertical="center"/>
    </xf>
    <xf numFmtId="176" fontId="14" fillId="17" borderId="5" xfId="0" applyNumberFormat="1" applyFont="1" applyFill="1" applyBorder="1" applyAlignment="1">
      <alignment horizontal="right" vertical="center"/>
    </xf>
    <xf numFmtId="176" fontId="11" fillId="17" borderId="0" xfId="0" applyNumberFormat="1" applyFont="1" applyFill="1" applyBorder="1" applyAlignment="1">
      <alignment horizontal="right" vertical="center"/>
    </xf>
    <xf numFmtId="176" fontId="11" fillId="17" borderId="7" xfId="0" applyNumberFormat="1" applyFont="1" applyFill="1" applyBorder="1" applyAlignment="1">
      <alignment horizontal="right" vertical="center"/>
    </xf>
    <xf numFmtId="41" fontId="11" fillId="20" borderId="7" xfId="0" applyNumberFormat="1" applyFont="1" applyFill="1" applyBorder="1" applyAlignment="1">
      <alignment horizontal="right" vertical="center"/>
    </xf>
    <xf numFmtId="41" fontId="14" fillId="20" borderId="0" xfId="0" applyNumberFormat="1" applyFont="1" applyFill="1" applyBorder="1" applyAlignment="1">
      <alignment horizontal="right" vertical="center"/>
    </xf>
    <xf numFmtId="41" fontId="14" fillId="20" borderId="5" xfId="0" applyNumberFormat="1" applyFont="1" applyFill="1" applyBorder="1" applyAlignment="1">
      <alignment horizontal="right" vertical="center"/>
    </xf>
    <xf numFmtId="176" fontId="11" fillId="17" borderId="0" xfId="0" applyNumberFormat="1" applyFont="1" applyFill="1" applyAlignment="1">
      <alignment horizontal="right" vertical="center"/>
    </xf>
    <xf numFmtId="176" fontId="11" fillId="17" borderId="9" xfId="0" applyNumberFormat="1" applyFont="1" applyFill="1" applyBorder="1" applyAlignment="1">
      <alignment horizontal="right" vertical="center"/>
    </xf>
    <xf numFmtId="41" fontId="23" fillId="0" borderId="0" xfId="0" applyNumberFormat="1" applyFont="1" applyAlignment="1">
      <alignment vertical="center"/>
    </xf>
    <xf numFmtId="0" fontId="33" fillId="15" borderId="0" xfId="0" applyFont="1" applyFill="1" applyAlignment="1">
      <alignment horizontal="center" vertical="center"/>
    </xf>
    <xf numFmtId="176" fontId="14" fillId="16" borderId="5" xfId="0" applyNumberFormat="1" applyFont="1" applyFill="1" applyBorder="1" applyAlignment="1">
      <alignment horizontal="right" vertical="center"/>
    </xf>
    <xf numFmtId="0" fontId="14" fillId="17" borderId="0" xfId="0" quotePrefix="1" applyFont="1" applyFill="1" applyBorder="1" applyAlignment="1">
      <alignment horizontal="center" vertical="center"/>
    </xf>
    <xf numFmtId="41" fontId="23" fillId="0" borderId="0" xfId="0" applyNumberFormat="1" applyFont="1" applyFill="1" applyAlignment="1">
      <alignment vertical="center"/>
    </xf>
    <xf numFmtId="41" fontId="23" fillId="19" borderId="0" xfId="0" applyNumberFormat="1" applyFont="1" applyFill="1" applyAlignment="1">
      <alignment vertical="center"/>
    </xf>
    <xf numFmtId="41" fontId="24" fillId="15" borderId="0" xfId="0" applyNumberFormat="1" applyFont="1" applyFill="1" applyAlignment="1">
      <alignment vertical="center"/>
    </xf>
    <xf numFmtId="41" fontId="23" fillId="16" borderId="0" xfId="0" applyNumberFormat="1" applyFont="1" applyFill="1" applyAlignment="1">
      <alignment vertical="center"/>
    </xf>
    <xf numFmtId="41" fontId="47" fillId="0" borderId="0" xfId="0" applyNumberFormat="1" applyFont="1" applyAlignment="1">
      <alignment vertical="center"/>
    </xf>
    <xf numFmtId="41" fontId="23" fillId="0" borderId="0" xfId="0" applyNumberFormat="1" applyFont="1" applyAlignment="1">
      <alignment horizontal="right" vertical="center"/>
    </xf>
    <xf numFmtId="41" fontId="14" fillId="16" borderId="16" xfId="0" applyNumberFormat="1" applyFont="1" applyFill="1" applyBorder="1" applyAlignment="1">
      <alignment horizontal="right" vertical="center"/>
    </xf>
    <xf numFmtId="181" fontId="23" fillId="0" borderId="0" xfId="0" applyNumberFormat="1" applyFont="1" applyAlignment="1">
      <alignment vertical="center"/>
    </xf>
    <xf numFmtId="41" fontId="23" fillId="0" borderId="0" xfId="0" applyNumberFormat="1" applyFont="1" applyAlignment="1">
      <alignment horizontal="center" vertical="center"/>
    </xf>
    <xf numFmtId="0" fontId="23" fillId="0" borderId="0" xfId="0" applyNumberFormat="1" applyFont="1" applyAlignment="1">
      <alignment horizontal="center" vertical="center"/>
    </xf>
    <xf numFmtId="0" fontId="23" fillId="9" borderId="0" xfId="0" applyFont="1" applyFill="1" applyAlignment="1">
      <alignment vertical="center"/>
    </xf>
    <xf numFmtId="41" fontId="11" fillId="17" borderId="7" xfId="0" quotePrefix="1" applyNumberFormat="1" applyFont="1" applyFill="1" applyBorder="1" applyAlignment="1">
      <alignment horizontal="center" vertical="center"/>
    </xf>
    <xf numFmtId="9" fontId="14" fillId="17" borderId="0" xfId="0" applyNumberFormat="1" applyFont="1" applyFill="1" applyAlignment="1">
      <alignment horizontal="center" vertical="center"/>
    </xf>
    <xf numFmtId="41" fontId="14" fillId="17" borderId="17" xfId="0" applyNumberFormat="1" applyFont="1" applyFill="1" applyBorder="1" applyAlignment="1">
      <alignment horizontal="center" vertical="center"/>
    </xf>
    <xf numFmtId="41" fontId="14" fillId="17" borderId="0" xfId="0" applyNumberFormat="1" applyFont="1" applyFill="1" applyBorder="1" applyAlignment="1">
      <alignment horizontal="center" vertical="center"/>
    </xf>
    <xf numFmtId="41" fontId="14" fillId="17" borderId="5" xfId="0" applyNumberFormat="1" applyFont="1" applyFill="1" applyBorder="1" applyAlignment="1">
      <alignment horizontal="center" vertical="center"/>
    </xf>
    <xf numFmtId="0" fontId="84" fillId="0" borderId="0" xfId="0" applyFont="1" applyAlignment="1">
      <alignment vertical="center"/>
    </xf>
    <xf numFmtId="10" fontId="14" fillId="20" borderId="5" xfId="0" applyNumberFormat="1" applyFont="1" applyFill="1" applyBorder="1" applyAlignment="1">
      <alignment horizontal="right" vertical="center"/>
    </xf>
    <xf numFmtId="41" fontId="14" fillId="20" borderId="1" xfId="0" applyNumberFormat="1" applyFont="1" applyFill="1" applyBorder="1" applyAlignment="1">
      <alignment horizontal="right" vertical="center"/>
    </xf>
    <xf numFmtId="10" fontId="14" fillId="20" borderId="0" xfId="0" applyNumberFormat="1" applyFont="1" applyFill="1" applyBorder="1" applyAlignment="1">
      <alignment horizontal="right" vertical="center"/>
    </xf>
    <xf numFmtId="41" fontId="11" fillId="20" borderId="7" xfId="0" applyNumberFormat="1" applyFont="1" applyFill="1" applyBorder="1" applyAlignment="1">
      <alignment horizontal="right" vertical="center"/>
    </xf>
    <xf numFmtId="9" fontId="11" fillId="20" borderId="7" xfId="0" applyNumberFormat="1" applyFont="1" applyFill="1" applyBorder="1" applyAlignment="1">
      <alignment horizontal="right" vertical="center"/>
    </xf>
    <xf numFmtId="41" fontId="11" fillId="20" borderId="0" xfId="0" applyNumberFormat="1" applyFont="1" applyFill="1" applyBorder="1" applyAlignment="1">
      <alignment horizontal="right" vertical="center"/>
    </xf>
    <xf numFmtId="9" fontId="11" fillId="20" borderId="0" xfId="0" applyNumberFormat="1" applyFont="1" applyFill="1" applyBorder="1" applyAlignment="1">
      <alignment horizontal="right" vertical="center"/>
    </xf>
    <xf numFmtId="41" fontId="14" fillId="20" borderId="0" xfId="0" quotePrefix="1" applyNumberFormat="1" applyFont="1" applyFill="1" applyBorder="1" applyAlignment="1">
      <alignment horizontal="right" vertical="center"/>
    </xf>
    <xf numFmtId="9" fontId="14" fillId="20" borderId="0" xfId="0" quotePrefix="1" applyNumberFormat="1" applyFont="1" applyFill="1" applyBorder="1" applyAlignment="1">
      <alignment horizontal="right" vertical="center"/>
    </xf>
    <xf numFmtId="177" fontId="14" fillId="20" borderId="0" xfId="0" quotePrefix="1" applyNumberFormat="1" applyFont="1" applyFill="1" applyBorder="1" applyAlignment="1">
      <alignment horizontal="right" vertical="center"/>
    </xf>
    <xf numFmtId="177" fontId="14" fillId="20" borderId="0" xfId="0" quotePrefix="1" applyNumberFormat="1" applyFont="1" applyFill="1" applyBorder="1" applyAlignment="1">
      <alignment horizontal="right" vertical="center"/>
    </xf>
    <xf numFmtId="177" fontId="11" fillId="20" borderId="0" xfId="0" quotePrefix="1" applyNumberFormat="1" applyFont="1" applyFill="1" applyBorder="1" applyAlignment="1">
      <alignment horizontal="right" vertical="center"/>
    </xf>
    <xf numFmtId="177" fontId="11" fillId="20" borderId="0" xfId="0" quotePrefix="1" applyNumberFormat="1" applyFont="1" applyFill="1" applyBorder="1" applyAlignment="1">
      <alignment horizontal="right" vertical="center"/>
    </xf>
    <xf numFmtId="41" fontId="23" fillId="20" borderId="5" xfId="0" applyNumberFormat="1" applyFont="1" applyFill="1" applyBorder="1" applyAlignment="1">
      <alignment vertical="center"/>
    </xf>
    <xf numFmtId="9" fontId="11" fillId="20" borderId="5" xfId="0" quotePrefix="1" applyNumberFormat="1" applyFont="1" applyFill="1" applyBorder="1" applyAlignment="1">
      <alignment horizontal="right" vertical="center"/>
    </xf>
    <xf numFmtId="9" fontId="11" fillId="20" borderId="0" xfId="0" quotePrefix="1" applyNumberFormat="1" applyFont="1" applyFill="1" applyBorder="1" applyAlignment="1">
      <alignment horizontal="right" vertical="center"/>
    </xf>
    <xf numFmtId="10" fontId="11" fillId="20" borderId="0" xfId="0" applyNumberFormat="1" applyFont="1" applyFill="1" applyBorder="1" applyAlignment="1">
      <alignment horizontal="right" vertical="center"/>
    </xf>
    <xf numFmtId="41" fontId="23" fillId="20" borderId="12" xfId="0" applyNumberFormat="1" applyFont="1" applyFill="1" applyBorder="1" applyAlignment="1">
      <alignment vertical="center"/>
    </xf>
    <xf numFmtId="0" fontId="23" fillId="20" borderId="12" xfId="0" applyFont="1" applyFill="1" applyBorder="1" applyAlignment="1">
      <alignment vertical="center"/>
    </xf>
    <xf numFmtId="41" fontId="14" fillId="20" borderId="17" xfId="0" applyNumberFormat="1" applyFont="1" applyFill="1" applyBorder="1" applyAlignment="1">
      <alignment horizontal="right" vertical="center"/>
    </xf>
    <xf numFmtId="178" fontId="14" fillId="20" borderId="11" xfId="0" quotePrefix="1" applyNumberFormat="1" applyFont="1" applyFill="1" applyBorder="1" applyAlignment="1">
      <alignment horizontal="right" vertical="center"/>
    </xf>
    <xf numFmtId="178" fontId="14" fillId="20" borderId="0" xfId="0" quotePrefix="1" applyNumberFormat="1" applyFont="1" applyFill="1" applyBorder="1" applyAlignment="1">
      <alignment horizontal="right" vertical="center"/>
    </xf>
    <xf numFmtId="178" fontId="14" fillId="20" borderId="15" xfId="0" quotePrefix="1" applyNumberFormat="1" applyFont="1" applyFill="1" applyBorder="1" applyAlignment="1">
      <alignment horizontal="right" vertical="center"/>
    </xf>
    <xf numFmtId="0" fontId="87" fillId="15" borderId="0" xfId="0" applyFont="1" applyFill="1" applyAlignment="1">
      <alignment horizontal="center" vertical="center"/>
    </xf>
    <xf numFmtId="176" fontId="11" fillId="17" borderId="7" xfId="0" applyNumberFormat="1" applyFont="1" applyFill="1" applyBorder="1" applyAlignment="1">
      <alignment horizontal="right" vertical="center"/>
    </xf>
    <xf numFmtId="176" fontId="23" fillId="17" borderId="0" xfId="0" applyNumberFormat="1" applyFont="1" applyFill="1" applyAlignment="1">
      <alignment vertical="center"/>
    </xf>
    <xf numFmtId="176" fontId="14" fillId="17" borderId="16" xfId="0" applyNumberFormat="1" applyFont="1" applyFill="1" applyBorder="1" applyAlignment="1">
      <alignment horizontal="right" vertical="center"/>
    </xf>
    <xf numFmtId="10" fontId="14" fillId="0" borderId="5" xfId="0" applyNumberFormat="1" applyFont="1" applyFill="1" applyBorder="1" applyAlignment="1">
      <alignment horizontal="right" vertical="center"/>
    </xf>
    <xf numFmtId="10" fontId="14" fillId="16" borderId="5" xfId="0" applyNumberFormat="1" applyFont="1" applyFill="1" applyBorder="1" applyAlignment="1">
      <alignment horizontal="right" vertical="center"/>
    </xf>
    <xf numFmtId="176" fontId="14" fillId="17" borderId="0" xfId="0" applyNumberFormat="1" applyFont="1" applyFill="1" applyBorder="1" applyAlignment="1">
      <alignment horizontal="right" vertical="center"/>
    </xf>
    <xf numFmtId="0" fontId="14" fillId="0" borderId="16" xfId="0" applyNumberFormat="1" applyFont="1" applyFill="1" applyBorder="1" applyAlignment="1">
      <alignment vertical="center"/>
    </xf>
    <xf numFmtId="0" fontId="11" fillId="0" borderId="16" xfId="0" applyNumberFormat="1" applyFont="1" applyFill="1" applyBorder="1" applyAlignment="1">
      <alignment horizontal="right" vertical="center"/>
    </xf>
    <xf numFmtId="0" fontId="11" fillId="16" borderId="16" xfId="0" applyNumberFormat="1" applyFont="1" applyFill="1" applyBorder="1" applyAlignment="1">
      <alignment horizontal="right" vertical="center"/>
    </xf>
    <xf numFmtId="176" fontId="11" fillId="17" borderId="16" xfId="0" applyNumberFormat="1" applyFont="1" applyFill="1" applyBorder="1" applyAlignment="1">
      <alignment horizontal="right" vertical="center"/>
    </xf>
    <xf numFmtId="0" fontId="14" fillId="0" borderId="15" xfId="0" applyNumberFormat="1" applyFont="1" applyFill="1" applyBorder="1" applyAlignment="1">
      <alignment vertical="center"/>
    </xf>
    <xf numFmtId="0" fontId="14" fillId="0" borderId="15" xfId="0" applyNumberFormat="1" applyFont="1" applyFill="1" applyBorder="1" applyAlignment="1">
      <alignment horizontal="left" vertical="center"/>
    </xf>
    <xf numFmtId="0" fontId="14" fillId="0" borderId="15" xfId="0" applyNumberFormat="1" applyFont="1" applyFill="1" applyBorder="1" applyAlignment="1">
      <alignment horizontal="right" vertical="center"/>
    </xf>
    <xf numFmtId="176" fontId="14" fillId="17" borderId="15" xfId="0" applyNumberFormat="1" applyFont="1" applyFill="1" applyBorder="1" applyAlignment="1">
      <alignment horizontal="right" vertical="center"/>
    </xf>
    <xf numFmtId="10" fontId="23" fillId="0" borderId="0" xfId="0" applyNumberFormat="1" applyFont="1" applyAlignment="1">
      <alignment vertical="center"/>
    </xf>
    <xf numFmtId="10" fontId="14" fillId="0" borderId="0" xfId="0" applyNumberFormat="1" applyFont="1" applyFill="1" applyBorder="1" applyAlignment="1">
      <alignment vertical="center"/>
    </xf>
    <xf numFmtId="0" fontId="48" fillId="0" borderId="16" xfId="0" applyNumberFormat="1" applyFont="1" applyBorder="1" applyAlignment="1">
      <alignment vertical="center"/>
    </xf>
    <xf numFmtId="0" fontId="47" fillId="0" borderId="16" xfId="0" applyNumberFormat="1" applyFont="1" applyBorder="1" applyAlignment="1">
      <alignment vertical="center"/>
    </xf>
    <xf numFmtId="0" fontId="23" fillId="0" borderId="16" xfId="0" applyNumberFormat="1" applyFont="1" applyFill="1" applyBorder="1" applyAlignment="1">
      <alignment horizontal="right" vertical="center"/>
    </xf>
    <xf numFmtId="41" fontId="23" fillId="0" borderId="16" xfId="0" applyNumberFormat="1" applyFont="1" applyFill="1" applyBorder="1" applyAlignment="1">
      <alignment horizontal="right" vertical="center"/>
    </xf>
    <xf numFmtId="10" fontId="23" fillId="0" borderId="5" xfId="0" applyNumberFormat="1" applyFont="1" applyFill="1" applyBorder="1" applyAlignment="1">
      <alignment horizontal="right" vertical="center"/>
    </xf>
    <xf numFmtId="0" fontId="48" fillId="0" borderId="16" xfId="0" applyNumberFormat="1" applyFont="1" applyFill="1" applyBorder="1" applyAlignment="1">
      <alignment vertical="center"/>
    </xf>
    <xf numFmtId="0" fontId="47" fillId="0" borderId="16" xfId="0" applyNumberFormat="1" applyFont="1" applyFill="1" applyBorder="1" applyAlignment="1">
      <alignment vertical="center"/>
    </xf>
    <xf numFmtId="41" fontId="23" fillId="16" borderId="15" xfId="0" quotePrefix="1" applyNumberFormat="1" applyFont="1" applyFill="1" applyBorder="1" applyAlignment="1">
      <alignment horizontal="right" vertical="center"/>
    </xf>
    <xf numFmtId="41" fontId="14" fillId="16" borderId="5" xfId="0" applyNumberFormat="1" applyFont="1" applyFill="1" applyBorder="1" applyAlignment="1">
      <alignment vertical="center"/>
    </xf>
    <xf numFmtId="41" fontId="23" fillId="16" borderId="15" xfId="0" applyNumberFormat="1" applyFont="1" applyFill="1" applyBorder="1" applyAlignment="1">
      <alignment vertical="center"/>
    </xf>
    <xf numFmtId="10" fontId="11" fillId="16" borderId="11" xfId="0" applyNumberFormat="1" applyFont="1" applyFill="1" applyBorder="1" applyAlignment="1">
      <alignment vertical="center"/>
    </xf>
    <xf numFmtId="10" fontId="11" fillId="16" borderId="0" xfId="0" applyNumberFormat="1" applyFont="1" applyFill="1" applyBorder="1" applyAlignment="1">
      <alignment vertical="center"/>
    </xf>
    <xf numFmtId="41" fontId="14" fillId="16" borderId="0" xfId="0" applyNumberFormat="1" applyFont="1" applyFill="1" applyAlignment="1">
      <alignment vertical="center"/>
    </xf>
    <xf numFmtId="10" fontId="11" fillId="20" borderId="11" xfId="0" applyNumberFormat="1" applyFont="1" applyFill="1" applyBorder="1" applyAlignment="1">
      <alignment vertical="center"/>
    </xf>
    <xf numFmtId="41" fontId="14" fillId="20" borderId="0" xfId="0" applyNumberFormat="1" applyFont="1" applyFill="1" applyBorder="1" applyAlignment="1">
      <alignment vertical="center"/>
    </xf>
    <xf numFmtId="41" fontId="14" fillId="20" borderId="5" xfId="0" applyNumberFormat="1" applyFont="1" applyFill="1" applyBorder="1" applyAlignment="1">
      <alignment vertical="center"/>
    </xf>
    <xf numFmtId="0" fontId="24" fillId="15" borderId="0" xfId="0" applyFont="1" applyFill="1" applyBorder="1" applyAlignment="1">
      <alignment vertical="center"/>
    </xf>
    <xf numFmtId="0" fontId="23" fillId="14" borderId="0" xfId="0" applyFont="1" applyFill="1" applyBorder="1" applyAlignment="1">
      <alignment vertical="center"/>
    </xf>
    <xf numFmtId="41" fontId="14" fillId="0" borderId="1" xfId="0" applyNumberFormat="1" applyFont="1" applyFill="1" applyBorder="1" applyAlignment="1">
      <alignment horizontal="left" vertical="center"/>
    </xf>
    <xf numFmtId="41" fontId="12" fillId="16" borderId="24" xfId="0" applyNumberFormat="1" applyFont="1" applyFill="1" applyBorder="1" applyAlignment="1">
      <alignment horizontal="right" vertical="center"/>
    </xf>
    <xf numFmtId="41" fontId="12" fillId="16" borderId="5" xfId="0" applyNumberFormat="1" applyFont="1" applyFill="1" applyBorder="1" applyAlignment="1">
      <alignment horizontal="right" vertical="center"/>
    </xf>
    <xf numFmtId="41" fontId="12" fillId="16" borderId="20" xfId="0" applyNumberFormat="1" applyFont="1" applyFill="1" applyBorder="1" applyAlignment="1">
      <alignment horizontal="right" vertical="center" indent="1"/>
    </xf>
    <xf numFmtId="41" fontId="12" fillId="16" borderId="0" xfId="0" applyNumberFormat="1" applyFont="1" applyFill="1" applyBorder="1" applyAlignment="1">
      <alignment horizontal="right" vertical="center" indent="1"/>
    </xf>
    <xf numFmtId="41" fontId="12" fillId="16" borderId="21" xfId="0" applyNumberFormat="1" applyFont="1" applyFill="1" applyBorder="1" applyAlignment="1">
      <alignment horizontal="right" vertical="center"/>
    </xf>
    <xf numFmtId="41" fontId="12" fillId="16" borderId="11" xfId="0" applyNumberFormat="1" applyFont="1" applyFill="1" applyBorder="1" applyAlignment="1">
      <alignment horizontal="right" vertical="center"/>
    </xf>
    <xf numFmtId="41" fontId="12" fillId="16" borderId="20" xfId="0" applyNumberFormat="1" applyFont="1" applyFill="1" applyBorder="1" applyAlignment="1">
      <alignment horizontal="right" vertical="center"/>
    </xf>
    <xf numFmtId="41" fontId="12" fillId="16" borderId="0" xfId="0" applyNumberFormat="1" applyFont="1" applyFill="1" applyBorder="1" applyAlignment="1">
      <alignment horizontal="right" vertical="center"/>
    </xf>
    <xf numFmtId="41" fontId="19" fillId="16" borderId="22" xfId="0" applyNumberFormat="1" applyFont="1" applyFill="1" applyBorder="1" applyAlignment="1">
      <alignment horizontal="right" vertical="center"/>
    </xf>
    <xf numFmtId="41" fontId="19" fillId="16" borderId="18" xfId="0" applyNumberFormat="1" applyFont="1" applyFill="1" applyBorder="1" applyAlignment="1">
      <alignment horizontal="right" vertical="center"/>
    </xf>
    <xf numFmtId="41" fontId="12" fillId="16" borderId="20" xfId="0" applyNumberFormat="1" applyFont="1" applyFill="1" applyBorder="1" applyAlignment="1">
      <alignment vertical="center"/>
    </xf>
    <xf numFmtId="41" fontId="12" fillId="16" borderId="0" xfId="0" applyNumberFormat="1" applyFont="1" applyFill="1" applyBorder="1" applyAlignment="1">
      <alignment vertical="center"/>
    </xf>
    <xf numFmtId="41" fontId="12" fillId="16" borderId="21" xfId="0" applyNumberFormat="1" applyFont="1" applyFill="1" applyBorder="1" applyAlignment="1">
      <alignment vertical="center"/>
    </xf>
    <xf numFmtId="41" fontId="12" fillId="16" borderId="11" xfId="0" applyNumberFormat="1" applyFont="1" applyFill="1" applyBorder="1" applyAlignment="1">
      <alignment vertical="center"/>
    </xf>
    <xf numFmtId="41" fontId="12" fillId="16" borderId="24" xfId="0" applyNumberFormat="1" applyFont="1" applyFill="1" applyBorder="1" applyAlignment="1">
      <alignment vertical="center"/>
    </xf>
    <xf numFmtId="41" fontId="12" fillId="16" borderId="5" xfId="0" applyNumberFormat="1" applyFont="1" applyFill="1" applyBorder="1" applyAlignment="1">
      <alignment vertical="center"/>
    </xf>
    <xf numFmtId="41" fontId="19" fillId="16" borderId="24" xfId="0" applyNumberFormat="1" applyFont="1" applyFill="1" applyBorder="1" applyAlignment="1">
      <alignment horizontal="right" vertical="center"/>
    </xf>
    <xf numFmtId="41" fontId="19" fillId="16" borderId="5" xfId="0" applyNumberFormat="1" applyFont="1" applyFill="1" applyBorder="1" applyAlignment="1">
      <alignment horizontal="right" vertical="center"/>
    </xf>
    <xf numFmtId="41" fontId="19" fillId="16" borderId="22" xfId="0" applyNumberFormat="1" applyFont="1" applyFill="1" applyBorder="1" applyAlignment="1">
      <alignment vertical="center"/>
    </xf>
    <xf numFmtId="41" fontId="19" fillId="16" borderId="18" xfId="0" applyNumberFormat="1" applyFont="1" applyFill="1" applyBorder="1" applyAlignment="1">
      <alignment vertical="center"/>
    </xf>
    <xf numFmtId="41" fontId="12" fillId="0" borderId="21" xfId="0" applyNumberFormat="1" applyFont="1" applyFill="1" applyBorder="1" applyAlignment="1">
      <alignment horizontal="right" vertical="center"/>
    </xf>
    <xf numFmtId="41" fontId="12" fillId="0" borderId="11"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26" xfId="0" applyNumberFormat="1" applyFont="1" applyFill="1" applyBorder="1" applyAlignment="1">
      <alignment horizontal="right" vertical="center"/>
    </xf>
    <xf numFmtId="0" fontId="54" fillId="6" borderId="0" xfId="0" applyFont="1" applyFill="1" applyAlignment="1">
      <alignment horizontal="left" vertical="center"/>
    </xf>
    <xf numFmtId="0" fontId="62" fillId="0" borderId="0" xfId="0" applyFont="1" applyAlignment="1">
      <alignment vertical="center"/>
    </xf>
    <xf numFmtId="0" fontId="88" fillId="0" borderId="0" xfId="0" applyFont="1"/>
    <xf numFmtId="43" fontId="23" fillId="0" borderId="0" xfId="0" applyNumberFormat="1" applyFont="1" applyAlignment="1">
      <alignment vertical="center"/>
    </xf>
    <xf numFmtId="179" fontId="11" fillId="16" borderId="5" xfId="0" applyNumberFormat="1" applyFont="1" applyFill="1" applyBorder="1" applyAlignment="1">
      <alignment horizontal="right" vertical="center"/>
    </xf>
    <xf numFmtId="41" fontId="23" fillId="0" borderId="15" xfId="0" applyNumberFormat="1" applyFont="1" applyFill="1" applyBorder="1" applyAlignment="1">
      <alignment horizontal="right" vertical="center"/>
    </xf>
    <xf numFmtId="0" fontId="14" fillId="17" borderId="0" xfId="0" quotePrefix="1" applyNumberFormat="1" applyFont="1" applyFill="1" applyBorder="1" applyAlignment="1">
      <alignment horizontal="right" vertical="center"/>
    </xf>
    <xf numFmtId="41" fontId="56" fillId="0" borderId="0" xfId="0" applyNumberFormat="1" applyFont="1" applyAlignment="1">
      <alignment vertical="center"/>
    </xf>
    <xf numFmtId="0" fontId="48" fillId="0" borderId="27" xfId="0" applyFont="1" applyBorder="1" applyAlignment="1">
      <alignment vertical="center"/>
    </xf>
    <xf numFmtId="0" fontId="47" fillId="0" borderId="27" xfId="0" applyFont="1" applyBorder="1" applyAlignment="1">
      <alignment vertical="center"/>
    </xf>
    <xf numFmtId="0" fontId="14" fillId="0" borderId="27" xfId="0" applyFont="1" applyFill="1" applyBorder="1" applyAlignment="1">
      <alignment vertical="center"/>
    </xf>
    <xf numFmtId="41" fontId="11" fillId="0" borderId="27" xfId="0" applyNumberFormat="1" applyFont="1" applyFill="1" applyBorder="1" applyAlignment="1">
      <alignment horizontal="right" vertical="center"/>
    </xf>
    <xf numFmtId="41" fontId="11" fillId="20" borderId="27" xfId="0" applyNumberFormat="1" applyFont="1" applyFill="1" applyBorder="1" applyAlignment="1">
      <alignment horizontal="right" vertical="center"/>
    </xf>
    <xf numFmtId="41" fontId="11" fillId="16" borderId="27" xfId="0" applyNumberFormat="1" applyFont="1" applyFill="1" applyBorder="1" applyAlignment="1">
      <alignment horizontal="right" vertical="center"/>
    </xf>
    <xf numFmtId="41" fontId="14" fillId="16" borderId="13" xfId="0" applyNumberFormat="1" applyFont="1" applyFill="1" applyBorder="1" applyAlignment="1">
      <alignment horizontal="right" vertical="center"/>
    </xf>
    <xf numFmtId="10" fontId="24" fillId="15" borderId="0" xfId="0" applyNumberFormat="1" applyFont="1" applyFill="1" applyAlignment="1">
      <alignment vertical="center"/>
    </xf>
    <xf numFmtId="9" fontId="14" fillId="17" borderId="0" xfId="0" quotePrefix="1" applyNumberFormat="1" applyFont="1" applyFill="1" applyBorder="1" applyAlignment="1">
      <alignment horizontal="center" vertical="center"/>
    </xf>
    <xf numFmtId="9" fontId="14" fillId="17" borderId="7" xfId="0" applyNumberFormat="1" applyFont="1" applyFill="1" applyBorder="1" applyAlignment="1">
      <alignment horizontal="center" vertical="center"/>
    </xf>
    <xf numFmtId="183" fontId="23" fillId="0" borderId="0" xfId="0" applyNumberFormat="1" applyFont="1" applyAlignment="1">
      <alignment vertical="center"/>
    </xf>
    <xf numFmtId="184" fontId="23" fillId="0" borderId="0" xfId="0" applyNumberFormat="1" applyFont="1" applyAlignment="1">
      <alignment vertical="center"/>
    </xf>
    <xf numFmtId="184" fontId="23" fillId="0" borderId="0" xfId="0" applyNumberFormat="1" applyFont="1" applyAlignment="1">
      <alignment vertical="center"/>
    </xf>
    <xf numFmtId="0" fontId="14" fillId="17" borderId="7" xfId="0" quotePrefix="1" applyNumberFormat="1" applyFont="1" applyFill="1" applyBorder="1" applyAlignment="1">
      <alignment horizontal="right" vertical="center"/>
    </xf>
    <xf numFmtId="0" fontId="14" fillId="17" borderId="14" xfId="0" applyNumberFormat="1" applyFont="1" applyFill="1" applyBorder="1" applyAlignment="1">
      <alignment horizontal="right" vertical="center"/>
    </xf>
    <xf numFmtId="0" fontId="14" fillId="17" borderId="14" xfId="0" quotePrefix="1" applyNumberFormat="1" applyFont="1" applyFill="1" applyBorder="1" applyAlignment="1">
      <alignment horizontal="right" vertical="center"/>
    </xf>
    <xf numFmtId="176" fontId="14" fillId="16" borderId="0" xfId="0" quotePrefix="1" applyNumberFormat="1" applyFont="1" applyFill="1" applyBorder="1" applyAlignment="1">
      <alignment horizontal="right" vertical="center"/>
    </xf>
    <xf numFmtId="10" fontId="14" fillId="0" borderId="7" xfId="0" applyNumberFormat="1" applyFont="1" applyFill="1" applyBorder="1" applyAlignment="1">
      <alignment horizontal="right" vertical="center"/>
    </xf>
    <xf numFmtId="176" fontId="23" fillId="17" borderId="7" xfId="0" applyNumberFormat="1" applyFont="1" applyFill="1" applyBorder="1" applyAlignment="1">
      <alignment horizontal="right" vertical="center"/>
    </xf>
    <xf numFmtId="176" fontId="23" fillId="17" borderId="16" xfId="0" applyNumberFormat="1" applyFont="1" applyFill="1" applyBorder="1" applyAlignment="1">
      <alignment horizontal="right" vertical="center"/>
    </xf>
    <xf numFmtId="10" fontId="23" fillId="16" borderId="5" xfId="0" applyNumberFormat="1" applyFont="1" applyFill="1" applyBorder="1" applyAlignment="1">
      <alignment horizontal="right" vertical="center"/>
    </xf>
    <xf numFmtId="41" fontId="14" fillId="20" borderId="13" xfId="0" applyNumberFormat="1" applyFont="1" applyFill="1" applyBorder="1" applyAlignment="1">
      <alignment horizontal="right" vertical="center"/>
    </xf>
    <xf numFmtId="0" fontId="23" fillId="20" borderId="5" xfId="0" applyFont="1" applyFill="1" applyBorder="1" applyAlignment="1">
      <alignment vertical="center"/>
    </xf>
    <xf numFmtId="41" fontId="14" fillId="20" borderId="7" xfId="0" applyNumberFormat="1" applyFont="1" applyFill="1" applyBorder="1" applyAlignment="1">
      <alignment horizontal="right" vertical="center"/>
    </xf>
    <xf numFmtId="41" fontId="23" fillId="0" borderId="5" xfId="0" applyNumberFormat="1" applyFont="1" applyFill="1" applyBorder="1" applyAlignment="1">
      <alignment vertical="center"/>
    </xf>
    <xf numFmtId="41" fontId="14" fillId="0" borderId="0" xfId="0" quotePrefix="1" applyNumberFormat="1" applyFont="1" applyFill="1" applyBorder="1" applyAlignment="1">
      <alignment horizontal="center" vertical="center"/>
    </xf>
    <xf numFmtId="41" fontId="14" fillId="0" borderId="5" xfId="0" quotePrefix="1" applyNumberFormat="1" applyFont="1" applyFill="1" applyBorder="1" applyAlignment="1">
      <alignment horizontal="center" vertical="center"/>
    </xf>
    <xf numFmtId="0" fontId="15" fillId="15" borderId="0" xfId="0" applyFont="1" applyFill="1" applyAlignment="1">
      <alignment horizontal="center" vertical="center"/>
    </xf>
    <xf numFmtId="10" fontId="14" fillId="16" borderId="0" xfId="0" applyNumberFormat="1" applyFont="1" applyFill="1" applyBorder="1" applyAlignment="1">
      <alignment vertical="center"/>
    </xf>
    <xf numFmtId="176" fontId="11" fillId="16" borderId="7" xfId="0" applyNumberFormat="1" applyFont="1" applyFill="1" applyBorder="1" applyAlignment="1">
      <alignment horizontal="right" vertical="center"/>
    </xf>
    <xf numFmtId="0" fontId="11" fillId="20" borderId="7" xfId="0" applyFont="1" applyFill="1" applyBorder="1" applyAlignment="1">
      <alignment horizontal="right" vertical="center"/>
    </xf>
    <xf numFmtId="0" fontId="14" fillId="20" borderId="17" xfId="0" applyFont="1" applyFill="1" applyBorder="1" applyAlignment="1">
      <alignment horizontal="right" vertical="center"/>
    </xf>
    <xf numFmtId="0" fontId="35" fillId="20" borderId="17" xfId="0" applyFont="1" applyFill="1" applyBorder="1" applyAlignment="1">
      <alignment vertical="center"/>
    </xf>
    <xf numFmtId="0" fontId="35" fillId="20" borderId="9" xfId="0" applyFont="1" applyFill="1" applyBorder="1" applyAlignment="1">
      <alignment vertical="center"/>
    </xf>
    <xf numFmtId="41" fontId="23" fillId="20" borderId="1" xfId="0" applyNumberFormat="1" applyFont="1" applyFill="1" applyBorder="1" applyAlignment="1">
      <alignment horizontal="right" vertical="center"/>
    </xf>
    <xf numFmtId="41" fontId="23" fillId="20" borderId="15" xfId="0" applyNumberFormat="1" applyFont="1" applyFill="1" applyBorder="1" applyAlignment="1">
      <alignment horizontal="right" vertical="center"/>
    </xf>
    <xf numFmtId="176" fontId="14" fillId="16" borderId="0" xfId="0" applyNumberFormat="1" applyFont="1" applyFill="1" applyBorder="1" applyAlignment="1">
      <alignment horizontal="right" vertical="center"/>
    </xf>
    <xf numFmtId="10" fontId="11" fillId="0" borderId="11" xfId="0" applyNumberFormat="1" applyFont="1" applyFill="1" applyBorder="1" applyAlignment="1">
      <alignment vertical="center"/>
    </xf>
    <xf numFmtId="2" fontId="56" fillId="0" borderId="0" xfId="0" applyNumberFormat="1" applyFont="1" applyAlignment="1">
      <alignment vertical="center"/>
    </xf>
    <xf numFmtId="41" fontId="19" fillId="16" borderId="7" xfId="0" applyNumberFormat="1" applyFont="1" applyFill="1" applyBorder="1" applyAlignment="1">
      <alignment horizontal="right" vertical="center"/>
    </xf>
    <xf numFmtId="41" fontId="12" fillId="16" borderId="0" xfId="0" applyNumberFormat="1" applyFont="1" applyFill="1" applyAlignment="1">
      <alignment horizontal="right" vertical="center"/>
    </xf>
    <xf numFmtId="0" fontId="89" fillId="0" borderId="7" xfId="0" applyFont="1" applyBorder="1" applyAlignment="1">
      <alignment vertical="center"/>
    </xf>
    <xf numFmtId="0" fontId="17" fillId="0" borderId="7" xfId="0" applyFont="1" applyBorder="1" applyAlignment="1">
      <alignment vertical="center"/>
    </xf>
    <xf numFmtId="0" fontId="90" fillId="0" borderId="7" xfId="0" applyFont="1" applyFill="1" applyBorder="1" applyAlignment="1">
      <alignment vertical="center"/>
    </xf>
    <xf numFmtId="0" fontId="91" fillId="0" borderId="0" xfId="0" applyFont="1" applyFill="1" applyAlignment="1">
      <alignment horizontal="left" vertical="center"/>
    </xf>
    <xf numFmtId="0" fontId="91" fillId="0" borderId="0" xfId="0" applyFont="1" applyFill="1" applyAlignment="1">
      <alignment vertical="center"/>
    </xf>
    <xf numFmtId="0" fontId="92" fillId="0" borderId="0" xfId="0" applyFont="1" applyAlignment="1">
      <alignment vertical="center"/>
    </xf>
    <xf numFmtId="0" fontId="91" fillId="0" borderId="0" xfId="0" applyFont="1" applyAlignment="1">
      <alignment vertical="center"/>
    </xf>
    <xf numFmtId="0" fontId="93" fillId="0" borderId="0" xfId="0" applyFont="1" applyAlignment="1">
      <alignment vertical="center"/>
    </xf>
    <xf numFmtId="0" fontId="90" fillId="0" borderId="0" xfId="0" applyFont="1" applyFill="1" applyBorder="1" applyAlignment="1">
      <alignment vertical="center"/>
    </xf>
    <xf numFmtId="0" fontId="89" fillId="0" borderId="9" xfId="0" applyFont="1" applyBorder="1" applyAlignment="1">
      <alignment vertical="center"/>
    </xf>
    <xf numFmtId="0" fontId="17" fillId="0" borderId="9" xfId="0" applyFont="1" applyBorder="1" applyAlignment="1">
      <alignment vertical="center"/>
    </xf>
    <xf numFmtId="0" fontId="90" fillId="0" borderId="9" xfId="0" applyFont="1" applyFill="1" applyBorder="1" applyAlignment="1">
      <alignment vertical="center"/>
    </xf>
    <xf numFmtId="0" fontId="94" fillId="0" borderId="0" xfId="0" applyFont="1" applyBorder="1" applyAlignment="1">
      <alignment vertical="center"/>
    </xf>
    <xf numFmtId="41" fontId="90" fillId="0" borderId="7" xfId="0" applyNumberFormat="1" applyFont="1" applyFill="1" applyBorder="1" applyAlignment="1">
      <alignment horizontal="right" vertical="center"/>
    </xf>
    <xf numFmtId="41" fontId="19" fillId="0" borderId="7" xfId="0" applyNumberFormat="1" applyFont="1" applyFill="1" applyBorder="1" applyAlignment="1">
      <alignment horizontal="right" vertical="center"/>
    </xf>
    <xf numFmtId="0" fontId="92" fillId="0" borderId="0" xfId="0" applyFont="1" applyBorder="1" applyAlignment="1">
      <alignment vertical="center"/>
    </xf>
    <xf numFmtId="0" fontId="91" fillId="0" borderId="3" xfId="0" applyFont="1" applyFill="1" applyBorder="1" applyAlignment="1">
      <alignment horizontal="left" vertical="center" wrapText="1"/>
    </xf>
    <xf numFmtId="41" fontId="91" fillId="0" borderId="0" xfId="0" applyNumberFormat="1" applyFont="1" applyFill="1" applyAlignment="1">
      <alignment horizontal="right" vertical="center"/>
    </xf>
    <xf numFmtId="0" fontId="93" fillId="0" borderId="0" xfId="0" applyFont="1" applyBorder="1" applyAlignment="1">
      <alignment vertical="center"/>
    </xf>
    <xf numFmtId="38" fontId="91" fillId="0" borderId="0" xfId="0" applyNumberFormat="1" applyFont="1" applyFill="1" applyBorder="1" applyAlignment="1">
      <alignment horizontal="left" vertical="center" indent="1"/>
    </xf>
    <xf numFmtId="38" fontId="90" fillId="0" borderId="0" xfId="0" applyNumberFormat="1" applyFont="1" applyFill="1" applyBorder="1" applyAlignment="1">
      <alignment vertical="center"/>
    </xf>
    <xf numFmtId="0" fontId="91" fillId="0" borderId="0" xfId="0" applyFont="1" applyFill="1" applyBorder="1" applyAlignment="1">
      <alignment horizontal="left" vertical="center" indent="1"/>
    </xf>
    <xf numFmtId="0" fontId="91" fillId="0" borderId="0" xfId="0" applyFont="1" applyBorder="1" applyAlignment="1">
      <alignment vertical="top"/>
    </xf>
    <xf numFmtId="0" fontId="91" fillId="0" borderId="0" xfId="0" applyFont="1" applyFill="1" applyBorder="1" applyAlignment="1">
      <alignment vertical="center"/>
    </xf>
    <xf numFmtId="179" fontId="12" fillId="0" borderId="0" xfId="0" applyNumberFormat="1" applyFont="1" applyFill="1" applyAlignment="1">
      <alignment horizontal="right" vertical="center"/>
    </xf>
    <xf numFmtId="179" fontId="12" fillId="16" borderId="0" xfId="0" applyNumberFormat="1" applyFont="1" applyFill="1" applyAlignment="1">
      <alignment horizontal="right" vertical="center"/>
    </xf>
    <xf numFmtId="0" fontId="92" fillId="0" borderId="0" xfId="0" applyFont="1" applyAlignment="1">
      <alignment horizontal="right" vertical="center"/>
    </xf>
    <xf numFmtId="41" fontId="12" fillId="0" borderId="0" xfId="0" applyNumberFormat="1" applyFont="1" applyFill="1" applyBorder="1" applyAlignment="1">
      <alignment horizontal="right" vertical="center"/>
    </xf>
    <xf numFmtId="9" fontId="23" fillId="17" borderId="4" xfId="0" applyNumberFormat="1" applyFont="1" applyFill="1" applyBorder="1" applyAlignment="1">
      <alignment horizontal="center" vertical="center"/>
    </xf>
    <xf numFmtId="9" fontId="77" fillId="17" borderId="0" xfId="0" applyNumberFormat="1" applyFont="1" applyFill="1" applyBorder="1" applyAlignment="1">
      <alignment horizontal="center" vertical="center"/>
    </xf>
    <xf numFmtId="9" fontId="23" fillId="17" borderId="0" xfId="0" applyNumberFormat="1" applyFont="1" applyFill="1" applyBorder="1" applyAlignment="1">
      <alignment horizontal="center" vertical="center"/>
    </xf>
    <xf numFmtId="0" fontId="23" fillId="17" borderId="1" xfId="0" applyFont="1" applyFill="1" applyBorder="1" applyAlignment="1">
      <alignment horizontal="center" vertical="center"/>
    </xf>
    <xf numFmtId="176" fontId="23" fillId="17" borderId="4" xfId="0" applyNumberFormat="1" applyFont="1" applyFill="1" applyBorder="1" applyAlignment="1">
      <alignment horizontal="right" vertical="center"/>
    </xf>
    <xf numFmtId="176" fontId="23" fillId="17" borderId="0" xfId="0" applyNumberFormat="1" applyFont="1" applyFill="1" applyBorder="1" applyAlignment="1">
      <alignment horizontal="right" vertical="center"/>
    </xf>
    <xf numFmtId="176" fontId="23" fillId="17" borderId="1" xfId="0" applyNumberFormat="1" applyFont="1" applyFill="1" applyBorder="1" applyAlignment="1">
      <alignment horizontal="right" vertical="center"/>
    </xf>
    <xf numFmtId="10" fontId="23" fillId="0" borderId="0" xfId="0" applyNumberFormat="1" applyFont="1" applyFill="1" applyBorder="1" applyAlignment="1">
      <alignment horizontal="right" vertical="center"/>
    </xf>
    <xf numFmtId="10" fontId="23" fillId="0" borderId="11" xfId="0" applyNumberFormat="1" applyFont="1" applyFill="1" applyBorder="1" applyAlignment="1">
      <alignment horizontal="right" vertical="center"/>
    </xf>
    <xf numFmtId="0" fontId="39" fillId="0" borderId="0" xfId="0" applyFont="1" applyFill="1" applyBorder="1" applyAlignment="1" applyProtection="1">
      <alignment vertical="center"/>
    </xf>
    <xf numFmtId="0" fontId="24" fillId="0" borderId="0" xfId="0" applyFont="1" applyFill="1" applyBorder="1" applyAlignment="1">
      <alignment horizontal="right" vertical="center"/>
    </xf>
    <xf numFmtId="0" fontId="14" fillId="17" borderId="18" xfId="0" applyFont="1" applyFill="1" applyBorder="1" applyAlignment="1">
      <alignment horizontal="center" vertical="center"/>
    </xf>
    <xf numFmtId="0" fontId="14" fillId="17" borderId="0" xfId="0" applyFont="1" applyFill="1" applyBorder="1" applyAlignment="1">
      <alignment horizontal="center" vertical="center"/>
    </xf>
    <xf numFmtId="0" fontId="14" fillId="17" borderId="0" xfId="0" applyFont="1" applyFill="1" applyAlignment="1">
      <alignment horizontal="center" vertical="center"/>
    </xf>
    <xf numFmtId="0" fontId="11" fillId="17" borderId="5" xfId="0" applyFont="1" applyFill="1" applyBorder="1" applyAlignment="1">
      <alignment horizontal="center" vertical="center"/>
    </xf>
    <xf numFmtId="0" fontId="14" fillId="17" borderId="11" xfId="0" applyFont="1" applyFill="1" applyBorder="1" applyAlignment="1">
      <alignment horizontal="center" vertical="center"/>
    </xf>
    <xf numFmtId="0" fontId="11" fillId="17" borderId="0" xfId="0" applyFont="1" applyFill="1" applyBorder="1" applyAlignment="1">
      <alignment horizontal="center" vertical="center"/>
    </xf>
    <xf numFmtId="0" fontId="14" fillId="17" borderId="5" xfId="0" applyFont="1" applyFill="1" applyBorder="1" applyAlignment="1">
      <alignment horizontal="center" vertical="center"/>
    </xf>
    <xf numFmtId="0" fontId="14" fillId="17" borderId="9" xfId="0" applyFont="1" applyFill="1" applyBorder="1" applyAlignment="1">
      <alignment horizontal="center" vertical="center"/>
    </xf>
    <xf numFmtId="0" fontId="24" fillId="0" borderId="0" xfId="0" applyFont="1" applyAlignment="1">
      <alignment horizontal="right" vertical="center"/>
    </xf>
    <xf numFmtId="0" fontId="11" fillId="17" borderId="7" xfId="0" applyFont="1" applyFill="1" applyBorder="1" applyAlignment="1">
      <alignment horizontal="center" vertical="center"/>
    </xf>
    <xf numFmtId="0" fontId="11" fillId="17" borderId="9" xfId="0" applyFont="1" applyFill="1" applyBorder="1" applyAlignment="1">
      <alignment horizontal="center" vertical="center"/>
    </xf>
    <xf numFmtId="0" fontId="62" fillId="0" borderId="0" xfId="0" applyFont="1" applyAlignment="1">
      <alignment horizontal="right" vertical="center"/>
    </xf>
    <xf numFmtId="0" fontId="15" fillId="15" borderId="0" xfId="0" applyFont="1" applyFill="1" applyAlignment="1">
      <alignment horizontal="center" vertical="center"/>
    </xf>
    <xf numFmtId="176" fontId="14" fillId="17" borderId="0" xfId="2" applyNumberFormat="1" applyFont="1" applyFill="1" applyBorder="1" applyAlignment="1">
      <alignment horizontal="right" vertical="center"/>
    </xf>
    <xf numFmtId="176" fontId="14" fillId="17" borderId="9" xfId="2" applyNumberFormat="1" applyFont="1" applyFill="1" applyBorder="1" applyAlignment="1">
      <alignment horizontal="right" vertical="center"/>
    </xf>
    <xf numFmtId="0" fontId="24" fillId="0" borderId="0" xfId="0" quotePrefix="1" applyFont="1" applyFill="1" applyBorder="1" applyAlignment="1">
      <alignment horizontal="right" vertical="center"/>
    </xf>
    <xf numFmtId="41" fontId="11" fillId="20" borderId="0" xfId="1" applyFont="1" applyFill="1" applyBorder="1" applyAlignment="1">
      <alignment horizontal="right" vertical="center"/>
    </xf>
    <xf numFmtId="41" fontId="14" fillId="16" borderId="0" xfId="1" applyFont="1" applyFill="1" applyBorder="1" applyAlignment="1">
      <alignment horizontal="right" vertical="center"/>
    </xf>
    <xf numFmtId="41" fontId="14" fillId="16" borderId="0" xfId="1" quotePrefix="1" applyFont="1" applyFill="1" applyBorder="1" applyAlignment="1">
      <alignment horizontal="right" vertical="center"/>
    </xf>
    <xf numFmtId="41" fontId="11" fillId="16" borderId="0" xfId="1" quotePrefix="1" applyFont="1" applyFill="1" applyBorder="1" applyAlignment="1">
      <alignment horizontal="right" vertical="center"/>
    </xf>
    <xf numFmtId="41" fontId="11" fillId="16" borderId="0" xfId="1" applyFont="1" applyFill="1" applyBorder="1" applyAlignment="1">
      <alignment horizontal="right" vertical="center"/>
    </xf>
    <xf numFmtId="41" fontId="23" fillId="0" borderId="0" xfId="1" applyFont="1" applyFill="1" applyBorder="1" applyAlignment="1">
      <alignment vertical="center"/>
    </xf>
    <xf numFmtId="41" fontId="14" fillId="0" borderId="0" xfId="1" applyFont="1" applyFill="1" applyBorder="1" applyAlignment="1">
      <alignment horizontal="right" vertical="center"/>
    </xf>
    <xf numFmtId="41" fontId="14" fillId="0" borderId="0" xfId="1" quotePrefix="1" applyFont="1" applyFill="1" applyBorder="1" applyAlignment="1">
      <alignment horizontal="right" vertical="center"/>
    </xf>
    <xf numFmtId="41" fontId="11" fillId="16" borderId="7" xfId="1" applyFont="1" applyFill="1" applyBorder="1" applyAlignment="1">
      <alignment horizontal="right" vertical="center"/>
    </xf>
    <xf numFmtId="176" fontId="14" fillId="16" borderId="0" xfId="2" quotePrefix="1" applyNumberFormat="1" applyFont="1" applyFill="1" applyBorder="1" applyAlignment="1">
      <alignment horizontal="right" vertical="center"/>
    </xf>
    <xf numFmtId="176" fontId="14" fillId="16" borderId="15" xfId="2" quotePrefix="1" applyNumberFormat="1" applyFont="1" applyFill="1" applyBorder="1" applyAlignment="1">
      <alignment horizontal="right" vertical="center"/>
    </xf>
    <xf numFmtId="179" fontId="14" fillId="16" borderId="0" xfId="1" quotePrefix="1" applyNumberFormat="1" applyFont="1" applyFill="1" applyBorder="1" applyAlignment="1">
      <alignment horizontal="right" vertical="center"/>
    </xf>
    <xf numFmtId="41" fontId="14" fillId="16" borderId="5" xfId="1" quotePrefix="1" applyFont="1" applyFill="1" applyBorder="1" applyAlignment="1">
      <alignment horizontal="right" vertical="center"/>
    </xf>
    <xf numFmtId="41" fontId="24" fillId="16" borderId="12" xfId="1" applyFont="1" applyFill="1" applyBorder="1" applyAlignment="1">
      <alignment vertical="center"/>
    </xf>
    <xf numFmtId="176" fontId="11" fillId="16" borderId="0" xfId="2" quotePrefix="1" applyNumberFormat="1" applyFont="1" applyFill="1" applyBorder="1" applyAlignment="1">
      <alignment horizontal="right" vertical="center"/>
    </xf>
    <xf numFmtId="176" fontId="11" fillId="16" borderId="15" xfId="2" quotePrefix="1" applyNumberFormat="1" applyFont="1" applyFill="1" applyBorder="1" applyAlignment="1">
      <alignment horizontal="right" vertical="center"/>
    </xf>
    <xf numFmtId="9" fontId="11" fillId="17" borderId="7" xfId="0" quotePrefix="1" applyNumberFormat="1" applyFont="1" applyFill="1" applyBorder="1" applyAlignment="1">
      <alignment horizontal="center" vertical="center"/>
    </xf>
    <xf numFmtId="9" fontId="11" fillId="17" borderId="7" xfId="0" applyNumberFormat="1" applyFont="1" applyFill="1" applyBorder="1" applyAlignment="1">
      <alignment horizontal="center" vertical="center"/>
    </xf>
    <xf numFmtId="9" fontId="11" fillId="17" borderId="0" xfId="0" applyNumberFormat="1" applyFont="1" applyFill="1" applyBorder="1" applyAlignment="1">
      <alignment horizontal="center" vertical="center"/>
    </xf>
    <xf numFmtId="9" fontId="11" fillId="17" borderId="0" xfId="0" quotePrefix="1" applyNumberFormat="1" applyFont="1" applyFill="1" applyBorder="1" applyAlignment="1">
      <alignment horizontal="center" vertical="center"/>
    </xf>
    <xf numFmtId="9" fontId="11" fillId="17" borderId="5" xfId="0" quotePrefix="1" applyNumberFormat="1" applyFont="1" applyFill="1" applyBorder="1" applyAlignment="1">
      <alignment horizontal="center" vertical="center"/>
    </xf>
    <xf numFmtId="9" fontId="14" fillId="17" borderId="0" xfId="0" applyNumberFormat="1" applyFont="1" applyFill="1" applyBorder="1" applyAlignment="1">
      <alignment horizontal="center" vertical="center"/>
    </xf>
    <xf numFmtId="0" fontId="23" fillId="17" borderId="12" xfId="0" applyFont="1" applyFill="1" applyBorder="1" applyAlignment="1">
      <alignment horizontal="center" vertical="center"/>
    </xf>
    <xf numFmtId="9" fontId="14" fillId="17" borderId="17" xfId="0" applyNumberFormat="1" applyFont="1" applyFill="1" applyBorder="1" applyAlignment="1">
      <alignment horizontal="center" vertical="center"/>
    </xf>
    <xf numFmtId="0" fontId="23" fillId="17" borderId="11" xfId="0" applyFont="1" applyFill="1" applyBorder="1" applyAlignment="1">
      <alignment horizontal="center" vertical="center"/>
    </xf>
    <xf numFmtId="0" fontId="23" fillId="17" borderId="0" xfId="0" applyFont="1" applyFill="1" applyBorder="1" applyAlignment="1">
      <alignment horizontal="center" vertical="center"/>
    </xf>
    <xf numFmtId="0" fontId="23" fillId="17" borderId="15" xfId="0" applyFont="1" applyFill="1" applyBorder="1" applyAlignment="1">
      <alignment horizontal="center" vertical="center"/>
    </xf>
    <xf numFmtId="41" fontId="11" fillId="17" borderId="7" xfId="0" applyNumberFormat="1" applyFont="1" applyFill="1" applyBorder="1" applyAlignment="1">
      <alignment horizontal="center" vertical="center"/>
    </xf>
    <xf numFmtId="9" fontId="14" fillId="17" borderId="5" xfId="0" applyNumberFormat="1" applyFont="1" applyFill="1" applyBorder="1" applyAlignment="1">
      <alignment horizontal="center" vertical="center"/>
    </xf>
    <xf numFmtId="41" fontId="11" fillId="17" borderId="27" xfId="0" applyNumberFormat="1" applyFont="1" applyFill="1" applyBorder="1" applyAlignment="1">
      <alignment horizontal="center" vertical="center"/>
    </xf>
    <xf numFmtId="41" fontId="14" fillId="17" borderId="1" xfId="0" applyNumberFormat="1" applyFont="1" applyFill="1" applyBorder="1" applyAlignment="1">
      <alignment horizontal="center" vertical="center"/>
    </xf>
    <xf numFmtId="176" fontId="14" fillId="0" borderId="11" xfId="2" quotePrefix="1" applyNumberFormat="1" applyFont="1" applyFill="1" applyBorder="1" applyAlignment="1">
      <alignment horizontal="right" vertical="center"/>
    </xf>
    <xf numFmtId="176" fontId="14" fillId="0" borderId="0" xfId="2" quotePrefix="1" applyNumberFormat="1" applyFont="1" applyFill="1" applyBorder="1" applyAlignment="1">
      <alignment horizontal="right" vertical="center"/>
    </xf>
    <xf numFmtId="176" fontId="14" fillId="0" borderId="15" xfId="2" quotePrefix="1" applyNumberFormat="1" applyFont="1" applyFill="1" applyBorder="1" applyAlignment="1">
      <alignment horizontal="right" vertical="center"/>
    </xf>
    <xf numFmtId="176" fontId="14" fillId="17" borderId="0" xfId="0" quotePrefix="1" applyNumberFormat="1" applyFont="1" applyFill="1" applyBorder="1" applyAlignment="1">
      <alignment horizontal="right" vertical="center"/>
    </xf>
    <xf numFmtId="176" fontId="11" fillId="17" borderId="0" xfId="0" quotePrefix="1" applyNumberFormat="1" applyFont="1" applyFill="1" applyBorder="1" applyAlignment="1">
      <alignment horizontal="right" vertical="center"/>
    </xf>
    <xf numFmtId="176" fontId="11" fillId="17" borderId="5" xfId="0" quotePrefix="1" applyNumberFormat="1" applyFont="1" applyFill="1" applyBorder="1" applyAlignment="1">
      <alignment horizontal="right" vertical="center"/>
    </xf>
    <xf numFmtId="176" fontId="24" fillId="17" borderId="12" xfId="2" applyNumberFormat="1" applyFont="1" applyFill="1" applyBorder="1" applyAlignment="1">
      <alignment vertical="center"/>
    </xf>
    <xf numFmtId="176" fontId="14" fillId="17" borderId="17" xfId="0" applyNumberFormat="1" applyFont="1" applyFill="1" applyBorder="1" applyAlignment="1">
      <alignment horizontal="right" vertical="center"/>
    </xf>
    <xf numFmtId="0" fontId="23" fillId="17" borderId="11" xfId="0" quotePrefix="1" applyFont="1" applyFill="1" applyBorder="1" applyAlignment="1">
      <alignment horizontal="right" vertical="center"/>
    </xf>
    <xf numFmtId="0" fontId="24" fillId="0" borderId="0" xfId="0" applyNumberFormat="1" applyFont="1" applyFill="1" applyBorder="1" applyAlignment="1">
      <alignment vertical="center"/>
    </xf>
    <xf numFmtId="41" fontId="47" fillId="16" borderId="15" xfId="0" applyNumberFormat="1" applyFont="1" applyFill="1" applyBorder="1" applyAlignment="1">
      <alignment horizontal="right" vertical="center"/>
    </xf>
    <xf numFmtId="176" fontId="14" fillId="16" borderId="0" xfId="2" applyNumberFormat="1" applyFont="1" applyFill="1" applyBorder="1" applyAlignment="1">
      <alignment vertical="center"/>
    </xf>
    <xf numFmtId="176" fontId="14" fillId="16" borderId="15" xfId="2" applyNumberFormat="1" applyFont="1" applyFill="1" applyBorder="1" applyAlignment="1">
      <alignment horizontal="right" vertical="center"/>
    </xf>
    <xf numFmtId="1" fontId="11" fillId="16" borderId="7" xfId="0" applyNumberFormat="1" applyFont="1" applyFill="1" applyBorder="1" applyAlignment="1">
      <alignment horizontal="right" vertical="center"/>
    </xf>
    <xf numFmtId="1" fontId="14" fillId="16" borderId="0" xfId="0" applyNumberFormat="1" applyFont="1" applyFill="1" applyBorder="1" applyAlignment="1">
      <alignment horizontal="right" vertical="center"/>
    </xf>
    <xf numFmtId="0" fontId="24" fillId="17" borderId="7" xfId="0" applyFont="1" applyFill="1" applyBorder="1" applyAlignment="1">
      <alignment horizontal="center" vertical="center"/>
    </xf>
    <xf numFmtId="0" fontId="48" fillId="17" borderId="5" xfId="0" applyFont="1" applyFill="1" applyBorder="1" applyAlignment="1">
      <alignment horizontal="center" vertical="center"/>
    </xf>
    <xf numFmtId="0" fontId="14" fillId="17" borderId="17" xfId="0" applyFont="1" applyFill="1" applyBorder="1" applyAlignment="1">
      <alignment horizontal="center" vertical="center"/>
    </xf>
    <xf numFmtId="0" fontId="23" fillId="21" borderId="0" xfId="0" applyFont="1" applyFill="1" applyAlignment="1">
      <alignment vertical="center"/>
    </xf>
    <xf numFmtId="176" fontId="14" fillId="17" borderId="0" xfId="2" applyNumberFormat="1" applyFont="1" applyFill="1" applyAlignment="1">
      <alignment horizontal="right" vertical="center"/>
    </xf>
    <xf numFmtId="176" fontId="14" fillId="17" borderId="17" xfId="2" applyNumberFormat="1" applyFont="1" applyFill="1" applyBorder="1" applyAlignment="1">
      <alignment horizontal="right" vertical="center"/>
    </xf>
    <xf numFmtId="176" fontId="23" fillId="17" borderId="7" xfId="2" applyNumberFormat="1" applyFont="1" applyFill="1" applyBorder="1" applyAlignment="1">
      <alignment horizontal="right" vertical="center"/>
    </xf>
    <xf numFmtId="176" fontId="47" fillId="17" borderId="5" xfId="2" applyNumberFormat="1" applyFont="1" applyFill="1" applyBorder="1" applyAlignment="1">
      <alignment horizontal="right" vertical="center"/>
    </xf>
    <xf numFmtId="179" fontId="14" fillId="0" borderId="0" xfId="0" applyNumberFormat="1" applyFont="1" applyFill="1" applyAlignment="1">
      <alignment horizontal="right" vertical="center"/>
    </xf>
    <xf numFmtId="176" fontId="14" fillId="17" borderId="18" xfId="2" applyNumberFormat="1" applyFont="1" applyFill="1" applyBorder="1" applyAlignment="1">
      <alignment horizontal="right" vertical="center"/>
    </xf>
    <xf numFmtId="176" fontId="14" fillId="17" borderId="5" xfId="2" applyNumberFormat="1" applyFont="1" applyFill="1" applyBorder="1" applyAlignment="1">
      <alignment horizontal="right" vertical="center"/>
    </xf>
    <xf numFmtId="176" fontId="14" fillId="17" borderId="11" xfId="2" quotePrefix="1" applyNumberFormat="1" applyFont="1" applyFill="1" applyBorder="1" applyAlignment="1">
      <alignment horizontal="right" vertical="center"/>
    </xf>
    <xf numFmtId="176" fontId="14" fillId="17" borderId="5" xfId="2" quotePrefix="1" applyNumberFormat="1" applyFont="1" applyFill="1" applyBorder="1" applyAlignment="1">
      <alignment horizontal="right" vertical="center"/>
    </xf>
    <xf numFmtId="0" fontId="18" fillId="0" borderId="0" xfId="0" applyFont="1" applyFill="1" applyBorder="1" applyAlignment="1">
      <alignment vertical="center"/>
    </xf>
    <xf numFmtId="43" fontId="23" fillId="0" borderId="0" xfId="0" applyNumberFormat="1" applyFont="1" applyFill="1" applyBorder="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xf>
    <xf numFmtId="0" fontId="47" fillId="0" borderId="0" xfId="0" applyFont="1" applyFill="1" applyBorder="1" applyAlignment="1">
      <alignment vertical="center"/>
    </xf>
    <xf numFmtId="0" fontId="48" fillId="0" borderId="15" xfId="0" applyFont="1" applyFill="1" applyBorder="1" applyAlignment="1">
      <alignment vertical="center"/>
    </xf>
    <xf numFmtId="0" fontId="47" fillId="0" borderId="15" xfId="0" applyFont="1" applyFill="1" applyBorder="1" applyAlignment="1">
      <alignment vertical="center"/>
    </xf>
    <xf numFmtId="0" fontId="47" fillId="0" borderId="11" xfId="0" applyFont="1" applyFill="1" applyBorder="1" applyAlignment="1">
      <alignment vertical="center"/>
    </xf>
    <xf numFmtId="0" fontId="48" fillId="0" borderId="0" xfId="0" applyFont="1" applyFill="1" applyAlignment="1">
      <alignment vertical="center"/>
    </xf>
    <xf numFmtId="0" fontId="48" fillId="0" borderId="7" xfId="0" applyFont="1" applyFill="1" applyBorder="1" applyAlignment="1">
      <alignment vertical="center"/>
    </xf>
    <xf numFmtId="0" fontId="48" fillId="0" borderId="11" xfId="0" applyFont="1" applyFill="1" applyBorder="1" applyAlignment="1">
      <alignment vertical="center"/>
    </xf>
    <xf numFmtId="0" fontId="48" fillId="0" borderId="5" xfId="0" applyFont="1" applyFill="1" applyBorder="1" applyAlignment="1">
      <alignment vertical="center"/>
    </xf>
    <xf numFmtId="0" fontId="47" fillId="0" borderId="5" xfId="0" applyFont="1" applyFill="1" applyBorder="1" applyAlignment="1">
      <alignment vertical="center"/>
    </xf>
    <xf numFmtId="0" fontId="47" fillId="0" borderId="7" xfId="0" applyFont="1" applyFill="1" applyBorder="1" applyAlignment="1">
      <alignment vertical="center"/>
    </xf>
    <xf numFmtId="41" fontId="11" fillId="16" borderId="7" xfId="0" applyNumberFormat="1" applyFont="1" applyFill="1" applyBorder="1" applyAlignment="1">
      <alignment vertical="center"/>
    </xf>
    <xf numFmtId="1" fontId="14" fillId="16" borderId="11" xfId="0" applyNumberFormat="1" applyFont="1" applyFill="1" applyBorder="1" applyAlignment="1">
      <alignment vertical="center"/>
    </xf>
    <xf numFmtId="41" fontId="14" fillId="16" borderId="7" xfId="0" applyNumberFormat="1" applyFont="1" applyFill="1" applyBorder="1" applyAlignment="1">
      <alignment vertical="center"/>
    </xf>
    <xf numFmtId="1" fontId="14" fillId="16" borderId="0" xfId="0" applyNumberFormat="1" applyFont="1" applyFill="1" applyBorder="1" applyAlignment="1">
      <alignment vertical="center"/>
    </xf>
    <xf numFmtId="1" fontId="23" fillId="16" borderId="15" xfId="0" quotePrefix="1" applyNumberFormat="1" applyFont="1" applyFill="1" applyBorder="1" applyAlignment="1">
      <alignment horizontal="right" vertical="center"/>
    </xf>
    <xf numFmtId="179" fontId="11" fillId="0" borderId="7" xfId="1" applyNumberFormat="1" applyFont="1" applyFill="1" applyBorder="1" applyAlignment="1">
      <alignment vertical="center"/>
    </xf>
    <xf numFmtId="41" fontId="11" fillId="16" borderId="7" xfId="1" applyFont="1" applyFill="1" applyBorder="1" applyAlignment="1">
      <alignment vertical="center"/>
    </xf>
    <xf numFmtId="179" fontId="14" fillId="0" borderId="0" xfId="1" applyNumberFormat="1" applyFont="1" applyFill="1" applyBorder="1" applyAlignment="1">
      <alignment vertical="center"/>
    </xf>
    <xf numFmtId="41" fontId="14" fillId="16" borderId="0" xfId="1" applyFont="1" applyFill="1" applyBorder="1" applyAlignment="1">
      <alignment vertical="center"/>
    </xf>
    <xf numFmtId="179" fontId="14" fillId="0" borderId="5" xfId="1" applyNumberFormat="1" applyFont="1" applyFill="1" applyBorder="1" applyAlignment="1">
      <alignment vertical="center"/>
    </xf>
    <xf numFmtId="179" fontId="14" fillId="0" borderId="0" xfId="1" quotePrefix="1" applyNumberFormat="1" applyFont="1" applyFill="1" applyBorder="1" applyAlignment="1">
      <alignment horizontal="right" vertical="center"/>
    </xf>
    <xf numFmtId="41" fontId="23" fillId="16" borderId="0" xfId="1" quotePrefix="1" applyFont="1" applyFill="1" applyBorder="1" applyAlignment="1">
      <alignment horizontal="right" vertical="center"/>
    </xf>
    <xf numFmtId="0" fontId="24" fillId="0" borderId="27" xfId="0" applyFont="1" applyBorder="1" applyAlignment="1">
      <alignment vertical="center"/>
    </xf>
    <xf numFmtId="179" fontId="11" fillId="0" borderId="27" xfId="1" applyNumberFormat="1" applyFont="1" applyFill="1" applyBorder="1" applyAlignment="1">
      <alignment vertical="center"/>
    </xf>
    <xf numFmtId="41" fontId="11" fillId="16" borderId="27" xfId="1" applyFont="1" applyFill="1" applyBorder="1" applyAlignment="1">
      <alignment vertical="center"/>
    </xf>
    <xf numFmtId="179" fontId="14" fillId="0" borderId="0" xfId="1" applyNumberFormat="1" applyFont="1" applyFill="1" applyAlignment="1">
      <alignment vertical="center"/>
    </xf>
    <xf numFmtId="176" fontId="11" fillId="17" borderId="7" xfId="2" applyNumberFormat="1" applyFont="1" applyFill="1" applyBorder="1" applyAlignment="1">
      <alignment vertical="center"/>
    </xf>
    <xf numFmtId="176" fontId="14" fillId="17" borderId="0" xfId="2" applyNumberFormat="1" applyFont="1" applyFill="1" applyBorder="1" applyAlignment="1">
      <alignment vertical="center"/>
    </xf>
    <xf numFmtId="176" fontId="23" fillId="17" borderId="0" xfId="2" quotePrefix="1" applyNumberFormat="1" applyFont="1" applyFill="1" applyBorder="1" applyAlignment="1">
      <alignment horizontal="right" vertical="center"/>
    </xf>
    <xf numFmtId="41" fontId="14" fillId="17" borderId="0" xfId="1" applyFont="1" applyFill="1" applyBorder="1" applyAlignment="1">
      <alignment vertical="center"/>
    </xf>
    <xf numFmtId="176" fontId="11" fillId="17" borderId="27" xfId="2" applyNumberFormat="1" applyFont="1" applyFill="1" applyBorder="1" applyAlignment="1">
      <alignment vertical="center"/>
    </xf>
    <xf numFmtId="176" fontId="14" fillId="17" borderId="0" xfId="2" applyNumberFormat="1" applyFont="1" applyFill="1" applyAlignment="1">
      <alignment vertical="center"/>
    </xf>
    <xf numFmtId="176" fontId="23" fillId="17" borderId="0" xfId="2" applyNumberFormat="1" applyFont="1" applyFill="1" applyBorder="1" applyAlignment="1">
      <alignment vertical="center"/>
    </xf>
    <xf numFmtId="176" fontId="14" fillId="17" borderId="7" xfId="2" applyNumberFormat="1" applyFont="1" applyFill="1" applyBorder="1" applyAlignment="1">
      <alignment horizontal="right" vertical="center"/>
    </xf>
    <xf numFmtId="176" fontId="14" fillId="17" borderId="27" xfId="2" applyNumberFormat="1" applyFont="1" applyFill="1" applyBorder="1" applyAlignment="1">
      <alignment horizontal="right" vertical="center"/>
    </xf>
    <xf numFmtId="41" fontId="14" fillId="17" borderId="0" xfId="1" applyFont="1" applyFill="1" applyBorder="1" applyAlignment="1">
      <alignment horizontal="right" vertical="center"/>
    </xf>
    <xf numFmtId="179" fontId="11" fillId="16" borderId="7" xfId="1" applyNumberFormat="1" applyFont="1" applyFill="1" applyBorder="1" applyAlignment="1">
      <alignment vertical="center"/>
    </xf>
    <xf numFmtId="179" fontId="14" fillId="16" borderId="0" xfId="1" applyNumberFormat="1" applyFont="1" applyFill="1" applyAlignment="1">
      <alignment vertical="center"/>
    </xf>
    <xf numFmtId="179" fontId="14" fillId="16" borderId="0" xfId="1" applyNumberFormat="1" applyFont="1" applyFill="1" applyBorder="1" applyAlignment="1">
      <alignment vertical="center"/>
    </xf>
    <xf numFmtId="179" fontId="23" fillId="16" borderId="0" xfId="1" applyNumberFormat="1" applyFont="1" applyFill="1" applyBorder="1" applyAlignment="1">
      <alignment vertical="center"/>
    </xf>
    <xf numFmtId="179" fontId="23" fillId="16" borderId="0" xfId="1" quotePrefix="1" applyNumberFormat="1" applyFont="1" applyFill="1" applyBorder="1" applyAlignment="1">
      <alignment horizontal="right" vertical="center"/>
    </xf>
    <xf numFmtId="179" fontId="14" fillId="0" borderId="0" xfId="1" applyNumberFormat="1" applyFont="1" applyFill="1" applyBorder="1" applyAlignment="1">
      <alignment horizontal="right" vertical="center"/>
    </xf>
    <xf numFmtId="179" fontId="14" fillId="16" borderId="0" xfId="1" applyNumberFormat="1" applyFont="1" applyFill="1" applyBorder="1" applyAlignment="1">
      <alignment horizontal="right" vertical="center"/>
    </xf>
    <xf numFmtId="179" fontId="14" fillId="0" borderId="5" xfId="1" applyNumberFormat="1" applyFont="1" applyFill="1" applyBorder="1" applyAlignment="1">
      <alignment horizontal="right" vertical="center"/>
    </xf>
    <xf numFmtId="179" fontId="14" fillId="16" borderId="5" xfId="1" applyNumberFormat="1" applyFont="1" applyFill="1" applyBorder="1" applyAlignment="1">
      <alignment horizontal="right" vertical="center"/>
    </xf>
    <xf numFmtId="179" fontId="11" fillId="0" borderId="7" xfId="1" applyNumberFormat="1" applyFont="1" applyFill="1" applyBorder="1" applyAlignment="1">
      <alignment horizontal="right" vertical="center"/>
    </xf>
    <xf numFmtId="179" fontId="11" fillId="16" borderId="7" xfId="1" applyNumberFormat="1" applyFont="1" applyFill="1" applyBorder="1" applyAlignment="1">
      <alignment horizontal="right" vertical="center"/>
    </xf>
    <xf numFmtId="179" fontId="11" fillId="16" borderId="0" xfId="1" applyNumberFormat="1" applyFont="1" applyFill="1" applyBorder="1" applyAlignment="1">
      <alignment horizontal="right" vertical="center"/>
    </xf>
    <xf numFmtId="179" fontId="14" fillId="0" borderId="7" xfId="1" applyNumberFormat="1" applyFont="1" applyFill="1" applyBorder="1" applyAlignment="1">
      <alignment horizontal="right" vertical="center"/>
    </xf>
    <xf numFmtId="179" fontId="11" fillId="0" borderId="27" xfId="1" applyNumberFormat="1" applyFont="1" applyFill="1" applyBorder="1" applyAlignment="1">
      <alignment horizontal="right" vertical="center"/>
    </xf>
    <xf numFmtId="179" fontId="11" fillId="16" borderId="27" xfId="1" applyNumberFormat="1" applyFont="1" applyFill="1" applyBorder="1" applyAlignment="1">
      <alignment horizontal="right" vertical="center"/>
    </xf>
    <xf numFmtId="185" fontId="23" fillId="0" borderId="0" xfId="0" applyNumberFormat="1" applyFont="1" applyAlignment="1">
      <alignment vertical="center"/>
    </xf>
    <xf numFmtId="1" fontId="14" fillId="16" borderId="5" xfId="0" applyNumberFormat="1" applyFont="1" applyFill="1" applyBorder="1" applyAlignment="1">
      <alignment horizontal="right" vertical="center"/>
    </xf>
    <xf numFmtId="176" fontId="11" fillId="17" borderId="7" xfId="2" applyNumberFormat="1" applyFont="1" applyFill="1" applyBorder="1" applyAlignment="1">
      <alignment horizontal="right" vertical="center"/>
    </xf>
    <xf numFmtId="41" fontId="14" fillId="17" borderId="3" xfId="0" applyNumberFormat="1" applyFont="1" applyFill="1" applyBorder="1" applyAlignment="1">
      <alignment horizontal="center" vertical="center"/>
    </xf>
    <xf numFmtId="176" fontId="14" fillId="17" borderId="0" xfId="2" quotePrefix="1" applyNumberFormat="1" applyFont="1" applyFill="1" applyBorder="1" applyAlignment="1">
      <alignment horizontal="right" vertical="center"/>
    </xf>
    <xf numFmtId="41" fontId="60" fillId="20" borderId="7" xfId="0" applyNumberFormat="1" applyFont="1" applyFill="1" applyBorder="1" applyAlignment="1">
      <alignment horizontal="right" vertical="center"/>
    </xf>
    <xf numFmtId="41" fontId="59" fillId="20" borderId="0" xfId="0" applyNumberFormat="1" applyFont="1" applyFill="1" applyAlignment="1">
      <alignment horizontal="right" vertical="center"/>
    </xf>
    <xf numFmtId="0" fontId="56" fillId="20" borderId="0" xfId="0" applyFont="1" applyFill="1" applyAlignment="1">
      <alignment vertical="center"/>
    </xf>
    <xf numFmtId="41" fontId="60" fillId="20" borderId="9" xfId="0" applyNumberFormat="1" applyFont="1" applyFill="1" applyBorder="1" applyAlignment="1">
      <alignment horizontal="right" vertical="center"/>
    </xf>
    <xf numFmtId="41" fontId="23" fillId="0" borderId="0" xfId="1" applyFont="1" applyAlignment="1">
      <alignment vertical="center"/>
    </xf>
    <xf numFmtId="182" fontId="23" fillId="0" borderId="0" xfId="1" applyNumberFormat="1" applyFont="1" applyAlignment="1">
      <alignment vertical="center"/>
    </xf>
    <xf numFmtId="176" fontId="14" fillId="0" borderId="0" xfId="0" quotePrefix="1" applyNumberFormat="1" applyFont="1" applyFill="1" applyBorder="1" applyAlignment="1">
      <alignment horizontal="right" vertical="center"/>
    </xf>
    <xf numFmtId="176" fontId="14" fillId="0" borderId="0" xfId="2" applyNumberFormat="1" applyFont="1" applyFill="1" applyBorder="1" applyAlignment="1">
      <alignment vertical="center"/>
    </xf>
    <xf numFmtId="180" fontId="23" fillId="0" borderId="0" xfId="0" applyNumberFormat="1" applyFont="1" applyBorder="1" applyAlignment="1">
      <alignment vertical="center"/>
    </xf>
    <xf numFmtId="176" fontId="23" fillId="0" borderId="0" xfId="0" applyNumberFormat="1" applyFont="1" applyBorder="1" applyAlignment="1">
      <alignment horizontal="right" vertical="center"/>
    </xf>
    <xf numFmtId="41" fontId="14" fillId="0" borderId="0" xfId="0" applyNumberFormat="1" applyFont="1" applyBorder="1" applyAlignment="1">
      <alignment vertical="center"/>
    </xf>
    <xf numFmtId="176" fontId="14" fillId="0" borderId="0" xfId="2" applyNumberFormat="1" applyFont="1" applyFill="1" applyBorder="1" applyAlignment="1">
      <alignment horizontal="right" vertical="center"/>
    </xf>
    <xf numFmtId="176" fontId="14" fillId="17" borderId="7" xfId="0" applyNumberFormat="1" applyFont="1" applyFill="1" applyBorder="1" applyAlignment="1">
      <alignment horizontal="right" vertical="center"/>
    </xf>
    <xf numFmtId="176" fontId="14" fillId="17" borderId="15" xfId="0" quotePrefix="1" applyNumberFormat="1" applyFont="1" applyFill="1" applyBorder="1" applyAlignment="1">
      <alignment horizontal="right" vertical="center"/>
    </xf>
    <xf numFmtId="41" fontId="19" fillId="16" borderId="0" xfId="0" applyNumberFormat="1" applyFont="1" applyFill="1" applyAlignment="1">
      <alignment horizontal="right" vertical="center"/>
    </xf>
    <xf numFmtId="41" fontId="19" fillId="0" borderId="0" xfId="0" applyNumberFormat="1" applyFont="1" applyFill="1" applyAlignment="1">
      <alignment horizontal="right" vertical="center"/>
    </xf>
    <xf numFmtId="41" fontId="11" fillId="16" borderId="28" xfId="0" applyNumberFormat="1" applyFont="1" applyFill="1" applyBorder="1" applyAlignment="1">
      <alignment horizontal="right" vertical="center"/>
    </xf>
    <xf numFmtId="41" fontId="14" fillId="16" borderId="30" xfId="0" applyNumberFormat="1" applyFont="1" applyFill="1" applyBorder="1" applyAlignment="1">
      <alignment horizontal="right" vertical="center"/>
    </xf>
    <xf numFmtId="176" fontId="14" fillId="16" borderId="31" xfId="2" applyNumberFormat="1" applyFont="1" applyFill="1" applyBorder="1" applyAlignment="1">
      <alignment horizontal="right" vertical="center"/>
    </xf>
    <xf numFmtId="41" fontId="14" fillId="16" borderId="32" xfId="0" applyNumberFormat="1" applyFont="1" applyFill="1" applyBorder="1" applyAlignment="1">
      <alignment horizontal="right" vertical="center"/>
    </xf>
    <xf numFmtId="176" fontId="11" fillId="16" borderId="29" xfId="2" applyNumberFormat="1" applyFont="1" applyFill="1" applyBorder="1" applyAlignment="1">
      <alignment horizontal="right" vertical="center"/>
    </xf>
    <xf numFmtId="41" fontId="14" fillId="16" borderId="31" xfId="1" applyFont="1" applyFill="1" applyBorder="1" applyAlignment="1">
      <alignment horizontal="right" vertical="center"/>
    </xf>
    <xf numFmtId="176" fontId="14" fillId="16" borderId="31" xfId="2" quotePrefix="1" applyNumberFormat="1" applyFont="1" applyFill="1" applyBorder="1" applyAlignment="1">
      <alignment horizontal="right" vertical="center"/>
    </xf>
    <xf numFmtId="176" fontId="14" fillId="16" borderId="33" xfId="2" applyNumberFormat="1" applyFont="1" applyFill="1" applyBorder="1" applyAlignment="1">
      <alignment horizontal="right" vertical="center"/>
    </xf>
    <xf numFmtId="176" fontId="23" fillId="0" borderId="0" xfId="0" applyNumberFormat="1" applyFont="1" applyAlignment="1">
      <alignment vertical="center"/>
    </xf>
    <xf numFmtId="178" fontId="23" fillId="0" borderId="0" xfId="0" applyNumberFormat="1" applyFont="1" applyAlignment="1">
      <alignment vertical="center"/>
    </xf>
    <xf numFmtId="0" fontId="15" fillId="15" borderId="0" xfId="0" applyFont="1" applyFill="1" applyAlignment="1">
      <alignment horizontal="center" vertical="center"/>
    </xf>
    <xf numFmtId="0" fontId="14" fillId="17" borderId="5" xfId="0" quotePrefix="1" applyFont="1" applyFill="1" applyBorder="1" applyAlignment="1">
      <alignment horizontal="center" vertical="center"/>
    </xf>
    <xf numFmtId="0" fontId="76" fillId="0" borderId="0" xfId="0" applyFont="1" applyFill="1" applyBorder="1"/>
    <xf numFmtId="9" fontId="11" fillId="0" borderId="7" xfId="0" quotePrefix="1" applyNumberFormat="1" applyFont="1" applyFill="1" applyBorder="1" applyAlignment="1">
      <alignment horizontal="right" vertical="center"/>
    </xf>
    <xf numFmtId="41" fontId="14" fillId="0" borderId="15" xfId="0" quotePrefix="1" applyNumberFormat="1" applyFont="1" applyFill="1" applyBorder="1" applyAlignment="1">
      <alignment horizontal="right" vertical="center"/>
    </xf>
    <xf numFmtId="41" fontId="14" fillId="16" borderId="15" xfId="0" quotePrefix="1" applyNumberFormat="1" applyFont="1" applyFill="1" applyBorder="1" applyAlignment="1">
      <alignment horizontal="right" vertical="center"/>
    </xf>
    <xf numFmtId="0" fontId="14" fillId="17" borderId="15" xfId="0" quotePrefix="1" applyFont="1" applyFill="1" applyBorder="1" applyAlignment="1">
      <alignment horizontal="center" vertical="center"/>
    </xf>
    <xf numFmtId="49" fontId="14" fillId="0" borderId="0" xfId="0" applyNumberFormat="1" applyFont="1" applyFill="1" applyBorder="1" applyAlignment="1">
      <alignment vertical="center"/>
    </xf>
    <xf numFmtId="0" fontId="23" fillId="0" borderId="16" xfId="0" applyFont="1" applyFill="1" applyBorder="1" applyAlignment="1">
      <alignment vertical="center"/>
    </xf>
    <xf numFmtId="0" fontId="23" fillId="0" borderId="27" xfId="0" applyFont="1" applyFill="1" applyBorder="1" applyAlignment="1">
      <alignment vertical="center"/>
    </xf>
    <xf numFmtId="0" fontId="17" fillId="0" borderId="0" xfId="0" applyFont="1" applyAlignment="1">
      <alignment horizontal="right" vertical="center"/>
    </xf>
    <xf numFmtId="0" fontId="14" fillId="0" borderId="18" xfId="0" applyFont="1" applyFill="1" applyBorder="1" applyAlignment="1">
      <alignment horizontal="right" vertical="center"/>
    </xf>
    <xf numFmtId="0" fontId="14" fillId="0" borderId="27" xfId="0" applyFont="1" applyFill="1" applyBorder="1"/>
    <xf numFmtId="0" fontId="14" fillId="0" borderId="27" xfId="0" applyFont="1" applyFill="1" applyBorder="1" applyAlignment="1">
      <alignment horizontal="right" vertical="center"/>
    </xf>
    <xf numFmtId="0" fontId="11" fillId="0" borderId="18" xfId="0" applyFont="1" applyBorder="1" applyAlignment="1">
      <alignment vertical="center"/>
    </xf>
    <xf numFmtId="0" fontId="11" fillId="0" borderId="18" xfId="0" applyFont="1" applyFill="1" applyBorder="1" applyAlignment="1">
      <alignment vertical="center"/>
    </xf>
    <xf numFmtId="0" fontId="11" fillId="0" borderId="27" xfId="0" applyFont="1" applyBorder="1" applyAlignment="1">
      <alignment vertical="center"/>
    </xf>
    <xf numFmtId="179" fontId="14" fillId="16" borderId="0" xfId="0" applyNumberFormat="1" applyFont="1" applyFill="1" applyBorder="1" applyAlignment="1">
      <alignment horizontal="right" vertical="center"/>
    </xf>
    <xf numFmtId="176" fontId="14" fillId="17" borderId="0" xfId="0" quotePrefix="1" applyNumberFormat="1" applyFont="1" applyFill="1" applyBorder="1" applyAlignment="1">
      <alignment horizontal="center" vertical="center"/>
    </xf>
    <xf numFmtId="176" fontId="14" fillId="17" borderId="0" xfId="0" applyNumberFormat="1" applyFont="1" applyFill="1" applyBorder="1" applyAlignment="1">
      <alignment horizontal="center" vertical="center"/>
    </xf>
    <xf numFmtId="176" fontId="14" fillId="17" borderId="18" xfId="0" applyNumberFormat="1" applyFont="1" applyFill="1" applyBorder="1" applyAlignment="1">
      <alignment horizontal="center" vertical="center"/>
    </xf>
    <xf numFmtId="176" fontId="14" fillId="17" borderId="27" xfId="0" applyNumberFormat="1" applyFont="1" applyFill="1" applyBorder="1" applyAlignment="1">
      <alignment horizontal="center" vertical="center"/>
    </xf>
    <xf numFmtId="179" fontId="11" fillId="16" borderId="18" xfId="0" applyNumberFormat="1" applyFont="1" applyFill="1" applyBorder="1" applyAlignment="1">
      <alignment horizontal="right" vertical="center"/>
    </xf>
    <xf numFmtId="179" fontId="11" fillId="0" borderId="27" xfId="0" applyNumberFormat="1" applyFont="1" applyFill="1" applyBorder="1" applyAlignment="1">
      <alignment horizontal="right" vertical="center"/>
    </xf>
    <xf numFmtId="179" fontId="11" fillId="16" borderId="27" xfId="0" applyNumberFormat="1" applyFont="1" applyFill="1" applyBorder="1" applyAlignment="1">
      <alignment horizontal="right" vertical="center"/>
    </xf>
    <xf numFmtId="41" fontId="14" fillId="0" borderId="7" xfId="0" quotePrefix="1" applyNumberFormat="1" applyFont="1" applyFill="1" applyBorder="1" applyAlignment="1">
      <alignment horizontal="right" vertical="center"/>
    </xf>
    <xf numFmtId="41" fontId="14" fillId="16" borderId="7" xfId="0" quotePrefix="1" applyNumberFormat="1" applyFont="1" applyFill="1" applyBorder="1" applyAlignment="1">
      <alignment horizontal="right" vertical="center"/>
    </xf>
    <xf numFmtId="176" fontId="23" fillId="0" borderId="0" xfId="2" applyNumberFormat="1" applyFont="1" applyAlignment="1">
      <alignment vertical="center"/>
    </xf>
    <xf numFmtId="41" fontId="24" fillId="0" borderId="0" xfId="1" applyFont="1" applyAlignment="1">
      <alignment vertical="center"/>
    </xf>
    <xf numFmtId="43" fontId="21" fillId="0" borderId="0" xfId="0" applyNumberFormat="1" applyFont="1" applyAlignment="1">
      <alignment vertical="center"/>
    </xf>
    <xf numFmtId="0" fontId="15" fillId="15" borderId="0" xfId="0" applyFont="1" applyFill="1" applyAlignment="1">
      <alignment horizontal="center" vertical="center"/>
    </xf>
    <xf numFmtId="41" fontId="11" fillId="16" borderId="18" xfId="0" applyNumberFormat="1" applyFont="1" applyFill="1" applyBorder="1" applyAlignment="1">
      <alignment horizontal="right" vertical="center"/>
    </xf>
    <xf numFmtId="179" fontId="14" fillId="16" borderId="16" xfId="0" applyNumberFormat="1" applyFont="1" applyFill="1" applyBorder="1" applyAlignment="1">
      <alignment horizontal="right" vertical="center"/>
    </xf>
    <xf numFmtId="41" fontId="14" fillId="16" borderId="18" xfId="0" applyNumberFormat="1" applyFont="1" applyFill="1" applyBorder="1" applyAlignment="1">
      <alignment horizontal="right" vertical="center"/>
    </xf>
    <xf numFmtId="41" fontId="19" fillId="16" borderId="27" xfId="0" applyNumberFormat="1" applyFont="1" applyFill="1" applyBorder="1" applyAlignment="1">
      <alignment horizontal="right" vertical="center"/>
    </xf>
    <xf numFmtId="41" fontId="19" fillId="0" borderId="9" xfId="0" applyNumberFormat="1" applyFont="1" applyFill="1" applyBorder="1" applyAlignment="1">
      <alignment horizontal="right" vertical="center"/>
    </xf>
    <xf numFmtId="10" fontId="11" fillId="20" borderId="16" xfId="0" applyNumberFormat="1" applyFont="1" applyFill="1" applyBorder="1" applyAlignment="1">
      <alignment vertical="center"/>
    </xf>
    <xf numFmtId="10" fontId="11" fillId="0" borderId="16" xfId="0" applyNumberFormat="1" applyFont="1" applyFill="1" applyBorder="1" applyAlignment="1">
      <alignment vertical="center"/>
    </xf>
    <xf numFmtId="1" fontId="14" fillId="16" borderId="18" xfId="0" applyNumberFormat="1" applyFont="1" applyFill="1" applyBorder="1" applyAlignment="1">
      <alignment horizontal="right" vertical="center"/>
    </xf>
    <xf numFmtId="177" fontId="14" fillId="16" borderId="27" xfId="0" applyNumberFormat="1" applyFont="1" applyFill="1" applyBorder="1" applyAlignment="1">
      <alignment horizontal="right" vertical="center"/>
    </xf>
    <xf numFmtId="179" fontId="14" fillId="16" borderId="27" xfId="0" quotePrefix="1" applyNumberFormat="1" applyFont="1" applyFill="1" applyBorder="1" applyAlignment="1">
      <alignment horizontal="right" vertical="center"/>
    </xf>
    <xf numFmtId="1" fontId="11" fillId="0" borderId="7" xfId="0" applyNumberFormat="1" applyFont="1" applyFill="1" applyBorder="1" applyAlignment="1">
      <alignment horizontal="right" vertical="center"/>
    </xf>
    <xf numFmtId="1" fontId="14" fillId="0" borderId="0" xfId="0" applyNumberFormat="1" applyFont="1" applyFill="1" applyBorder="1" applyAlignment="1">
      <alignment horizontal="right" vertical="center"/>
    </xf>
    <xf numFmtId="1" fontId="14" fillId="0" borderId="5" xfId="0" applyNumberFormat="1" applyFont="1" applyFill="1" applyBorder="1" applyAlignment="1">
      <alignment horizontal="right" vertical="center"/>
    </xf>
    <xf numFmtId="1" fontId="14" fillId="0" borderId="17" xfId="0" applyNumberFormat="1" applyFont="1" applyFill="1" applyBorder="1" applyAlignment="1">
      <alignment horizontal="right" vertical="center"/>
    </xf>
    <xf numFmtId="177" fontId="14" fillId="0" borderId="9" xfId="0" applyNumberFormat="1" applyFont="1" applyFill="1" applyBorder="1" applyAlignment="1">
      <alignment horizontal="right" vertical="center"/>
    </xf>
    <xf numFmtId="41" fontId="19" fillId="0" borderId="22" xfId="0" applyNumberFormat="1" applyFont="1" applyFill="1" applyBorder="1" applyAlignment="1">
      <alignment vertical="center"/>
    </xf>
    <xf numFmtId="41" fontId="19" fillId="0" borderId="18" xfId="0" applyNumberFormat="1" applyFont="1" applyFill="1" applyBorder="1" applyAlignment="1">
      <alignment vertical="center"/>
    </xf>
    <xf numFmtId="41" fontId="12" fillId="0" borderId="20" xfId="0" applyNumberFormat="1" applyFont="1" applyFill="1" applyBorder="1" applyAlignment="1">
      <alignment vertical="center"/>
    </xf>
    <xf numFmtId="41" fontId="12" fillId="0" borderId="0" xfId="0" applyNumberFormat="1" applyFont="1" applyFill="1" applyBorder="1" applyAlignment="1">
      <alignment vertical="center"/>
    </xf>
    <xf numFmtId="41" fontId="12" fillId="0" borderId="21" xfId="0" applyNumberFormat="1" applyFont="1" applyFill="1" applyBorder="1" applyAlignment="1">
      <alignment vertical="center"/>
    </xf>
    <xf numFmtId="41" fontId="12" fillId="0" borderId="11" xfId="0" applyNumberFormat="1" applyFont="1" applyFill="1" applyBorder="1" applyAlignment="1">
      <alignment vertical="center"/>
    </xf>
    <xf numFmtId="41" fontId="12" fillId="0" borderId="24" xfId="0" applyNumberFormat="1" applyFont="1" applyFill="1" applyBorder="1" applyAlignment="1">
      <alignment vertical="center"/>
    </xf>
    <xf numFmtId="41" fontId="12" fillId="0" borderId="5" xfId="0" applyNumberFormat="1" applyFont="1" applyFill="1" applyBorder="1" applyAlignment="1">
      <alignment vertical="center"/>
    </xf>
    <xf numFmtId="41" fontId="14" fillId="16" borderId="16" xfId="0" applyNumberFormat="1" applyFont="1" applyFill="1" applyBorder="1" applyAlignment="1">
      <alignment vertical="center"/>
    </xf>
    <xf numFmtId="10" fontId="14" fillId="16" borderId="16" xfId="0" applyNumberFormat="1" applyFont="1" applyFill="1" applyBorder="1" applyAlignment="1">
      <alignment vertical="center"/>
    </xf>
    <xf numFmtId="10" fontId="14" fillId="16" borderId="16" xfId="0" applyNumberFormat="1" applyFont="1" applyFill="1" applyBorder="1" applyAlignment="1">
      <alignment horizontal="right" vertical="center"/>
    </xf>
    <xf numFmtId="41" fontId="14" fillId="16" borderId="16" xfId="1" applyFont="1" applyFill="1" applyBorder="1" applyAlignment="1">
      <alignment vertical="center"/>
    </xf>
    <xf numFmtId="41" fontId="47" fillId="0" borderId="15" xfId="0" applyNumberFormat="1" applyFont="1" applyFill="1" applyBorder="1" applyAlignment="1">
      <alignment horizontal="right" vertical="center"/>
    </xf>
    <xf numFmtId="10" fontId="14" fillId="0" borderId="11" xfId="0" applyNumberFormat="1" applyFont="1" applyFill="1" applyBorder="1" applyAlignment="1">
      <alignment vertical="center"/>
    </xf>
    <xf numFmtId="41" fontId="11" fillId="0" borderId="16" xfId="0" applyNumberFormat="1" applyFont="1" applyFill="1" applyBorder="1" applyAlignment="1">
      <alignment horizontal="right" vertical="center"/>
    </xf>
    <xf numFmtId="176" fontId="23" fillId="17" borderId="5" xfId="0" quotePrefix="1" applyNumberFormat="1" applyFont="1" applyFill="1" applyBorder="1" applyAlignment="1">
      <alignment horizontal="right" vertical="center"/>
    </xf>
    <xf numFmtId="41" fontId="11" fillId="16" borderId="18" xfId="1" applyFont="1" applyFill="1" applyBorder="1" applyAlignment="1">
      <alignment horizontal="right" vertical="center"/>
    </xf>
    <xf numFmtId="176" fontId="11" fillId="16" borderId="16" xfId="2" quotePrefix="1" applyNumberFormat="1" applyFont="1" applyFill="1" applyBorder="1" applyAlignment="1">
      <alignment horizontal="right" vertical="center"/>
    </xf>
    <xf numFmtId="41" fontId="11" fillId="0" borderId="7" xfId="1" applyFont="1" applyFill="1" applyBorder="1" applyAlignment="1">
      <alignment horizontal="right" vertical="center"/>
    </xf>
    <xf numFmtId="41" fontId="11" fillId="0" borderId="0" xfId="1" applyFont="1" applyFill="1" applyBorder="1" applyAlignment="1">
      <alignment horizontal="right" vertical="center"/>
    </xf>
    <xf numFmtId="41" fontId="11" fillId="0" borderId="0" xfId="1" quotePrefix="1" applyFont="1" applyFill="1" applyBorder="1" applyAlignment="1">
      <alignment horizontal="right" vertical="center"/>
    </xf>
    <xf numFmtId="41" fontId="14" fillId="0" borderId="5" xfId="1" quotePrefix="1" applyFont="1" applyFill="1" applyBorder="1" applyAlignment="1">
      <alignment horizontal="right" vertical="center"/>
    </xf>
    <xf numFmtId="41" fontId="24" fillId="0" borderId="12" xfId="1" applyFont="1" applyFill="1" applyBorder="1" applyAlignment="1">
      <alignment vertical="center"/>
    </xf>
    <xf numFmtId="41" fontId="11" fillId="0" borderId="17" xfId="1" applyFont="1" applyFill="1" applyBorder="1" applyAlignment="1">
      <alignment horizontal="right" vertical="center"/>
    </xf>
    <xf numFmtId="176" fontId="11" fillId="0" borderId="11" xfId="2" quotePrefix="1" applyNumberFormat="1" applyFont="1" applyFill="1" applyBorder="1" applyAlignment="1">
      <alignment horizontal="right" vertical="center"/>
    </xf>
    <xf numFmtId="176" fontId="11" fillId="0" borderId="0" xfId="2" quotePrefix="1" applyNumberFormat="1" applyFont="1" applyFill="1" applyBorder="1" applyAlignment="1">
      <alignment horizontal="right" vertical="center"/>
    </xf>
    <xf numFmtId="176" fontId="11" fillId="0" borderId="15" xfId="2" quotePrefix="1" applyNumberFormat="1" applyFont="1" applyFill="1" applyBorder="1" applyAlignment="1">
      <alignment horizontal="right" vertical="center"/>
    </xf>
    <xf numFmtId="41" fontId="14" fillId="16" borderId="18" xfId="1" applyFont="1" applyFill="1" applyBorder="1" applyAlignment="1">
      <alignment horizontal="right" vertical="center"/>
    </xf>
    <xf numFmtId="176" fontId="14" fillId="16" borderId="16" xfId="2" quotePrefix="1" applyNumberFormat="1" applyFont="1" applyFill="1" applyBorder="1" applyAlignment="1">
      <alignment horizontal="right" vertical="center"/>
    </xf>
    <xf numFmtId="41" fontId="14" fillId="0" borderId="17" xfId="1" applyFont="1" applyFill="1" applyBorder="1" applyAlignment="1">
      <alignment horizontal="right" vertical="center"/>
    </xf>
    <xf numFmtId="41" fontId="11" fillId="0" borderId="7" xfId="1" applyFont="1" applyFill="1" applyBorder="1" applyAlignment="1">
      <alignment vertical="center"/>
    </xf>
    <xf numFmtId="41" fontId="14" fillId="0" borderId="0" xfId="1" applyFont="1" applyFill="1" applyBorder="1" applyAlignment="1">
      <alignment vertical="center"/>
    </xf>
    <xf numFmtId="41" fontId="23" fillId="0" borderId="0" xfId="1" quotePrefix="1" applyFont="1" applyFill="1" applyBorder="1" applyAlignment="1">
      <alignment horizontal="right" vertical="center"/>
    </xf>
    <xf numFmtId="41" fontId="11" fillId="0" borderId="27" xfId="1" applyFont="1" applyFill="1" applyBorder="1" applyAlignment="1">
      <alignment vertical="center"/>
    </xf>
    <xf numFmtId="179" fontId="23" fillId="0" borderId="0" xfId="1" applyNumberFormat="1" applyFont="1" applyFill="1" applyBorder="1" applyAlignment="1">
      <alignment vertical="center"/>
    </xf>
    <xf numFmtId="179" fontId="23" fillId="0" borderId="0" xfId="1" quotePrefix="1" applyNumberFormat="1" applyFont="1" applyFill="1" applyBorder="1" applyAlignment="1">
      <alignment horizontal="right" vertical="center"/>
    </xf>
    <xf numFmtId="179" fontId="11" fillId="0" borderId="0" xfId="1" applyNumberFormat="1" applyFont="1" applyFill="1" applyBorder="1" applyAlignment="1">
      <alignment horizontal="right" vertical="center"/>
    </xf>
    <xf numFmtId="41" fontId="11" fillId="0" borderId="7" xfId="0" applyNumberFormat="1" applyFont="1" applyFill="1" applyBorder="1" applyAlignment="1">
      <alignment vertical="center"/>
    </xf>
    <xf numFmtId="1" fontId="14" fillId="0" borderId="11" xfId="0" applyNumberFormat="1" applyFont="1" applyFill="1" applyBorder="1" applyAlignment="1">
      <alignment vertical="center"/>
    </xf>
    <xf numFmtId="1" fontId="14" fillId="0" borderId="0" xfId="0" applyNumberFormat="1" applyFont="1" applyFill="1" applyBorder="1" applyAlignment="1">
      <alignment vertical="center"/>
    </xf>
    <xf numFmtId="1" fontId="23" fillId="0" borderId="15" xfId="0" quotePrefix="1" applyNumberFormat="1" applyFont="1" applyFill="1" applyBorder="1" applyAlignment="1">
      <alignment horizontal="right" vertical="center"/>
    </xf>
    <xf numFmtId="41" fontId="23" fillId="0" borderId="15" xfId="0" applyNumberFormat="1" applyFont="1" applyFill="1" applyBorder="1" applyAlignment="1">
      <alignment vertical="center"/>
    </xf>
    <xf numFmtId="176" fontId="23" fillId="0" borderId="15" xfId="0" applyNumberFormat="1" applyFont="1" applyFill="1" applyBorder="1" applyAlignment="1">
      <alignment vertical="center"/>
    </xf>
    <xf numFmtId="41" fontId="14" fillId="0" borderId="11" xfId="1" applyFont="1" applyFill="1" applyBorder="1" applyAlignment="1">
      <alignment vertical="center"/>
    </xf>
    <xf numFmtId="176" fontId="14" fillId="0" borderId="15" xfId="2" applyNumberFormat="1" applyFont="1" applyFill="1" applyBorder="1" applyAlignment="1">
      <alignment horizontal="right" vertical="center"/>
    </xf>
    <xf numFmtId="0" fontId="16"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33" fillId="0" borderId="0" xfId="0" applyFont="1" applyFill="1" applyAlignment="1">
      <alignment horizontal="center" vertical="center"/>
    </xf>
    <xf numFmtId="0" fontId="14" fillId="0" borderId="0" xfId="0" quotePrefix="1" applyFont="1" applyFill="1" applyBorder="1" applyAlignment="1">
      <alignment horizontal="center" vertical="center"/>
    </xf>
    <xf numFmtId="0" fontId="12" fillId="0" borderId="0" xfId="0" applyFont="1" applyFill="1" applyBorder="1"/>
    <xf numFmtId="41" fontId="23" fillId="22" borderId="11" xfId="0" applyNumberFormat="1" applyFont="1" applyFill="1" applyBorder="1" applyAlignment="1">
      <alignment vertical="center"/>
    </xf>
    <xf numFmtId="41" fontId="23" fillId="22" borderId="0" xfId="0" applyNumberFormat="1" applyFont="1" applyFill="1" applyBorder="1" applyAlignment="1">
      <alignment vertical="center"/>
    </xf>
    <xf numFmtId="176" fontId="23" fillId="22" borderId="15" xfId="0" applyNumberFormat="1" applyFont="1" applyFill="1" applyBorder="1" applyAlignment="1">
      <alignment vertical="center"/>
    </xf>
    <xf numFmtId="186" fontId="23" fillId="0" borderId="0" xfId="0" applyNumberFormat="1" applyFont="1" applyFill="1" applyBorder="1" applyAlignment="1">
      <alignment vertical="center"/>
    </xf>
    <xf numFmtId="187" fontId="23" fillId="0" borderId="0" xfId="0" applyNumberFormat="1" applyFont="1" applyAlignment="1">
      <alignment vertical="center"/>
    </xf>
    <xf numFmtId="176" fontId="23" fillId="0" borderId="0" xfId="0" applyNumberFormat="1" applyFont="1" applyFill="1" applyAlignment="1">
      <alignment vertical="center"/>
    </xf>
    <xf numFmtId="176" fontId="14" fillId="0" borderId="0" xfId="0" applyNumberFormat="1" applyFont="1" applyFill="1" applyBorder="1" applyAlignment="1">
      <alignment vertical="center"/>
    </xf>
    <xf numFmtId="41" fontId="21" fillId="0" borderId="0" xfId="0" applyNumberFormat="1" applyFont="1" applyAlignment="1">
      <alignment vertical="center"/>
    </xf>
    <xf numFmtId="41" fontId="97" fillId="0" borderId="0" xfId="0" applyNumberFormat="1" applyFont="1" applyAlignment="1">
      <alignment vertical="center"/>
    </xf>
    <xf numFmtId="10" fontId="23" fillId="0" borderId="0" xfId="2" applyNumberFormat="1" applyFont="1" applyAlignment="1">
      <alignment vertical="center"/>
    </xf>
    <xf numFmtId="41" fontId="11" fillId="16" borderId="7" xfId="1" applyNumberFormat="1" applyFont="1" applyFill="1" applyBorder="1" applyAlignment="1">
      <alignment horizontal="right" vertical="center"/>
    </xf>
    <xf numFmtId="41" fontId="14" fillId="16" borderId="0" xfId="1" applyNumberFormat="1" applyFont="1" applyFill="1" applyBorder="1" applyAlignment="1">
      <alignment horizontal="right" vertical="center"/>
    </xf>
    <xf numFmtId="41" fontId="14" fillId="16" borderId="5" xfId="1" applyNumberFormat="1" applyFont="1" applyFill="1" applyBorder="1" applyAlignment="1">
      <alignment horizontal="right" vertical="center"/>
    </xf>
    <xf numFmtId="41" fontId="14" fillId="16" borderId="18" xfId="1" applyNumberFormat="1" applyFont="1" applyFill="1" applyBorder="1" applyAlignment="1">
      <alignment horizontal="right" vertical="center"/>
    </xf>
    <xf numFmtId="41" fontId="14" fillId="0" borderId="5" xfId="1" applyFont="1" applyFill="1" applyBorder="1" applyAlignment="1">
      <alignment horizontal="right" vertical="center"/>
    </xf>
    <xf numFmtId="176" fontId="11" fillId="16" borderId="18" xfId="2" applyNumberFormat="1" applyFont="1" applyFill="1" applyBorder="1" applyAlignment="1">
      <alignment horizontal="right" vertical="center"/>
    </xf>
    <xf numFmtId="176" fontId="14" fillId="16" borderId="0" xfId="0" applyNumberFormat="1" applyFont="1" applyFill="1" applyAlignment="1">
      <alignment horizontal="right" vertical="center"/>
    </xf>
    <xf numFmtId="41" fontId="56" fillId="0" borderId="0" xfId="0" applyNumberFormat="1" applyFont="1" applyFill="1" applyAlignment="1">
      <alignment vertical="center"/>
    </xf>
    <xf numFmtId="176" fontId="14" fillId="16" borderId="13" xfId="0" applyNumberFormat="1" applyFont="1" applyFill="1" applyBorder="1" applyAlignment="1">
      <alignment horizontal="right" vertical="center"/>
    </xf>
    <xf numFmtId="176" fontId="14" fillId="16" borderId="34" xfId="2" applyNumberFormat="1" applyFont="1" applyFill="1" applyBorder="1" applyAlignment="1">
      <alignment horizontal="right" vertical="center"/>
    </xf>
    <xf numFmtId="176" fontId="23" fillId="17" borderId="0" xfId="0" quotePrefix="1" applyNumberFormat="1" applyFont="1" applyFill="1" applyBorder="1" applyAlignment="1">
      <alignment horizontal="right" vertical="center"/>
    </xf>
    <xf numFmtId="180" fontId="23" fillId="0" borderId="0" xfId="0" applyNumberFormat="1" applyFont="1" applyFill="1" applyAlignment="1">
      <alignment vertical="center"/>
    </xf>
    <xf numFmtId="180" fontId="23" fillId="0" borderId="15" xfId="0" applyNumberFormat="1" applyFont="1" applyFill="1" applyBorder="1" applyAlignment="1">
      <alignment vertical="center"/>
    </xf>
    <xf numFmtId="9" fontId="23" fillId="17" borderId="4" xfId="0" quotePrefix="1" applyNumberFormat="1" applyFont="1" applyFill="1" applyBorder="1" applyAlignment="1">
      <alignment horizontal="right" vertical="center"/>
    </xf>
    <xf numFmtId="9" fontId="23" fillId="17" borderId="0" xfId="0" quotePrefix="1" applyNumberFormat="1" applyFont="1" applyFill="1" applyBorder="1" applyAlignment="1">
      <alignment horizontal="right" vertical="center"/>
    </xf>
    <xf numFmtId="0" fontId="23" fillId="17" borderId="1" xfId="0" quotePrefix="1" applyFont="1" applyFill="1" applyBorder="1" applyAlignment="1">
      <alignment horizontal="right" vertical="center"/>
    </xf>
    <xf numFmtId="179" fontId="14" fillId="0" borderId="9" xfId="0" applyNumberFormat="1" applyFont="1" applyFill="1" applyBorder="1" applyAlignment="1">
      <alignment vertical="center"/>
    </xf>
    <xf numFmtId="41" fontId="14" fillId="16" borderId="27" xfId="0" applyNumberFormat="1" applyFont="1" applyFill="1" applyBorder="1" applyAlignment="1">
      <alignment horizontal="right" vertical="center"/>
    </xf>
    <xf numFmtId="176" fontId="14" fillId="17" borderId="3" xfId="2" applyNumberFormat="1" applyFont="1" applyFill="1" applyBorder="1" applyAlignment="1">
      <alignment horizontal="right" vertical="center"/>
    </xf>
    <xf numFmtId="176" fontId="14" fillId="17" borderId="11" xfId="2" applyNumberFormat="1" applyFont="1" applyFill="1" applyBorder="1" applyAlignment="1">
      <alignment horizontal="right" vertical="center"/>
    </xf>
    <xf numFmtId="176" fontId="11" fillId="17" borderId="9" xfId="2" applyNumberFormat="1" applyFont="1" applyFill="1" applyBorder="1" applyAlignment="1">
      <alignment horizontal="right" vertical="center"/>
    </xf>
    <xf numFmtId="176" fontId="14" fillId="17" borderId="0" xfId="2" quotePrefix="1" applyNumberFormat="1" applyFont="1" applyFill="1" applyAlignment="1">
      <alignment horizontal="right" vertical="center"/>
    </xf>
    <xf numFmtId="41" fontId="23" fillId="0" borderId="0" xfId="1" applyFont="1" applyFill="1" applyAlignment="1">
      <alignment vertical="center"/>
    </xf>
    <xf numFmtId="41" fontId="23" fillId="19" borderId="0" xfId="1" applyFont="1" applyFill="1" applyAlignment="1">
      <alignment vertical="center"/>
    </xf>
    <xf numFmtId="41" fontId="24" fillId="15" borderId="0" xfId="1" applyFont="1" applyFill="1" applyAlignment="1">
      <alignment vertical="center"/>
    </xf>
    <xf numFmtId="41" fontId="18" fillId="2" borderId="0" xfId="1" applyFont="1" applyFill="1" applyAlignment="1">
      <alignment vertical="center"/>
    </xf>
    <xf numFmtId="0" fontId="23" fillId="17" borderId="15" xfId="0" applyNumberFormat="1" applyFont="1" applyFill="1" applyBorder="1" applyAlignment="1">
      <alignment horizontal="right" vertical="center"/>
    </xf>
    <xf numFmtId="176" fontId="23" fillId="0" borderId="0" xfId="2" applyNumberFormat="1" applyFont="1" applyFill="1" applyAlignment="1">
      <alignment vertical="center"/>
    </xf>
    <xf numFmtId="176" fontId="23" fillId="4" borderId="0" xfId="2" applyNumberFormat="1" applyFont="1" applyFill="1" applyAlignment="1">
      <alignment vertical="center"/>
    </xf>
    <xf numFmtId="176" fontId="23" fillId="19" borderId="0" xfId="2" applyNumberFormat="1" applyFont="1" applyFill="1" applyAlignment="1">
      <alignment vertical="center"/>
    </xf>
    <xf numFmtId="176" fontId="23" fillId="15" borderId="0" xfId="2" applyNumberFormat="1" applyFont="1" applyFill="1" applyAlignment="1">
      <alignment vertical="center"/>
    </xf>
    <xf numFmtId="176" fontId="11" fillId="0" borderId="0" xfId="2" applyNumberFormat="1" applyFont="1" applyFill="1" applyAlignment="1">
      <alignment vertical="center"/>
    </xf>
    <xf numFmtId="176" fontId="23" fillId="0" borderId="0" xfId="2" applyNumberFormat="1" applyFont="1" applyAlignment="1">
      <alignment horizontal="center" vertical="center"/>
    </xf>
    <xf numFmtId="176" fontId="24" fillId="0" borderId="0" xfId="2" applyNumberFormat="1" applyFont="1" applyAlignment="1">
      <alignment vertical="center"/>
    </xf>
    <xf numFmtId="176" fontId="47" fillId="0" borderId="0" xfId="2" applyNumberFormat="1" applyFont="1" applyAlignment="1">
      <alignment vertical="center"/>
    </xf>
    <xf numFmtId="176" fontId="95" fillId="0" borderId="0" xfId="2" applyNumberFormat="1" applyFont="1" applyAlignment="1">
      <alignment vertical="center"/>
    </xf>
    <xf numFmtId="176" fontId="48" fillId="0" borderId="0" xfId="2" applyNumberFormat="1" applyFont="1" applyAlignment="1">
      <alignment vertical="center"/>
    </xf>
    <xf numFmtId="176" fontId="47" fillId="17" borderId="4" xfId="2" applyNumberFormat="1" applyFont="1" applyFill="1" applyBorder="1" applyAlignment="1">
      <alignment horizontal="right" vertical="center"/>
    </xf>
    <xf numFmtId="176" fontId="47" fillId="17" borderId="0" xfId="2" applyNumberFormat="1" applyFont="1" applyFill="1" applyBorder="1" applyAlignment="1">
      <alignment horizontal="right" vertical="center"/>
    </xf>
    <xf numFmtId="176" fontId="47" fillId="17" borderId="1" xfId="2" applyNumberFormat="1" applyFont="1" applyFill="1" applyBorder="1" applyAlignment="1">
      <alignment horizontal="right" vertical="center"/>
    </xf>
    <xf numFmtId="41" fontId="90" fillId="20" borderId="9" xfId="0" applyNumberFormat="1" applyFont="1" applyFill="1" applyBorder="1" applyAlignment="1">
      <alignment horizontal="right" vertical="center"/>
    </xf>
    <xf numFmtId="41" fontId="24" fillId="0" borderId="7" xfId="0" applyNumberFormat="1" applyFont="1" applyFill="1" applyBorder="1" applyAlignment="1">
      <alignment horizontal="right" vertical="center"/>
    </xf>
    <xf numFmtId="41" fontId="23" fillId="16" borderId="0" xfId="1" applyFont="1" applyFill="1" applyAlignment="1">
      <alignment vertical="center"/>
    </xf>
    <xf numFmtId="41" fontId="14" fillId="16" borderId="16" xfId="1" applyFont="1" applyFill="1" applyBorder="1" applyAlignment="1">
      <alignment horizontal="right" vertical="center"/>
    </xf>
    <xf numFmtId="41" fontId="14" fillId="16" borderId="15" xfId="1" applyFont="1" applyFill="1" applyBorder="1" applyAlignment="1">
      <alignment horizontal="right" vertical="center"/>
    </xf>
    <xf numFmtId="10" fontId="14" fillId="16" borderId="5" xfId="2" applyNumberFormat="1" applyFont="1" applyFill="1" applyBorder="1" applyAlignment="1">
      <alignment horizontal="right" vertical="center"/>
    </xf>
    <xf numFmtId="41" fontId="24" fillId="16" borderId="7" xfId="1" applyFont="1" applyFill="1" applyBorder="1" applyAlignment="1">
      <alignment horizontal="right" vertical="center"/>
    </xf>
    <xf numFmtId="41" fontId="23" fillId="16" borderId="0" xfId="1" applyFont="1" applyFill="1" applyBorder="1" applyAlignment="1">
      <alignment horizontal="right" vertical="center"/>
    </xf>
    <xf numFmtId="41" fontId="23" fillId="16" borderId="16" xfId="1" applyFont="1" applyFill="1" applyBorder="1" applyAlignment="1">
      <alignment horizontal="right" vertical="center"/>
    </xf>
    <xf numFmtId="10" fontId="23" fillId="16" borderId="5" xfId="2" applyNumberFormat="1" applyFont="1" applyFill="1" applyBorder="1" applyAlignment="1">
      <alignment horizontal="right" vertical="center"/>
    </xf>
    <xf numFmtId="41" fontId="14" fillId="17" borderId="0" xfId="1" quotePrefix="1" applyFont="1" applyFill="1" applyBorder="1" applyAlignment="1">
      <alignment horizontal="right" vertical="center"/>
    </xf>
    <xf numFmtId="176" fontId="14" fillId="0" borderId="16" xfId="2" quotePrefix="1" applyNumberFormat="1" applyFont="1" applyFill="1" applyBorder="1" applyAlignment="1">
      <alignment horizontal="right" vertical="center"/>
    </xf>
    <xf numFmtId="41" fontId="14" fillId="0" borderId="18" xfId="1" applyFont="1" applyFill="1" applyBorder="1" applyAlignment="1">
      <alignment horizontal="right" vertical="center"/>
    </xf>
    <xf numFmtId="176" fontId="14" fillId="0" borderId="15" xfId="0" applyNumberFormat="1" applyFont="1" applyFill="1" applyBorder="1" applyAlignment="1">
      <alignment horizontal="right" vertical="center"/>
    </xf>
    <xf numFmtId="176" fontId="14" fillId="16" borderId="15" xfId="0" applyNumberFormat="1" applyFont="1" applyFill="1" applyBorder="1" applyAlignment="1">
      <alignment horizontal="right" vertical="center"/>
    </xf>
    <xf numFmtId="176" fontId="11" fillId="17" borderId="27" xfId="2" applyNumberFormat="1" applyFont="1" applyFill="1" applyBorder="1" applyAlignment="1">
      <alignment horizontal="right" vertical="center"/>
    </xf>
    <xf numFmtId="9" fontId="14" fillId="17" borderId="0" xfId="0" quotePrefix="1" applyNumberFormat="1" applyFont="1" applyFill="1" applyBorder="1" applyAlignment="1">
      <alignment horizontal="right" vertical="center"/>
    </xf>
    <xf numFmtId="41" fontId="14" fillId="17" borderId="1" xfId="0" quotePrefix="1" applyNumberFormat="1" applyFont="1" applyFill="1" applyBorder="1" applyAlignment="1">
      <alignment horizontal="right" vertical="center"/>
    </xf>
    <xf numFmtId="176" fontId="23" fillId="16" borderId="0" xfId="2" applyNumberFormat="1" applyFont="1" applyFill="1" applyAlignment="1">
      <alignment vertical="center"/>
    </xf>
    <xf numFmtId="176" fontId="14" fillId="17" borderId="5" xfId="0" quotePrefix="1" applyNumberFormat="1" applyFont="1" applyFill="1" applyBorder="1" applyAlignment="1">
      <alignment horizontal="right" vertical="center"/>
    </xf>
    <xf numFmtId="176" fontId="24" fillId="17" borderId="12" xfId="0" applyNumberFormat="1" applyFont="1" applyFill="1" applyBorder="1" applyAlignment="1">
      <alignment horizontal="right" vertical="center"/>
    </xf>
    <xf numFmtId="187" fontId="23" fillId="0" borderId="0" xfId="1" applyNumberFormat="1" applyFont="1" applyFill="1" applyAlignment="1">
      <alignment vertical="center"/>
    </xf>
    <xf numFmtId="187" fontId="23" fillId="19" borderId="0" xfId="1" applyNumberFormat="1" applyFont="1" applyFill="1" applyAlignment="1">
      <alignment vertical="center"/>
    </xf>
    <xf numFmtId="187" fontId="24" fillId="15" borderId="0" xfId="1" applyNumberFormat="1" applyFont="1" applyFill="1" applyAlignment="1">
      <alignment vertical="center"/>
    </xf>
    <xf numFmtId="187" fontId="23" fillId="0" borderId="0" xfId="1" applyNumberFormat="1" applyFont="1" applyAlignment="1">
      <alignment vertical="center"/>
    </xf>
    <xf numFmtId="187" fontId="23" fillId="0" borderId="0" xfId="1" applyNumberFormat="1" applyFont="1" applyAlignment="1">
      <alignment horizontal="right" vertical="center"/>
    </xf>
    <xf numFmtId="188" fontId="12" fillId="0" borderId="6" xfId="0" applyNumberFormat="1" applyFont="1" applyFill="1" applyBorder="1" applyAlignment="1">
      <alignment vertical="center"/>
    </xf>
    <xf numFmtId="2" fontId="19" fillId="0" borderId="25" xfId="2" applyNumberFormat="1" applyFont="1" applyFill="1" applyBorder="1" applyAlignment="1">
      <alignment horizontal="right" vertical="center"/>
    </xf>
    <xf numFmtId="2" fontId="12" fillId="0" borderId="6" xfId="2" applyNumberFormat="1" applyFont="1" applyFill="1" applyBorder="1" applyAlignment="1">
      <alignment vertical="center"/>
    </xf>
    <xf numFmtId="2" fontId="19" fillId="0" borderId="23" xfId="2" applyNumberFormat="1" applyFont="1" applyFill="1" applyBorder="1" applyAlignment="1">
      <alignment horizontal="right" vertical="center"/>
    </xf>
    <xf numFmtId="2" fontId="12" fillId="0" borderId="26" xfId="2" applyNumberFormat="1" applyFont="1" applyFill="1" applyBorder="1" applyAlignment="1">
      <alignment horizontal="right" vertical="center"/>
    </xf>
    <xf numFmtId="2" fontId="12" fillId="0" borderId="6" xfId="2" applyNumberFormat="1" applyFont="1" applyFill="1" applyBorder="1" applyAlignment="1">
      <alignment horizontal="right" vertical="center"/>
    </xf>
    <xf numFmtId="2" fontId="12" fillId="0" borderId="25" xfId="2" applyNumberFormat="1" applyFont="1" applyFill="1" applyBorder="1" applyAlignment="1">
      <alignment horizontal="right" vertical="center"/>
    </xf>
    <xf numFmtId="188" fontId="19" fillId="16" borderId="25" xfId="0" applyNumberFormat="1" applyFont="1" applyFill="1" applyBorder="1" applyAlignment="1">
      <alignment horizontal="right" vertical="center"/>
    </xf>
    <xf numFmtId="188" fontId="12" fillId="16" borderId="6" xfId="0" applyNumberFormat="1" applyFont="1" applyFill="1" applyBorder="1" applyAlignment="1">
      <alignment vertical="center"/>
    </xf>
    <xf numFmtId="188" fontId="19" fillId="16" borderId="23" xfId="0" applyNumberFormat="1" applyFont="1" applyFill="1" applyBorder="1" applyAlignment="1">
      <alignment horizontal="right" vertical="center"/>
    </xf>
    <xf numFmtId="188" fontId="12" fillId="16" borderId="26" xfId="0" applyNumberFormat="1" applyFont="1" applyFill="1" applyBorder="1" applyAlignment="1">
      <alignment horizontal="right" vertical="center"/>
    </xf>
    <xf numFmtId="188" fontId="12" fillId="16" borderId="6" xfId="0" applyNumberFormat="1" applyFont="1" applyFill="1" applyBorder="1" applyAlignment="1">
      <alignment horizontal="right" vertical="center"/>
    </xf>
    <xf numFmtId="188" fontId="12" fillId="16" borderId="25" xfId="0" applyNumberFormat="1" applyFont="1" applyFill="1" applyBorder="1" applyAlignment="1">
      <alignment horizontal="right" vertical="center"/>
    </xf>
    <xf numFmtId="188" fontId="19" fillId="0" borderId="23" xfId="0" applyNumberFormat="1" applyFont="1" applyFill="1" applyBorder="1" applyAlignment="1">
      <alignment vertical="center"/>
    </xf>
    <xf numFmtId="188" fontId="12" fillId="0" borderId="26" xfId="0" applyNumberFormat="1" applyFont="1" applyFill="1" applyBorder="1" applyAlignment="1">
      <alignment vertical="center"/>
    </xf>
    <xf numFmtId="188" fontId="12" fillId="0" borderId="25" xfId="0" applyNumberFormat="1" applyFont="1" applyFill="1" applyBorder="1" applyAlignment="1">
      <alignment vertical="center"/>
    </xf>
    <xf numFmtId="188" fontId="19" fillId="16" borderId="23" xfId="0" applyNumberFormat="1" applyFont="1" applyFill="1" applyBorder="1" applyAlignment="1">
      <alignment vertical="center"/>
    </xf>
    <xf numFmtId="188" fontId="12" fillId="16" borderId="26" xfId="0" applyNumberFormat="1" applyFont="1" applyFill="1" applyBorder="1" applyAlignment="1">
      <alignment vertical="center"/>
    </xf>
    <xf numFmtId="188" fontId="12" fillId="16" borderId="25" xfId="0" applyNumberFormat="1" applyFont="1" applyFill="1" applyBorder="1" applyAlignment="1">
      <alignment vertical="center"/>
    </xf>
    <xf numFmtId="0" fontId="17" fillId="0" borderId="5" xfId="0" applyFont="1" applyBorder="1" applyAlignment="1">
      <alignment horizontal="right" vertical="center"/>
    </xf>
    <xf numFmtId="0" fontId="17" fillId="0" borderId="0" xfId="0" applyFont="1" applyBorder="1" applyAlignment="1">
      <alignment horizontal="left" vertical="center" wrapText="1"/>
    </xf>
    <xf numFmtId="0" fontId="15" fillId="15" borderId="0" xfId="0" applyFont="1" applyFill="1" applyAlignment="1">
      <alignment horizontal="center" vertical="center"/>
    </xf>
    <xf numFmtId="0" fontId="47" fillId="0" borderId="0" xfId="0" applyFont="1" applyAlignment="1">
      <alignment horizontal="left" vertical="center" wrapText="1"/>
    </xf>
  </cellXfs>
  <cellStyles count="3">
    <cellStyle name="백분율" xfId="2" builtinId="5"/>
    <cellStyle name="쉼표 [0]" xfId="1" builtinId="6"/>
    <cellStyle name="표준" xfId="0" builtinId="0"/>
  </cellStyles>
  <dxfs count="2">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2C3F9E"/>
      <color rgb="FF1953B1"/>
      <color rgb="FFE0E0E0"/>
      <color rgb="FFFCFEDE"/>
      <color rgb="FF33CCCC"/>
      <color rgb="FF009999"/>
      <color rgb="FF9900CC"/>
      <color rgb="FFCC00FF"/>
      <color rgb="FFCC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NIM NIS_Bank + Card'!A1"/><Relationship Id="rId13" Type="http://schemas.openxmlformats.org/officeDocument/2006/relationships/hyperlink" Target="#'Asset Quality_Group'!A1"/><Relationship Id="rId18" Type="http://schemas.openxmlformats.org/officeDocument/2006/relationships/hyperlink" Target="#'Asset Quality_Bank'!A1"/><Relationship Id="rId3" Type="http://schemas.openxmlformats.org/officeDocument/2006/relationships/hyperlink" Target="#'Funding_Bank '!A1"/><Relationship Id="rId7" Type="http://schemas.openxmlformats.org/officeDocument/2006/relationships/hyperlink" Target="#IS!A1"/><Relationship Id="rId12" Type="http://schemas.openxmlformats.org/officeDocument/2006/relationships/hyperlink" Target="#'Capital Adequacy_Group'!A1"/><Relationship Id="rId17" Type="http://schemas.openxmlformats.org/officeDocument/2006/relationships/hyperlink" Target="#'Capital Adequacy_Bank'!A1"/><Relationship Id="rId2" Type="http://schemas.openxmlformats.org/officeDocument/2006/relationships/image" Target="../media/image1.png"/><Relationship Id="rId16" Type="http://schemas.openxmlformats.org/officeDocument/2006/relationships/hyperlink" Target="#Loans_Bank!A1"/><Relationship Id="rId1" Type="http://schemas.openxmlformats.org/officeDocument/2006/relationships/hyperlink" Target="#'Financial Highlights'!A1"/><Relationship Id="rId6" Type="http://schemas.openxmlformats.org/officeDocument/2006/relationships/hyperlink" Target="#'Orgarnization Structure'!A1"/><Relationship Id="rId11" Type="http://schemas.openxmlformats.org/officeDocument/2006/relationships/hyperlink" Target="#'NIM NIS_Bank'!A1"/><Relationship Id="rId5" Type="http://schemas.openxmlformats.org/officeDocument/2006/relationships/hyperlink" Target="#'Provision_Bank '!A1"/><Relationship Id="rId15" Type="http://schemas.openxmlformats.org/officeDocument/2006/relationships/hyperlink" Target="#'Credit Rating'!A1"/><Relationship Id="rId10" Type="http://schemas.openxmlformats.org/officeDocument/2006/relationships/hyperlink" Target="#'Non-Interest Income'!A1"/><Relationship Id="rId19" Type="http://schemas.openxmlformats.org/officeDocument/2006/relationships/hyperlink" Target="#Delinquency_Bank!A1"/><Relationship Id="rId4" Type="http://schemas.openxmlformats.org/officeDocument/2006/relationships/hyperlink" Target="#BS!A1"/><Relationship Id="rId9" Type="http://schemas.openxmlformats.org/officeDocument/2006/relationships/hyperlink" Target="#'SG&amp;A Expense'!A1"/><Relationship Id="rId14" Type="http://schemas.openxmlformats.org/officeDocument/2006/relationships/hyperlink" Target="#'Woori Card'!A1"/></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jp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19050</xdr:colOff>
      <xdr:row>39</xdr:row>
      <xdr:rowOff>66675</xdr:rowOff>
    </xdr:from>
    <xdr:to>
      <xdr:col>18</xdr:col>
      <xdr:colOff>38100</xdr:colOff>
      <xdr:row>47</xdr:row>
      <xdr:rowOff>121920</xdr:rowOff>
    </xdr:to>
    <xdr:sp macro="" textlink="">
      <xdr:nvSpPr>
        <xdr:cNvPr id="5" name="직사각형 4">
          <a:extLst>
            <a:ext uri="{FF2B5EF4-FFF2-40B4-BE49-F238E27FC236}">
              <a16:creationId xmlns:a16="http://schemas.microsoft.com/office/drawing/2014/main" id="{00000000-0008-0000-0000-000005000000}"/>
            </a:ext>
          </a:extLst>
        </xdr:cNvPr>
        <xdr:cNvSpPr/>
      </xdr:nvSpPr>
      <xdr:spPr>
        <a:xfrm>
          <a:off x="483870" y="5012055"/>
          <a:ext cx="9406890" cy="1091565"/>
        </a:xfrm>
        <a:prstGeom prst="rect">
          <a:avLst/>
        </a:prstGeom>
        <a:solidFill>
          <a:schemeClr val="bg2"/>
        </a:solidFill>
        <a:ln w="19050">
          <a:solidFill>
            <a:schemeClr val="bg2">
              <a:lumMod val="5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61911</xdr:colOff>
      <xdr:row>38</xdr:row>
      <xdr:rowOff>104776</xdr:rowOff>
    </xdr:from>
    <xdr:to>
      <xdr:col>17</xdr:col>
      <xdr:colOff>47624</xdr:colOff>
      <xdr:row>48</xdr:row>
      <xdr:rowOff>68580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26731" y="4920616"/>
          <a:ext cx="9099233" cy="1259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rtl="1"/>
          <a:r>
            <a:rPr lang="en-US" altLang="ko-KR" sz="1050" b="1">
              <a:solidFill>
                <a:schemeClr val="dk1"/>
              </a:solidFill>
              <a:effectLst/>
              <a:latin typeface="Arial" pitchFamily="34" charset="0"/>
              <a:ea typeface="+mn-ea"/>
              <a:cs typeface="Arial" pitchFamily="34" charset="0"/>
            </a:rPr>
            <a:t>Disclaimer</a:t>
          </a:r>
          <a:endParaRPr lang="ko-KR" altLang="ko-KR" sz="900" b="1">
            <a:effectLst/>
            <a:latin typeface="Arial" panose="020B0604020202020204" pitchFamily="34" charset="0"/>
            <a:cs typeface="Arial" panose="020B0604020202020204" pitchFamily="34" charset="0"/>
          </a:endParaRPr>
        </a:p>
        <a:p>
          <a:pPr rtl="0" fontAlgn="auto" latinLnBrk="0" hangingPunct="0"/>
          <a:r>
            <a:rPr lang="en-US" altLang="ko-KR" sz="1100" b="0" i="0" baseline="0">
              <a:solidFill>
                <a:schemeClr val="dk1"/>
              </a:solidFill>
              <a:effectLst/>
              <a:latin typeface="+mn-lt"/>
              <a:ea typeface="+mn-ea"/>
              <a:cs typeface="+mn-cs"/>
            </a:rPr>
            <a:t>This material has been prepared by Woori Financial Group ("the Company”) to provide a brief overview of business results.  This material contains certain preliminary data which has not yet been audited. It also contains forward-looking statements which may be materially different from what we predict today. Accordingly, this material may differ significantly from the actual result and is subject to change without notice. The Company, and its affiliates, accept no liability whatsoever for any losses arising from any information contained in the material.</a:t>
          </a:r>
          <a:endParaRPr lang="ko-KR" altLang="ko-KR" sz="1000">
            <a:effectLst/>
          </a:endParaRPr>
        </a:p>
        <a:p>
          <a:r>
            <a:rPr lang="en-US" altLang="ko-KR" sz="1100" b="0" i="0" baseline="0">
              <a:solidFill>
                <a:schemeClr val="dk1"/>
              </a:solidFill>
              <a:effectLst/>
              <a:latin typeface="+mn-lt"/>
              <a:ea typeface="+mn-ea"/>
              <a:cs typeface="+mn-cs"/>
            </a:rPr>
            <a:t> ※ Bank (Consolidated) includes Woori Card and Woori Investment Bank</a:t>
          </a:r>
          <a:endParaRPr lang="ko-KR" altLang="ko-KR" sz="400" i="0">
            <a:effectLst/>
            <a:latin typeface="Arial" pitchFamily="34" charset="0"/>
            <a:cs typeface="Arial" pitchFamily="34" charset="0"/>
          </a:endParaRPr>
        </a:p>
      </xdr:txBody>
    </xdr:sp>
    <xdr:clientData/>
  </xdr:twoCellAnchor>
  <xdr:twoCellAnchor>
    <xdr:from>
      <xdr:col>1</xdr:col>
      <xdr:colOff>119661</xdr:colOff>
      <xdr:row>14</xdr:row>
      <xdr:rowOff>56284</xdr:rowOff>
    </xdr:from>
    <xdr:to>
      <xdr:col>5</xdr:col>
      <xdr:colOff>376835</xdr:colOff>
      <xdr:row>16</xdr:row>
      <xdr:rowOff>57150</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a:xfrm>
          <a:off x="586386" y="1789834"/>
          <a:ext cx="273367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Financial Highlights</a:t>
          </a:r>
        </a:p>
      </xdr:txBody>
    </xdr:sp>
    <xdr:clientData/>
  </xdr:twoCellAnchor>
  <xdr:twoCellAnchor>
    <xdr:from>
      <xdr:col>17</xdr:col>
      <xdr:colOff>161487</xdr:colOff>
      <xdr:row>13</xdr:row>
      <xdr:rowOff>28575</xdr:rowOff>
    </xdr:from>
    <xdr:to>
      <xdr:col>20</xdr:col>
      <xdr:colOff>513912</xdr:colOff>
      <xdr:row>16</xdr:row>
      <xdr:rowOff>26874</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000-000009000000}"/>
            </a:ext>
          </a:extLst>
        </xdr:cNvPr>
        <xdr:cNvSpPr txBox="1"/>
      </xdr:nvSpPr>
      <xdr:spPr bwMode="auto">
        <a:xfrm>
          <a:off x="10334187" y="1638300"/>
          <a:ext cx="2409825" cy="38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US" altLang="ko-KR" sz="1100" b="1" i="0" u="none" strike="noStrike">
            <a:solidFill>
              <a:schemeClr val="tx1">
                <a:lumMod val="65000"/>
                <a:lumOff val="35000"/>
              </a:schemeClr>
            </a:solidFill>
            <a:latin typeface="Arial" pitchFamily="34" charset="0"/>
            <a:ea typeface="하나 B" pitchFamily="18" charset="-127"/>
            <a:cs typeface="Arial" pitchFamily="34" charset="0"/>
          </a:endParaRPr>
        </a:p>
      </xdr:txBody>
    </xdr:sp>
    <xdr:clientData/>
  </xdr:twoCellAnchor>
  <xdr:twoCellAnchor>
    <xdr:from>
      <xdr:col>6</xdr:col>
      <xdr:colOff>15160</xdr:colOff>
      <xdr:row>13</xdr:row>
      <xdr:rowOff>83050</xdr:rowOff>
    </xdr:from>
    <xdr:to>
      <xdr:col>6</xdr:col>
      <xdr:colOff>376951</xdr:colOff>
      <xdr:row>16</xdr:row>
      <xdr:rowOff>62187</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bwMode="auto">
        <a:xfrm>
          <a:off x="3387010" y="169277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a:t>
          </a:r>
        </a:p>
      </xdr:txBody>
    </xdr:sp>
    <xdr:clientData/>
  </xdr:twoCellAnchor>
  <xdr:twoCellAnchor editAs="oneCell">
    <xdr:from>
      <xdr:col>0</xdr:col>
      <xdr:colOff>428625</xdr:colOff>
      <xdr:row>1</xdr:row>
      <xdr:rowOff>28575</xdr:rowOff>
    </xdr:from>
    <xdr:to>
      <xdr:col>6</xdr:col>
      <xdr:colOff>247650</xdr:colOff>
      <xdr:row>3</xdr:row>
      <xdr:rowOff>47625</xdr:rowOff>
    </xdr:to>
    <xdr:pic>
      <xdr:nvPicPr>
        <xdr:cNvPr id="52" name="그림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152400"/>
          <a:ext cx="3190875" cy="266700"/>
        </a:xfrm>
        <a:prstGeom prst="rect">
          <a:avLst/>
        </a:prstGeom>
      </xdr:spPr>
    </xdr:pic>
    <xdr:clientData/>
  </xdr:twoCellAnchor>
  <xdr:twoCellAnchor>
    <xdr:from>
      <xdr:col>18</xdr:col>
      <xdr:colOff>514351</xdr:colOff>
      <xdr:row>20</xdr:row>
      <xdr:rowOff>123825</xdr:rowOff>
    </xdr:from>
    <xdr:to>
      <xdr:col>18</xdr:col>
      <xdr:colOff>609600</xdr:colOff>
      <xdr:row>21</xdr:row>
      <xdr:rowOff>95250</xdr:rowOff>
    </xdr:to>
    <xdr:sp macro="" textlink="">
      <xdr:nvSpPr>
        <xdr:cNvPr id="54" name="직사각형 53">
          <a:extLst>
            <a:ext uri="{FF2B5EF4-FFF2-40B4-BE49-F238E27FC236}">
              <a16:creationId xmlns:a16="http://schemas.microsoft.com/office/drawing/2014/main" id="{00000000-0008-0000-0000-000036000000}"/>
            </a:ext>
          </a:extLst>
        </xdr:cNvPr>
        <xdr:cNvSpPr/>
      </xdr:nvSpPr>
      <xdr:spPr>
        <a:xfrm>
          <a:off x="11372851" y="2657475"/>
          <a:ext cx="95249" cy="104775"/>
        </a:xfrm>
        <a:prstGeom prst="rect">
          <a:avLst/>
        </a:prstGeom>
        <a:solidFill>
          <a:schemeClr val="tx2">
            <a:lumMod val="60000"/>
            <a:lumOff val="40000"/>
            <a:alpha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7</xdr:col>
      <xdr:colOff>0</xdr:colOff>
      <xdr:row>10</xdr:row>
      <xdr:rowOff>85725</xdr:rowOff>
    </xdr:from>
    <xdr:to>
      <xdr:col>12</xdr:col>
      <xdr:colOff>0</xdr:colOff>
      <xdr:row>13</xdr:row>
      <xdr:rowOff>57150</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3800475" y="1323975"/>
          <a:ext cx="2905125" cy="342900"/>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ko-KR" sz="1400" b="1">
              <a:solidFill>
                <a:schemeClr val="bg1"/>
              </a:solidFill>
            </a:rPr>
            <a:t>                 Loans</a:t>
          </a:r>
          <a:r>
            <a:rPr lang="en-US" altLang="ko-KR" sz="1400" b="1" baseline="0">
              <a:solidFill>
                <a:schemeClr val="bg1"/>
              </a:solidFill>
            </a:rPr>
            <a:t> &amp; Funding</a:t>
          </a:r>
        </a:p>
        <a:p>
          <a:endParaRPr lang="ko-KR" altLang="en-US" sz="1600"/>
        </a:p>
      </xdr:txBody>
    </xdr:sp>
    <xdr:clientData/>
  </xdr:twoCellAnchor>
  <xdr:twoCellAnchor>
    <xdr:from>
      <xdr:col>1</xdr:col>
      <xdr:colOff>9526</xdr:colOff>
      <xdr:row>23</xdr:row>
      <xdr:rowOff>76200</xdr:rowOff>
    </xdr:from>
    <xdr:to>
      <xdr:col>6</xdr:col>
      <xdr:colOff>0</xdr:colOff>
      <xdr:row>26</xdr:row>
      <xdr:rowOff>19050</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476251" y="3009900"/>
          <a:ext cx="2895599" cy="342900"/>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ko-KR" sz="1400" b="1">
              <a:solidFill>
                <a:schemeClr val="bg1"/>
              </a:solidFill>
            </a:rPr>
            <a:t>                    Profitability</a:t>
          </a:r>
          <a:endParaRPr lang="en-US" altLang="ko-KR" sz="1400" b="1" baseline="0">
            <a:solidFill>
              <a:schemeClr val="bg1"/>
            </a:solidFill>
          </a:endParaRPr>
        </a:p>
        <a:p>
          <a:endParaRPr lang="ko-KR" altLang="en-US" sz="1600"/>
        </a:p>
      </xdr:txBody>
    </xdr:sp>
    <xdr:clientData/>
  </xdr:twoCellAnchor>
  <xdr:twoCellAnchor>
    <xdr:from>
      <xdr:col>7</xdr:col>
      <xdr:colOff>9525</xdr:colOff>
      <xdr:row>23</xdr:row>
      <xdr:rowOff>95250</xdr:rowOff>
    </xdr:from>
    <xdr:to>
      <xdr:col>12</xdr:col>
      <xdr:colOff>19050</xdr:colOff>
      <xdr:row>26</xdr:row>
      <xdr:rowOff>38100</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3810000" y="3028950"/>
          <a:ext cx="2914650" cy="342900"/>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ko-KR" sz="1400" b="1">
              <a:solidFill>
                <a:schemeClr val="bg1"/>
              </a:solidFill>
            </a:rPr>
            <a:t>                    Asset</a:t>
          </a:r>
          <a:r>
            <a:rPr lang="en-US" altLang="ko-KR" sz="1400" b="1" baseline="0">
              <a:solidFill>
                <a:schemeClr val="bg1"/>
              </a:solidFill>
            </a:rPr>
            <a:t> Quality</a:t>
          </a:r>
        </a:p>
        <a:p>
          <a:endParaRPr lang="ko-KR" altLang="en-US" sz="1600"/>
        </a:p>
      </xdr:txBody>
    </xdr:sp>
    <xdr:clientData/>
  </xdr:twoCellAnchor>
  <xdr:twoCellAnchor>
    <xdr:from>
      <xdr:col>13</xdr:col>
      <xdr:colOff>9525</xdr:colOff>
      <xdr:row>10</xdr:row>
      <xdr:rowOff>85725</xdr:rowOff>
    </xdr:from>
    <xdr:to>
      <xdr:col>17</xdr:col>
      <xdr:colOff>314325</xdr:colOff>
      <xdr:row>13</xdr:row>
      <xdr:rowOff>57150</xdr:rowOff>
    </xdr:to>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7048500" y="1323975"/>
          <a:ext cx="2733675" cy="342900"/>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ko-KR" sz="1400" b="1">
              <a:solidFill>
                <a:schemeClr val="bg1"/>
              </a:solidFill>
            </a:rPr>
            <a:t>              Capital</a:t>
          </a:r>
          <a:r>
            <a:rPr lang="en-US" altLang="ko-KR" sz="1400" b="1" baseline="0">
              <a:solidFill>
                <a:schemeClr val="bg1"/>
              </a:solidFill>
            </a:rPr>
            <a:t> Adequacy</a:t>
          </a:r>
        </a:p>
        <a:p>
          <a:endParaRPr lang="ko-KR" altLang="en-US" sz="1600"/>
        </a:p>
      </xdr:txBody>
    </xdr:sp>
    <xdr:clientData/>
  </xdr:twoCellAnchor>
  <xdr:twoCellAnchor>
    <xdr:from>
      <xdr:col>13</xdr:col>
      <xdr:colOff>9524</xdr:colOff>
      <xdr:row>23</xdr:row>
      <xdr:rowOff>95250</xdr:rowOff>
    </xdr:from>
    <xdr:to>
      <xdr:col>17</xdr:col>
      <xdr:colOff>276224</xdr:colOff>
      <xdr:row>26</xdr:row>
      <xdr:rowOff>38100</xdr:rowOff>
    </xdr:to>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7143749" y="3028950"/>
          <a:ext cx="2695575" cy="342900"/>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ko-KR" sz="1400" b="1">
              <a:solidFill>
                <a:schemeClr val="bg1"/>
              </a:solidFill>
            </a:rPr>
            <a:t>                         Others</a:t>
          </a:r>
          <a:endParaRPr lang="en-US" altLang="ko-KR" sz="1400" b="1" baseline="0">
            <a:solidFill>
              <a:schemeClr val="bg1"/>
            </a:solidFill>
          </a:endParaRPr>
        </a:p>
        <a:p>
          <a:endParaRPr lang="ko-KR" altLang="en-US" sz="1600"/>
        </a:p>
      </xdr:txBody>
    </xdr:sp>
    <xdr:clientData/>
  </xdr:twoCellAnchor>
  <xdr:twoCellAnchor>
    <xdr:from>
      <xdr:col>1</xdr:col>
      <xdr:colOff>0</xdr:colOff>
      <xdr:row>10</xdr:row>
      <xdr:rowOff>85724</xdr:rowOff>
    </xdr:from>
    <xdr:to>
      <xdr:col>6</xdr:col>
      <xdr:colOff>0</xdr:colOff>
      <xdr:row>13</xdr:row>
      <xdr:rowOff>47624</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466725" y="1323974"/>
          <a:ext cx="2905125" cy="333375"/>
        </a:xfrm>
        <a:prstGeom prst="rect">
          <a:avLst/>
        </a:prstGeom>
        <a:solidFill>
          <a:srgbClr val="0070C0"/>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ko-KR" sz="1600" b="1">
              <a:solidFill>
                <a:schemeClr val="tx2">
                  <a:lumMod val="75000"/>
                </a:schemeClr>
              </a:solidFill>
            </a:rPr>
            <a:t>           </a:t>
          </a:r>
          <a:r>
            <a:rPr lang="en-US" altLang="ko-KR" sz="1400" b="1">
              <a:solidFill>
                <a:schemeClr val="bg1"/>
              </a:solidFill>
            </a:rPr>
            <a:t>Financial</a:t>
          </a:r>
          <a:r>
            <a:rPr lang="en-US" altLang="ko-KR" sz="1400" b="1" baseline="0">
              <a:solidFill>
                <a:schemeClr val="bg1"/>
              </a:solidFill>
            </a:rPr>
            <a:t> Statement</a:t>
          </a:r>
          <a:endParaRPr lang="en-US" altLang="ko-KR" sz="1600" b="1" baseline="0">
            <a:solidFill>
              <a:schemeClr val="bg1"/>
            </a:solidFill>
          </a:endParaRPr>
        </a:p>
        <a:p>
          <a:endParaRPr lang="ko-KR" altLang="en-US" sz="1600"/>
        </a:p>
      </xdr:txBody>
    </xdr:sp>
    <xdr:clientData/>
  </xdr:twoCellAnchor>
  <xdr:oneCellAnchor>
    <xdr:from>
      <xdr:col>21</xdr:col>
      <xdr:colOff>514350</xdr:colOff>
      <xdr:row>34</xdr:row>
      <xdr:rowOff>85725</xdr:rowOff>
    </xdr:from>
    <xdr:ext cx="184731" cy="264560"/>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13430250" y="44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ko-KR" altLang="en-US" sz="1100"/>
        </a:p>
      </xdr:txBody>
    </xdr:sp>
    <xdr:clientData/>
  </xdr:oneCellAnchor>
  <xdr:twoCellAnchor>
    <xdr:from>
      <xdr:col>7</xdr:col>
      <xdr:colOff>110136</xdr:colOff>
      <xdr:row>20</xdr:row>
      <xdr:rowOff>65809</xdr:rowOff>
    </xdr:from>
    <xdr:to>
      <xdr:col>12</xdr:col>
      <xdr:colOff>110135</xdr:colOff>
      <xdr:row>22</xdr:row>
      <xdr:rowOff>66675</xdr:rowOff>
    </xdr:to>
    <xdr:sp macro="" textlink="">
      <xdr:nvSpPr>
        <xdr:cNvPr id="85" name="TextBox 84">
          <a:hlinkClick xmlns:r="http://schemas.openxmlformats.org/officeDocument/2006/relationships" r:id="rId3"/>
          <a:extLst>
            <a:ext uri="{FF2B5EF4-FFF2-40B4-BE49-F238E27FC236}">
              <a16:creationId xmlns:a16="http://schemas.microsoft.com/office/drawing/2014/main" id="{00000000-0008-0000-0000-000055000000}"/>
            </a:ext>
          </a:extLst>
        </xdr:cNvPr>
        <xdr:cNvSpPr txBox="1"/>
      </xdr:nvSpPr>
      <xdr:spPr>
        <a:xfrm>
          <a:off x="3910611" y="2599459"/>
          <a:ext cx="29051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Funding</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[Bank]</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xdr:col>
      <xdr:colOff>110136</xdr:colOff>
      <xdr:row>19</xdr:row>
      <xdr:rowOff>27709</xdr:rowOff>
    </xdr:from>
    <xdr:to>
      <xdr:col>5</xdr:col>
      <xdr:colOff>376835</xdr:colOff>
      <xdr:row>21</xdr:row>
      <xdr:rowOff>28575</xdr:rowOff>
    </xdr:to>
    <xdr:sp macro="" textlink="">
      <xdr:nvSpPr>
        <xdr:cNvPr id="86" name="TextBox 85">
          <a:hlinkClick xmlns:r="http://schemas.openxmlformats.org/officeDocument/2006/relationships" r:id="rId4"/>
          <a:extLst>
            <a:ext uri="{FF2B5EF4-FFF2-40B4-BE49-F238E27FC236}">
              <a16:creationId xmlns:a16="http://schemas.microsoft.com/office/drawing/2014/main" id="{00000000-0008-0000-0000-000056000000}"/>
            </a:ext>
          </a:extLst>
        </xdr:cNvPr>
        <xdr:cNvSpPr txBox="1"/>
      </xdr:nvSpPr>
      <xdr:spPr>
        <a:xfrm>
          <a:off x="576861" y="2428009"/>
          <a:ext cx="2743199"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Balance</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Sheets [Group/Bank]</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7</xdr:col>
      <xdr:colOff>100611</xdr:colOff>
      <xdr:row>32</xdr:row>
      <xdr:rowOff>56284</xdr:rowOff>
    </xdr:from>
    <xdr:to>
      <xdr:col>12</xdr:col>
      <xdr:colOff>100610</xdr:colOff>
      <xdr:row>34</xdr:row>
      <xdr:rowOff>57150</xdr:rowOff>
    </xdr:to>
    <xdr:sp macro="" textlink="">
      <xdr:nvSpPr>
        <xdr:cNvPr id="87" name="TextBox 86">
          <a:hlinkClick xmlns:r="http://schemas.openxmlformats.org/officeDocument/2006/relationships" r:id="rId5"/>
          <a:extLst>
            <a:ext uri="{FF2B5EF4-FFF2-40B4-BE49-F238E27FC236}">
              <a16:creationId xmlns:a16="http://schemas.microsoft.com/office/drawing/2014/main" id="{00000000-0008-0000-0000-000057000000}"/>
            </a:ext>
          </a:extLst>
        </xdr:cNvPr>
        <xdr:cNvSpPr txBox="1"/>
      </xdr:nvSpPr>
      <xdr:spPr>
        <a:xfrm>
          <a:off x="3901086" y="4190134"/>
          <a:ext cx="29051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400" b="1" i="0" u="none" strike="noStrike">
              <a:solidFill>
                <a:schemeClr val="tx2">
                  <a:lumMod val="75000"/>
                </a:schemeClr>
              </a:solidFill>
              <a:latin typeface="Arial" pitchFamily="34" charset="0"/>
              <a:ea typeface="하나 B" pitchFamily="18" charset="-127"/>
              <a:cs typeface="Arial" pitchFamily="34" charset="0"/>
            </a:rPr>
            <a:t>·</a:t>
          </a:r>
          <a:r>
            <a:rPr lang="ko-KR" altLang="en-US" sz="1400" b="1" i="0" u="none" strike="noStrike">
              <a:solidFill>
                <a:schemeClr val="tx2">
                  <a:lumMod val="75000"/>
                </a:schemeClr>
              </a:solidFill>
              <a:latin typeface="Arial" pitchFamily="34" charset="0"/>
              <a:ea typeface="하나 B" pitchFamily="18" charset="-127"/>
              <a:cs typeface="Arial" pitchFamily="34" charset="0"/>
            </a:rPr>
            <a:t> </a:t>
          </a:r>
          <a:r>
            <a:rPr lang="en-US" altLang="ko-KR" sz="1300" b="1" i="0" u="none" strike="noStrike">
              <a:solidFill>
                <a:schemeClr val="tx2">
                  <a:lumMod val="75000"/>
                </a:schemeClr>
              </a:solidFill>
              <a:latin typeface="Arial" pitchFamily="34" charset="0"/>
              <a:ea typeface="하나 B" pitchFamily="18" charset="-127"/>
              <a:cs typeface="Arial" pitchFamily="34" charset="0"/>
            </a:rPr>
            <a:t>Provisions</a:t>
          </a:r>
          <a:r>
            <a:rPr lang="en-US" altLang="ko-KR" sz="1300" b="1" i="0" u="none" strike="noStrike" baseline="0">
              <a:solidFill>
                <a:schemeClr val="tx2">
                  <a:lumMod val="75000"/>
                </a:schemeClr>
              </a:solidFill>
              <a:latin typeface="Arial" pitchFamily="34" charset="0"/>
              <a:ea typeface="하나 B" pitchFamily="18" charset="-127"/>
              <a:cs typeface="Arial" pitchFamily="34" charset="0"/>
            </a:rPr>
            <a:t> [Bank]</a:t>
          </a:r>
        </a:p>
      </xdr:txBody>
    </xdr:sp>
    <xdr:clientData/>
  </xdr:twoCellAnchor>
  <xdr:twoCellAnchor>
    <xdr:from>
      <xdr:col>13</xdr:col>
      <xdr:colOff>100611</xdr:colOff>
      <xdr:row>29</xdr:row>
      <xdr:rowOff>8659</xdr:rowOff>
    </xdr:from>
    <xdr:to>
      <xdr:col>16</xdr:col>
      <xdr:colOff>767360</xdr:colOff>
      <xdr:row>31</xdr:row>
      <xdr:rowOff>9525</xdr:rowOff>
    </xdr:to>
    <xdr:sp macro="" textlink="">
      <xdr:nvSpPr>
        <xdr:cNvPr id="88" name="TextBox 87">
          <a:hlinkClick xmlns:r="http://schemas.openxmlformats.org/officeDocument/2006/relationships" r:id="rId6"/>
          <a:extLst>
            <a:ext uri="{FF2B5EF4-FFF2-40B4-BE49-F238E27FC236}">
              <a16:creationId xmlns:a16="http://schemas.microsoft.com/office/drawing/2014/main" id="{00000000-0008-0000-0000-000058000000}"/>
            </a:ext>
          </a:extLst>
        </xdr:cNvPr>
        <xdr:cNvSpPr txBox="1"/>
      </xdr:nvSpPr>
      <xdr:spPr>
        <a:xfrm>
          <a:off x="7234836" y="3742459"/>
          <a:ext cx="23336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Organization</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Structure</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xdr:col>
      <xdr:colOff>110136</xdr:colOff>
      <xdr:row>16</xdr:row>
      <xdr:rowOff>113434</xdr:rowOff>
    </xdr:from>
    <xdr:to>
      <xdr:col>5</xdr:col>
      <xdr:colOff>400050</xdr:colOff>
      <xdr:row>18</xdr:row>
      <xdr:rowOff>114300</xdr:rowOff>
    </xdr:to>
    <xdr:sp macro="" textlink="">
      <xdr:nvSpPr>
        <xdr:cNvPr id="89" name="TextBox 88">
          <a:hlinkClick xmlns:r="http://schemas.openxmlformats.org/officeDocument/2006/relationships" r:id="rId7"/>
          <a:extLst>
            <a:ext uri="{FF2B5EF4-FFF2-40B4-BE49-F238E27FC236}">
              <a16:creationId xmlns:a16="http://schemas.microsoft.com/office/drawing/2014/main" id="{00000000-0008-0000-0000-000059000000}"/>
            </a:ext>
          </a:extLst>
        </xdr:cNvPr>
        <xdr:cNvSpPr txBox="1"/>
      </xdr:nvSpPr>
      <xdr:spPr>
        <a:xfrm>
          <a:off x="576861" y="2113684"/>
          <a:ext cx="276641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baseline="0">
              <a:solidFill>
                <a:schemeClr val="tx2">
                  <a:lumMod val="75000"/>
                </a:schemeClr>
              </a:solidFill>
              <a:latin typeface="Arial" pitchFamily="34" charset="0"/>
              <a:ea typeface="하나 B" pitchFamily="18" charset="-127"/>
              <a:cs typeface="Arial" pitchFamily="34" charset="0"/>
            </a:rPr>
            <a:t> </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Income Statement [Group/Bank]</a:t>
          </a:r>
        </a:p>
      </xdr:txBody>
    </xdr:sp>
    <xdr:clientData/>
  </xdr:twoCellAnchor>
  <xdr:twoCellAnchor>
    <xdr:from>
      <xdr:col>1</xdr:col>
      <xdr:colOff>110136</xdr:colOff>
      <xdr:row>26</xdr:row>
      <xdr:rowOff>122959</xdr:rowOff>
    </xdr:from>
    <xdr:to>
      <xdr:col>5</xdr:col>
      <xdr:colOff>338735</xdr:colOff>
      <xdr:row>28</xdr:row>
      <xdr:rowOff>123825</xdr:rowOff>
    </xdr:to>
    <xdr:sp macro="" textlink="">
      <xdr:nvSpPr>
        <xdr:cNvPr id="90" name="TextBox 89">
          <a:hlinkClick xmlns:r="http://schemas.openxmlformats.org/officeDocument/2006/relationships" r:id="rId8"/>
          <a:extLst>
            <a:ext uri="{FF2B5EF4-FFF2-40B4-BE49-F238E27FC236}">
              <a16:creationId xmlns:a16="http://schemas.microsoft.com/office/drawing/2014/main" id="{00000000-0008-0000-0000-00005A000000}"/>
            </a:ext>
          </a:extLst>
        </xdr:cNvPr>
        <xdr:cNvSpPr txBox="1"/>
      </xdr:nvSpPr>
      <xdr:spPr>
        <a:xfrm>
          <a:off x="576861" y="3456709"/>
          <a:ext cx="2705099"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NIM</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NIS [Bank+Card]</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xdr:col>
      <xdr:colOff>100611</xdr:colOff>
      <xdr:row>33</xdr:row>
      <xdr:rowOff>103909</xdr:rowOff>
    </xdr:from>
    <xdr:to>
      <xdr:col>5</xdr:col>
      <xdr:colOff>329210</xdr:colOff>
      <xdr:row>35</xdr:row>
      <xdr:rowOff>104775</xdr:rowOff>
    </xdr:to>
    <xdr:sp macro="" textlink="">
      <xdr:nvSpPr>
        <xdr:cNvPr id="92" name="TextBox 91">
          <a:hlinkClick xmlns:r="http://schemas.openxmlformats.org/officeDocument/2006/relationships" r:id="rId9"/>
          <a:extLst>
            <a:ext uri="{FF2B5EF4-FFF2-40B4-BE49-F238E27FC236}">
              <a16:creationId xmlns:a16="http://schemas.microsoft.com/office/drawing/2014/main" id="{00000000-0008-0000-0000-00005C000000}"/>
            </a:ext>
          </a:extLst>
        </xdr:cNvPr>
        <xdr:cNvSpPr txBox="1"/>
      </xdr:nvSpPr>
      <xdr:spPr>
        <a:xfrm>
          <a:off x="567336" y="4371109"/>
          <a:ext cx="2705099"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SG&amp;A</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Expense [Group/Bank]</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xdr:col>
      <xdr:colOff>100611</xdr:colOff>
      <xdr:row>31</xdr:row>
      <xdr:rowOff>75334</xdr:rowOff>
    </xdr:from>
    <xdr:to>
      <xdr:col>8</xdr:col>
      <xdr:colOff>95250</xdr:colOff>
      <xdr:row>33</xdr:row>
      <xdr:rowOff>76200</xdr:rowOff>
    </xdr:to>
    <xdr:sp macro="" textlink="">
      <xdr:nvSpPr>
        <xdr:cNvPr id="93" name="TextBox 92">
          <a:hlinkClick xmlns:r="http://schemas.openxmlformats.org/officeDocument/2006/relationships" r:id="rId10"/>
          <a:extLst>
            <a:ext uri="{FF2B5EF4-FFF2-40B4-BE49-F238E27FC236}">
              <a16:creationId xmlns:a16="http://schemas.microsoft.com/office/drawing/2014/main" id="{00000000-0008-0000-0000-00005D000000}"/>
            </a:ext>
          </a:extLst>
        </xdr:cNvPr>
        <xdr:cNvSpPr txBox="1"/>
      </xdr:nvSpPr>
      <xdr:spPr>
        <a:xfrm>
          <a:off x="567336" y="4075834"/>
          <a:ext cx="352841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Non-Interest</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Income [Group/Bank]</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xdr:col>
      <xdr:colOff>110136</xdr:colOff>
      <xdr:row>29</xdr:row>
      <xdr:rowOff>56284</xdr:rowOff>
    </xdr:from>
    <xdr:to>
      <xdr:col>5</xdr:col>
      <xdr:colOff>338735</xdr:colOff>
      <xdr:row>31</xdr:row>
      <xdr:rowOff>57150</xdr:rowOff>
    </xdr:to>
    <xdr:sp macro="" textlink="">
      <xdr:nvSpPr>
        <xdr:cNvPr id="94" name="TextBox 93">
          <a:hlinkClick xmlns:r="http://schemas.openxmlformats.org/officeDocument/2006/relationships" r:id="rId11"/>
          <a:extLst>
            <a:ext uri="{FF2B5EF4-FFF2-40B4-BE49-F238E27FC236}">
              <a16:creationId xmlns:a16="http://schemas.microsoft.com/office/drawing/2014/main" id="{00000000-0008-0000-0000-00005E000000}"/>
            </a:ext>
          </a:extLst>
        </xdr:cNvPr>
        <xdr:cNvSpPr txBox="1"/>
      </xdr:nvSpPr>
      <xdr:spPr>
        <a:xfrm>
          <a:off x="576861" y="3790084"/>
          <a:ext cx="2705099"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NIM</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NIS [Bank]</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13</xdr:col>
      <xdr:colOff>110136</xdr:colOff>
      <xdr:row>13</xdr:row>
      <xdr:rowOff>113434</xdr:rowOff>
    </xdr:from>
    <xdr:to>
      <xdr:col>16</xdr:col>
      <xdr:colOff>748310</xdr:colOff>
      <xdr:row>15</xdr:row>
      <xdr:rowOff>123825</xdr:rowOff>
    </xdr:to>
    <xdr:sp macro="" textlink="">
      <xdr:nvSpPr>
        <xdr:cNvPr id="95" name="TextBox 94">
          <a:hlinkClick xmlns:r="http://schemas.openxmlformats.org/officeDocument/2006/relationships" r:id="rId12"/>
          <a:extLst>
            <a:ext uri="{FF2B5EF4-FFF2-40B4-BE49-F238E27FC236}">
              <a16:creationId xmlns:a16="http://schemas.microsoft.com/office/drawing/2014/main" id="{00000000-0008-0000-0000-00005F000000}"/>
            </a:ext>
          </a:extLst>
        </xdr:cNvPr>
        <xdr:cNvSpPr txBox="1"/>
      </xdr:nvSpPr>
      <xdr:spPr>
        <a:xfrm>
          <a:off x="7244361" y="1723159"/>
          <a:ext cx="2305049"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Capital</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Adequacy [Group]</a:t>
          </a:r>
        </a:p>
      </xdr:txBody>
    </xdr:sp>
    <xdr:clientData/>
  </xdr:twoCellAnchor>
  <xdr:twoCellAnchor>
    <xdr:from>
      <xdr:col>7</xdr:col>
      <xdr:colOff>405411</xdr:colOff>
      <xdr:row>15</xdr:row>
      <xdr:rowOff>57150</xdr:rowOff>
    </xdr:from>
    <xdr:to>
      <xdr:col>12</xdr:col>
      <xdr:colOff>24410</xdr:colOff>
      <xdr:row>20</xdr:row>
      <xdr:rowOff>114299</xdr:rowOff>
    </xdr:to>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4158261" y="1924050"/>
          <a:ext cx="2857499" cy="72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0" i="0" u="none" strike="noStrike">
              <a:solidFill>
                <a:schemeClr val="tx2">
                  <a:lumMod val="75000"/>
                </a:schemeClr>
              </a:solidFill>
              <a:latin typeface="Arial" pitchFamily="34" charset="0"/>
              <a:ea typeface="하나 B" pitchFamily="18" charset="-127"/>
              <a:cs typeface="Arial" pitchFamily="34" charset="0"/>
            </a:rPr>
            <a:t>   by</a:t>
          </a:r>
          <a:r>
            <a:rPr lang="en-US" altLang="ko-KR" sz="1200" b="0" i="0" u="none" strike="noStrike" baseline="0">
              <a:solidFill>
                <a:schemeClr val="tx2">
                  <a:lumMod val="75000"/>
                </a:schemeClr>
              </a:solidFill>
              <a:latin typeface="Arial" pitchFamily="34" charset="0"/>
              <a:ea typeface="하나 B" pitchFamily="18" charset="-127"/>
              <a:cs typeface="Arial" pitchFamily="34" charset="0"/>
            </a:rPr>
            <a:t> Borrowers</a:t>
          </a:r>
        </a:p>
        <a:p>
          <a:pPr algn="l"/>
          <a:r>
            <a:rPr lang="en-US" altLang="ko-KR" sz="1200" b="0" i="0" u="none" strike="noStrike" baseline="0">
              <a:solidFill>
                <a:schemeClr val="tx2">
                  <a:lumMod val="75000"/>
                </a:schemeClr>
              </a:solidFill>
              <a:latin typeface="Arial" pitchFamily="34" charset="0"/>
              <a:ea typeface="하나 B" pitchFamily="18" charset="-127"/>
              <a:cs typeface="Arial" pitchFamily="34" charset="0"/>
            </a:rPr>
            <a:t>   by Interest Rates</a:t>
          </a:r>
        </a:p>
        <a:p>
          <a:pPr algn="l"/>
          <a:r>
            <a:rPr lang="en-US" altLang="ko-KR" sz="1200" b="0" i="0" u="none" strike="noStrike" baseline="0">
              <a:solidFill>
                <a:schemeClr val="tx2">
                  <a:lumMod val="75000"/>
                </a:schemeClr>
              </a:solidFill>
              <a:latin typeface="Arial" pitchFamily="34" charset="0"/>
              <a:ea typeface="하나 B" pitchFamily="18" charset="-127"/>
              <a:cs typeface="Arial" pitchFamily="34" charset="0"/>
            </a:rPr>
            <a:t>   by Type &amp; Collateral</a:t>
          </a:r>
        </a:p>
      </xdr:txBody>
    </xdr:sp>
    <xdr:clientData/>
  </xdr:twoCellAnchor>
  <xdr:twoCellAnchor>
    <xdr:from>
      <xdr:col>7</xdr:col>
      <xdr:colOff>100611</xdr:colOff>
      <xdr:row>26</xdr:row>
      <xdr:rowOff>122959</xdr:rowOff>
    </xdr:from>
    <xdr:to>
      <xdr:col>12</xdr:col>
      <xdr:colOff>100610</xdr:colOff>
      <xdr:row>28</xdr:row>
      <xdr:rowOff>123825</xdr:rowOff>
    </xdr:to>
    <xdr:sp macro="" textlink="">
      <xdr:nvSpPr>
        <xdr:cNvPr id="97" name="TextBox 96">
          <a:hlinkClick xmlns:r="http://schemas.openxmlformats.org/officeDocument/2006/relationships" r:id="rId13"/>
          <a:extLst>
            <a:ext uri="{FF2B5EF4-FFF2-40B4-BE49-F238E27FC236}">
              <a16:creationId xmlns:a16="http://schemas.microsoft.com/office/drawing/2014/main" id="{00000000-0008-0000-0000-000061000000}"/>
            </a:ext>
          </a:extLst>
        </xdr:cNvPr>
        <xdr:cNvSpPr txBox="1"/>
      </xdr:nvSpPr>
      <xdr:spPr>
        <a:xfrm>
          <a:off x="3901086" y="3456709"/>
          <a:ext cx="29051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400" b="1" i="0" u="none" strike="noStrike">
              <a:solidFill>
                <a:schemeClr val="tx2">
                  <a:lumMod val="75000"/>
                </a:schemeClr>
              </a:solidFill>
              <a:latin typeface="Arial" pitchFamily="34" charset="0"/>
              <a:ea typeface="하나 B" pitchFamily="18" charset="-127"/>
              <a:cs typeface="Arial" pitchFamily="34" charset="0"/>
            </a:rPr>
            <a:t>·</a:t>
          </a:r>
          <a:r>
            <a:rPr lang="ko-KR" altLang="en-US" sz="1400" b="1" i="0" u="none" strike="noStrike">
              <a:solidFill>
                <a:schemeClr val="tx2">
                  <a:lumMod val="75000"/>
                </a:schemeClr>
              </a:solidFill>
              <a:latin typeface="Arial" pitchFamily="34" charset="0"/>
              <a:ea typeface="하나 B" pitchFamily="18" charset="-127"/>
              <a:cs typeface="Arial" pitchFamily="34" charset="0"/>
            </a:rPr>
            <a:t> </a:t>
          </a:r>
          <a:r>
            <a:rPr lang="en-US" altLang="ko-KR" sz="1300" b="1" i="0" u="none" strike="noStrike">
              <a:solidFill>
                <a:schemeClr val="tx2">
                  <a:lumMod val="75000"/>
                </a:schemeClr>
              </a:solidFill>
              <a:latin typeface="Arial" pitchFamily="34" charset="0"/>
              <a:ea typeface="하나 B" pitchFamily="18" charset="-127"/>
              <a:cs typeface="Arial" pitchFamily="34" charset="0"/>
            </a:rPr>
            <a:t>Asset</a:t>
          </a:r>
          <a:r>
            <a:rPr lang="en-US" altLang="ko-KR" sz="1300" b="1" i="0" u="none" strike="noStrike" baseline="0">
              <a:solidFill>
                <a:schemeClr val="tx2">
                  <a:lumMod val="75000"/>
                </a:schemeClr>
              </a:solidFill>
              <a:latin typeface="Arial" pitchFamily="34" charset="0"/>
              <a:ea typeface="하나 B" pitchFamily="18" charset="-127"/>
              <a:cs typeface="Arial" pitchFamily="34" charset="0"/>
            </a:rPr>
            <a:t> Quality [Group]</a:t>
          </a:r>
          <a:endParaRPr lang="en-US" altLang="ko-KR" sz="13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13</xdr:col>
      <xdr:colOff>100611</xdr:colOff>
      <xdr:row>26</xdr:row>
      <xdr:rowOff>103909</xdr:rowOff>
    </xdr:from>
    <xdr:to>
      <xdr:col>16</xdr:col>
      <xdr:colOff>614960</xdr:colOff>
      <xdr:row>28</xdr:row>
      <xdr:rowOff>104775</xdr:rowOff>
    </xdr:to>
    <xdr:sp macro="" textlink="">
      <xdr:nvSpPr>
        <xdr:cNvPr id="98" name="TextBox 97">
          <a:hlinkClick xmlns:r="http://schemas.openxmlformats.org/officeDocument/2006/relationships" r:id="rId14"/>
          <a:extLst>
            <a:ext uri="{FF2B5EF4-FFF2-40B4-BE49-F238E27FC236}">
              <a16:creationId xmlns:a16="http://schemas.microsoft.com/office/drawing/2014/main" id="{00000000-0008-0000-0000-000062000000}"/>
            </a:ext>
          </a:extLst>
        </xdr:cNvPr>
        <xdr:cNvSpPr txBox="1"/>
      </xdr:nvSpPr>
      <xdr:spPr>
        <a:xfrm>
          <a:off x="7234836" y="3437659"/>
          <a:ext cx="21812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Woori</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Card</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13</xdr:col>
      <xdr:colOff>100611</xdr:colOff>
      <xdr:row>31</xdr:row>
      <xdr:rowOff>56284</xdr:rowOff>
    </xdr:from>
    <xdr:to>
      <xdr:col>16</xdr:col>
      <xdr:colOff>614960</xdr:colOff>
      <xdr:row>33</xdr:row>
      <xdr:rowOff>57150</xdr:rowOff>
    </xdr:to>
    <xdr:sp macro="" textlink="">
      <xdr:nvSpPr>
        <xdr:cNvPr id="100" name="TextBox 99">
          <a:hlinkClick xmlns:r="http://schemas.openxmlformats.org/officeDocument/2006/relationships" r:id="rId15"/>
          <a:extLst>
            <a:ext uri="{FF2B5EF4-FFF2-40B4-BE49-F238E27FC236}">
              <a16:creationId xmlns:a16="http://schemas.microsoft.com/office/drawing/2014/main" id="{00000000-0008-0000-0000-000064000000}"/>
            </a:ext>
          </a:extLst>
        </xdr:cNvPr>
        <xdr:cNvSpPr txBox="1"/>
      </xdr:nvSpPr>
      <xdr:spPr>
        <a:xfrm>
          <a:off x="7234836" y="4056784"/>
          <a:ext cx="21812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Credit</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Rating</a:t>
          </a:r>
          <a:endParaRPr lang="en-US" altLang="ko-KR" sz="12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7</xdr:col>
      <xdr:colOff>119661</xdr:colOff>
      <xdr:row>14</xdr:row>
      <xdr:rowOff>18184</xdr:rowOff>
    </xdr:from>
    <xdr:to>
      <xdr:col>11</xdr:col>
      <xdr:colOff>381000</xdr:colOff>
      <xdr:row>16</xdr:row>
      <xdr:rowOff>19050</xdr:rowOff>
    </xdr:to>
    <xdr:sp macro="" textlink="">
      <xdr:nvSpPr>
        <xdr:cNvPr id="102" name="TextBox 101">
          <a:hlinkClick xmlns:r="http://schemas.openxmlformats.org/officeDocument/2006/relationships" r:id="rId16"/>
          <a:extLst>
            <a:ext uri="{FF2B5EF4-FFF2-40B4-BE49-F238E27FC236}">
              <a16:creationId xmlns:a16="http://schemas.microsoft.com/office/drawing/2014/main" id="{00000000-0008-0000-0000-000066000000}"/>
            </a:ext>
          </a:extLst>
        </xdr:cNvPr>
        <xdr:cNvSpPr txBox="1"/>
      </xdr:nvSpPr>
      <xdr:spPr>
        <a:xfrm>
          <a:off x="3920136" y="1751734"/>
          <a:ext cx="2737839"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Loans Breakdown [Bank]</a:t>
          </a:r>
        </a:p>
      </xdr:txBody>
    </xdr:sp>
    <xdr:clientData/>
  </xdr:twoCellAnchor>
  <xdr:twoCellAnchor>
    <xdr:from>
      <xdr:col>13</xdr:col>
      <xdr:colOff>100611</xdr:colOff>
      <xdr:row>16</xdr:row>
      <xdr:rowOff>37234</xdr:rowOff>
    </xdr:from>
    <xdr:to>
      <xdr:col>16</xdr:col>
      <xdr:colOff>748310</xdr:colOff>
      <xdr:row>18</xdr:row>
      <xdr:rowOff>38100</xdr:rowOff>
    </xdr:to>
    <xdr:sp macro="" textlink="">
      <xdr:nvSpPr>
        <xdr:cNvPr id="106" name="TextBox 105">
          <a:hlinkClick xmlns:r="http://schemas.openxmlformats.org/officeDocument/2006/relationships" r:id="rId17"/>
          <a:extLst>
            <a:ext uri="{FF2B5EF4-FFF2-40B4-BE49-F238E27FC236}">
              <a16:creationId xmlns:a16="http://schemas.microsoft.com/office/drawing/2014/main" id="{00000000-0008-0000-0000-00006A000000}"/>
            </a:ext>
          </a:extLst>
        </xdr:cNvPr>
        <xdr:cNvSpPr txBox="1"/>
      </xdr:nvSpPr>
      <xdr:spPr>
        <a:xfrm>
          <a:off x="7234836" y="2037484"/>
          <a:ext cx="231457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200" b="1" i="0" u="none" strike="noStrike">
              <a:solidFill>
                <a:schemeClr val="tx2">
                  <a:lumMod val="75000"/>
                </a:schemeClr>
              </a:solidFill>
              <a:latin typeface="Arial" pitchFamily="34" charset="0"/>
              <a:ea typeface="하나 B" pitchFamily="18" charset="-127"/>
              <a:cs typeface="Arial" pitchFamily="34" charset="0"/>
            </a:rPr>
            <a:t>·</a:t>
          </a:r>
          <a:r>
            <a:rPr lang="ko-KR" altLang="en-US" sz="1200" b="1" i="0" u="none" strike="noStrike">
              <a:solidFill>
                <a:schemeClr val="tx2">
                  <a:lumMod val="75000"/>
                </a:schemeClr>
              </a:solidFill>
              <a:latin typeface="Arial" pitchFamily="34" charset="0"/>
              <a:ea typeface="하나 B" pitchFamily="18" charset="-127"/>
              <a:cs typeface="Arial" pitchFamily="34" charset="0"/>
            </a:rPr>
            <a:t> </a:t>
          </a:r>
          <a:r>
            <a:rPr lang="en-US" altLang="ko-KR" sz="1200" b="1" i="0" u="none" strike="noStrike">
              <a:solidFill>
                <a:schemeClr val="tx2">
                  <a:lumMod val="75000"/>
                </a:schemeClr>
              </a:solidFill>
              <a:latin typeface="Arial" pitchFamily="34" charset="0"/>
              <a:ea typeface="하나 B" pitchFamily="18" charset="-127"/>
              <a:cs typeface="Arial" pitchFamily="34" charset="0"/>
            </a:rPr>
            <a:t>Capital</a:t>
          </a:r>
          <a:r>
            <a:rPr lang="en-US" altLang="ko-KR" sz="1200" b="1" i="0" u="none" strike="noStrike" baseline="0">
              <a:solidFill>
                <a:schemeClr val="tx2">
                  <a:lumMod val="75000"/>
                </a:schemeClr>
              </a:solidFill>
              <a:latin typeface="Arial" pitchFamily="34" charset="0"/>
              <a:ea typeface="하나 B" pitchFamily="18" charset="-127"/>
              <a:cs typeface="Arial" pitchFamily="34" charset="0"/>
            </a:rPr>
            <a:t> Adequacy [Bank]</a:t>
          </a:r>
        </a:p>
      </xdr:txBody>
    </xdr:sp>
    <xdr:clientData/>
  </xdr:twoCellAnchor>
  <xdr:twoCellAnchor>
    <xdr:from>
      <xdr:col>7</xdr:col>
      <xdr:colOff>100611</xdr:colOff>
      <xdr:row>29</xdr:row>
      <xdr:rowOff>18184</xdr:rowOff>
    </xdr:from>
    <xdr:to>
      <xdr:col>12</xdr:col>
      <xdr:colOff>100610</xdr:colOff>
      <xdr:row>31</xdr:row>
      <xdr:rowOff>19050</xdr:rowOff>
    </xdr:to>
    <xdr:sp macro="" textlink="">
      <xdr:nvSpPr>
        <xdr:cNvPr id="107" name="TextBox 106">
          <a:hlinkClick xmlns:r="http://schemas.openxmlformats.org/officeDocument/2006/relationships" r:id="rId18"/>
          <a:extLst>
            <a:ext uri="{FF2B5EF4-FFF2-40B4-BE49-F238E27FC236}">
              <a16:creationId xmlns:a16="http://schemas.microsoft.com/office/drawing/2014/main" id="{00000000-0008-0000-0000-00006B000000}"/>
            </a:ext>
          </a:extLst>
        </xdr:cNvPr>
        <xdr:cNvSpPr txBox="1"/>
      </xdr:nvSpPr>
      <xdr:spPr>
        <a:xfrm>
          <a:off x="3901086" y="3751984"/>
          <a:ext cx="29051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400" b="1" i="0" u="none" strike="noStrike">
              <a:solidFill>
                <a:schemeClr val="tx2">
                  <a:lumMod val="75000"/>
                </a:schemeClr>
              </a:solidFill>
              <a:latin typeface="Arial" pitchFamily="34" charset="0"/>
              <a:ea typeface="하나 B" pitchFamily="18" charset="-127"/>
              <a:cs typeface="Arial" pitchFamily="34" charset="0"/>
            </a:rPr>
            <a:t>·</a:t>
          </a:r>
          <a:r>
            <a:rPr lang="ko-KR" altLang="en-US" sz="1400" b="1" i="0" u="none" strike="noStrike">
              <a:solidFill>
                <a:schemeClr val="tx2">
                  <a:lumMod val="75000"/>
                </a:schemeClr>
              </a:solidFill>
              <a:latin typeface="Arial" pitchFamily="34" charset="0"/>
              <a:ea typeface="하나 B" pitchFamily="18" charset="-127"/>
              <a:cs typeface="Arial" pitchFamily="34" charset="0"/>
            </a:rPr>
            <a:t> </a:t>
          </a:r>
          <a:r>
            <a:rPr lang="en-US" altLang="ko-KR" sz="1300" b="1" i="0" u="none" strike="noStrike">
              <a:solidFill>
                <a:schemeClr val="tx2">
                  <a:lumMod val="75000"/>
                </a:schemeClr>
              </a:solidFill>
              <a:latin typeface="Arial" pitchFamily="34" charset="0"/>
              <a:ea typeface="하나 B" pitchFamily="18" charset="-127"/>
              <a:cs typeface="Arial" pitchFamily="34" charset="0"/>
            </a:rPr>
            <a:t>Asset</a:t>
          </a:r>
          <a:r>
            <a:rPr lang="en-US" altLang="ko-KR" sz="1300" b="1" i="0" u="none" strike="noStrike" baseline="0">
              <a:solidFill>
                <a:schemeClr val="tx2">
                  <a:lumMod val="75000"/>
                </a:schemeClr>
              </a:solidFill>
              <a:latin typeface="Arial" pitchFamily="34" charset="0"/>
              <a:ea typeface="하나 B" pitchFamily="18" charset="-127"/>
              <a:cs typeface="Arial" pitchFamily="34" charset="0"/>
            </a:rPr>
            <a:t> Quality [Bank]</a:t>
          </a:r>
          <a:endParaRPr lang="en-US" altLang="ko-KR" sz="1300" b="1" i="0" u="none" strike="noStrike">
            <a:solidFill>
              <a:schemeClr val="tx2">
                <a:lumMod val="75000"/>
              </a:schemeClr>
            </a:solidFill>
            <a:latin typeface="Arial" pitchFamily="34" charset="0"/>
            <a:ea typeface="하나 B" pitchFamily="18" charset="-127"/>
            <a:cs typeface="Arial" pitchFamily="34" charset="0"/>
          </a:endParaRPr>
        </a:p>
      </xdr:txBody>
    </xdr:sp>
    <xdr:clientData/>
  </xdr:twoCellAnchor>
  <xdr:twoCellAnchor>
    <xdr:from>
      <xdr:col>7</xdr:col>
      <xdr:colOff>161926</xdr:colOff>
      <xdr:row>35</xdr:row>
      <xdr:rowOff>123827</xdr:rowOff>
    </xdr:from>
    <xdr:to>
      <xdr:col>12</xdr:col>
      <xdr:colOff>161926</xdr:colOff>
      <xdr:row>38</xdr:row>
      <xdr:rowOff>1</xdr:rowOff>
    </xdr:to>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3962401" y="4657727"/>
          <a:ext cx="29051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300" b="0" i="0" u="none" strike="noStrike">
              <a:solidFill>
                <a:schemeClr val="tx2">
                  <a:lumMod val="75000"/>
                </a:schemeClr>
              </a:solidFill>
              <a:latin typeface="Arial" pitchFamily="34" charset="0"/>
              <a:ea typeface="하나 B" pitchFamily="18" charset="-127"/>
              <a:cs typeface="Arial" pitchFamily="34" charset="0"/>
            </a:rPr>
            <a:t>   by</a:t>
          </a:r>
          <a:r>
            <a:rPr lang="en-US" altLang="ko-KR" sz="1300" b="0" i="0" u="none" strike="noStrike" baseline="0">
              <a:solidFill>
                <a:schemeClr val="tx2">
                  <a:lumMod val="75000"/>
                </a:schemeClr>
              </a:solidFill>
              <a:latin typeface="Arial" pitchFamily="34" charset="0"/>
              <a:ea typeface="하나 B" pitchFamily="18" charset="-127"/>
              <a:cs typeface="Arial" pitchFamily="34" charset="0"/>
            </a:rPr>
            <a:t> Industries      </a:t>
          </a:r>
        </a:p>
      </xdr:txBody>
    </xdr:sp>
    <xdr:clientData/>
  </xdr:twoCellAnchor>
  <xdr:twoCellAnchor>
    <xdr:from>
      <xdr:col>7</xdr:col>
      <xdr:colOff>91086</xdr:colOff>
      <xdr:row>34</xdr:row>
      <xdr:rowOff>75334</xdr:rowOff>
    </xdr:from>
    <xdr:to>
      <xdr:col>12</xdr:col>
      <xdr:colOff>91085</xdr:colOff>
      <xdr:row>36</xdr:row>
      <xdr:rowOff>76200</xdr:rowOff>
    </xdr:to>
    <xdr:sp macro="" textlink="">
      <xdr:nvSpPr>
        <xdr:cNvPr id="109" name="TextBox 108">
          <a:hlinkClick xmlns:r="http://schemas.openxmlformats.org/officeDocument/2006/relationships" r:id="rId19"/>
          <a:extLst>
            <a:ext uri="{FF2B5EF4-FFF2-40B4-BE49-F238E27FC236}">
              <a16:creationId xmlns:a16="http://schemas.microsoft.com/office/drawing/2014/main" id="{00000000-0008-0000-0000-00006D000000}"/>
            </a:ext>
          </a:extLst>
        </xdr:cNvPr>
        <xdr:cNvSpPr txBox="1"/>
      </xdr:nvSpPr>
      <xdr:spPr>
        <a:xfrm>
          <a:off x="3891561" y="4475884"/>
          <a:ext cx="2905124" cy="26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400" b="1" i="0" u="none" strike="noStrike">
              <a:solidFill>
                <a:schemeClr val="tx2">
                  <a:lumMod val="75000"/>
                </a:schemeClr>
              </a:solidFill>
              <a:latin typeface="Arial" pitchFamily="34" charset="0"/>
              <a:ea typeface="하나 B" pitchFamily="18" charset="-127"/>
              <a:cs typeface="Arial" pitchFamily="34" charset="0"/>
            </a:rPr>
            <a:t>·</a:t>
          </a:r>
          <a:r>
            <a:rPr lang="ko-KR" altLang="en-US" sz="1400" b="1" i="0" u="none" strike="noStrike">
              <a:solidFill>
                <a:schemeClr val="tx2">
                  <a:lumMod val="75000"/>
                </a:schemeClr>
              </a:solidFill>
              <a:latin typeface="Arial" pitchFamily="34" charset="0"/>
              <a:ea typeface="하나 B" pitchFamily="18" charset="-127"/>
              <a:cs typeface="Arial" pitchFamily="34" charset="0"/>
            </a:rPr>
            <a:t> </a:t>
          </a:r>
          <a:r>
            <a:rPr lang="en-US" altLang="ko-KR" sz="1300" b="1" i="0" u="none" strike="noStrike">
              <a:solidFill>
                <a:schemeClr val="tx2">
                  <a:lumMod val="75000"/>
                </a:schemeClr>
              </a:solidFill>
              <a:latin typeface="Arial" pitchFamily="34" charset="0"/>
              <a:ea typeface="하나 B" pitchFamily="18" charset="-127"/>
              <a:cs typeface="Arial" pitchFamily="34" charset="0"/>
            </a:rPr>
            <a:t>Delinquency</a:t>
          </a:r>
          <a:r>
            <a:rPr lang="en-US" altLang="ko-KR" sz="1300" b="1" i="0" u="none" strike="noStrike" baseline="0">
              <a:solidFill>
                <a:schemeClr val="tx2">
                  <a:lumMod val="75000"/>
                </a:schemeClr>
              </a:solidFill>
              <a:latin typeface="Arial" pitchFamily="34" charset="0"/>
              <a:ea typeface="하나 B" pitchFamily="18" charset="-127"/>
              <a:cs typeface="Arial" pitchFamily="34" charset="0"/>
            </a:rPr>
            <a:t> [Bank]</a:t>
          </a:r>
        </a:p>
      </xdr:txBody>
    </xdr:sp>
    <xdr:clientData/>
  </xdr:twoCellAnchor>
  <xdr:twoCellAnchor>
    <xdr:from>
      <xdr:col>7</xdr:col>
      <xdr:colOff>180975</xdr:colOff>
      <xdr:row>30</xdr:row>
      <xdr:rowOff>85725</xdr:rowOff>
    </xdr:from>
    <xdr:to>
      <xdr:col>11</xdr:col>
      <xdr:colOff>171450</xdr:colOff>
      <xdr:row>32</xdr:row>
      <xdr:rowOff>95249</xdr:rowOff>
    </xdr:to>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3981450" y="3952875"/>
          <a:ext cx="24669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300" b="0" i="0" u="none" strike="noStrike">
              <a:solidFill>
                <a:schemeClr val="tx2">
                  <a:lumMod val="75000"/>
                </a:schemeClr>
              </a:solidFill>
              <a:latin typeface="Arial" pitchFamily="34" charset="0"/>
              <a:ea typeface="하나 B" pitchFamily="18" charset="-127"/>
              <a:cs typeface="Arial" pitchFamily="34" charset="0"/>
            </a:rPr>
            <a:t>   by</a:t>
          </a:r>
          <a:r>
            <a:rPr lang="en-US" altLang="ko-KR" sz="1300" b="0" i="0" u="none" strike="noStrike" baseline="0">
              <a:solidFill>
                <a:schemeClr val="tx2">
                  <a:lumMod val="75000"/>
                </a:schemeClr>
              </a:solidFill>
              <a:latin typeface="Arial" pitchFamily="34" charset="0"/>
              <a:ea typeface="하나 B" pitchFamily="18" charset="-127"/>
              <a:cs typeface="Arial" pitchFamily="34" charset="0"/>
            </a:rPr>
            <a:t> Sectors     </a:t>
          </a:r>
        </a:p>
      </xdr:txBody>
    </xdr:sp>
    <xdr:clientData/>
  </xdr:twoCellAnchor>
  <xdr:twoCellAnchor>
    <xdr:from>
      <xdr:col>6</xdr:col>
      <xdr:colOff>5635</xdr:colOff>
      <xdr:row>16</xdr:row>
      <xdr:rowOff>54475</xdr:rowOff>
    </xdr:from>
    <xdr:to>
      <xdr:col>6</xdr:col>
      <xdr:colOff>367426</xdr:colOff>
      <xdr:row>19</xdr:row>
      <xdr:rowOff>24087</xdr:rowOff>
    </xdr:to>
    <xdr:sp macro="" textlink="">
      <xdr:nvSpPr>
        <xdr:cNvPr id="112" name="TextBox 111">
          <a:extLst>
            <a:ext uri="{FF2B5EF4-FFF2-40B4-BE49-F238E27FC236}">
              <a16:creationId xmlns:a16="http://schemas.microsoft.com/office/drawing/2014/main" id="{00000000-0008-0000-0000-000070000000}"/>
            </a:ext>
          </a:extLst>
        </xdr:cNvPr>
        <xdr:cNvSpPr txBox="1"/>
      </xdr:nvSpPr>
      <xdr:spPr bwMode="auto">
        <a:xfrm>
          <a:off x="3377485" y="20547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4</a:t>
          </a:r>
        </a:p>
      </xdr:txBody>
    </xdr:sp>
    <xdr:clientData/>
  </xdr:twoCellAnchor>
  <xdr:twoCellAnchor>
    <xdr:from>
      <xdr:col>5</xdr:col>
      <xdr:colOff>424735</xdr:colOff>
      <xdr:row>19</xdr:row>
      <xdr:rowOff>16375</xdr:rowOff>
    </xdr:from>
    <xdr:to>
      <xdr:col>6</xdr:col>
      <xdr:colOff>357901</xdr:colOff>
      <xdr:row>21</xdr:row>
      <xdr:rowOff>119337</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bwMode="auto">
        <a:xfrm>
          <a:off x="3367960" y="241667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6</a:t>
          </a:r>
        </a:p>
      </xdr:txBody>
    </xdr:sp>
    <xdr:clientData/>
  </xdr:twoCellAnchor>
  <xdr:twoCellAnchor>
    <xdr:from>
      <xdr:col>6</xdr:col>
      <xdr:colOff>9525</xdr:colOff>
      <xdr:row>28</xdr:row>
      <xdr:rowOff>66675</xdr:rowOff>
    </xdr:from>
    <xdr:to>
      <xdr:col>6</xdr:col>
      <xdr:colOff>371316</xdr:colOff>
      <xdr:row>31</xdr:row>
      <xdr:rowOff>36287</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bwMode="auto">
        <a:xfrm>
          <a:off x="3381375" y="36671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9</a:t>
          </a:r>
        </a:p>
      </xdr:txBody>
    </xdr:sp>
    <xdr:clientData/>
  </xdr:twoCellAnchor>
  <xdr:twoCellAnchor>
    <xdr:from>
      <xdr:col>6</xdr:col>
      <xdr:colOff>19050</xdr:colOff>
      <xdr:row>26</xdr:row>
      <xdr:rowOff>38100</xdr:rowOff>
    </xdr:from>
    <xdr:to>
      <xdr:col>6</xdr:col>
      <xdr:colOff>380841</xdr:colOff>
      <xdr:row>29</xdr:row>
      <xdr:rowOff>7712</xdr:rowOff>
    </xdr:to>
    <xdr:sp macro="" textlink="">
      <xdr:nvSpPr>
        <xdr:cNvPr id="115" name="TextBox 114">
          <a:extLst>
            <a:ext uri="{FF2B5EF4-FFF2-40B4-BE49-F238E27FC236}">
              <a16:creationId xmlns:a16="http://schemas.microsoft.com/office/drawing/2014/main" id="{00000000-0008-0000-0000-000073000000}"/>
            </a:ext>
          </a:extLst>
        </xdr:cNvPr>
        <xdr:cNvSpPr txBox="1"/>
      </xdr:nvSpPr>
      <xdr:spPr bwMode="auto">
        <a:xfrm>
          <a:off x="3390900" y="337185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8</a:t>
          </a:r>
        </a:p>
      </xdr:txBody>
    </xdr:sp>
    <xdr:clientData/>
  </xdr:twoCellAnchor>
  <xdr:twoCellAnchor>
    <xdr:from>
      <xdr:col>6</xdr:col>
      <xdr:colOff>9525</xdr:colOff>
      <xdr:row>31</xdr:row>
      <xdr:rowOff>19050</xdr:rowOff>
    </xdr:from>
    <xdr:to>
      <xdr:col>6</xdr:col>
      <xdr:colOff>371316</xdr:colOff>
      <xdr:row>33</xdr:row>
      <xdr:rowOff>122012</xdr:rowOff>
    </xdr:to>
    <xdr:sp macro="" textlink="">
      <xdr:nvSpPr>
        <xdr:cNvPr id="116" name="TextBox 115">
          <a:extLst>
            <a:ext uri="{FF2B5EF4-FFF2-40B4-BE49-F238E27FC236}">
              <a16:creationId xmlns:a16="http://schemas.microsoft.com/office/drawing/2014/main" id="{00000000-0008-0000-0000-000074000000}"/>
            </a:ext>
          </a:extLst>
        </xdr:cNvPr>
        <xdr:cNvSpPr txBox="1"/>
      </xdr:nvSpPr>
      <xdr:spPr bwMode="auto">
        <a:xfrm>
          <a:off x="3381375" y="401955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10</a:t>
          </a:r>
        </a:p>
      </xdr:txBody>
    </xdr:sp>
    <xdr:clientData/>
  </xdr:twoCellAnchor>
  <xdr:twoCellAnchor>
    <xdr:from>
      <xdr:col>12</xdr:col>
      <xdr:colOff>0</xdr:colOff>
      <xdr:row>13</xdr:row>
      <xdr:rowOff>57150</xdr:rowOff>
    </xdr:from>
    <xdr:to>
      <xdr:col>12</xdr:col>
      <xdr:colOff>361791</xdr:colOff>
      <xdr:row>16</xdr:row>
      <xdr:rowOff>36287</xdr:rowOff>
    </xdr:to>
    <xdr:sp macro="" textlink="">
      <xdr:nvSpPr>
        <xdr:cNvPr id="117" name="TextBox 116">
          <a:extLst>
            <a:ext uri="{FF2B5EF4-FFF2-40B4-BE49-F238E27FC236}">
              <a16:creationId xmlns:a16="http://schemas.microsoft.com/office/drawing/2014/main" id="{00000000-0008-0000-0000-000075000000}"/>
            </a:ext>
          </a:extLst>
        </xdr:cNvPr>
        <xdr:cNvSpPr txBox="1"/>
      </xdr:nvSpPr>
      <xdr:spPr bwMode="auto">
        <a:xfrm>
          <a:off x="6705600" y="166687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12</a:t>
          </a:r>
        </a:p>
      </xdr:txBody>
    </xdr:sp>
    <xdr:clientData/>
  </xdr:twoCellAnchor>
  <xdr:twoCellAnchor>
    <xdr:from>
      <xdr:col>12</xdr:col>
      <xdr:colOff>19050</xdr:colOff>
      <xdr:row>19</xdr:row>
      <xdr:rowOff>123825</xdr:rowOff>
    </xdr:from>
    <xdr:to>
      <xdr:col>12</xdr:col>
      <xdr:colOff>380841</xdr:colOff>
      <xdr:row>22</xdr:row>
      <xdr:rowOff>93437</xdr:rowOff>
    </xdr:to>
    <xdr:sp macro="" textlink="">
      <xdr:nvSpPr>
        <xdr:cNvPr id="118" name="TextBox 117">
          <a:extLst>
            <a:ext uri="{FF2B5EF4-FFF2-40B4-BE49-F238E27FC236}">
              <a16:creationId xmlns:a16="http://schemas.microsoft.com/office/drawing/2014/main" id="{00000000-0008-0000-0000-000076000000}"/>
            </a:ext>
          </a:extLst>
        </xdr:cNvPr>
        <xdr:cNvSpPr txBox="1"/>
      </xdr:nvSpPr>
      <xdr:spPr bwMode="auto">
        <a:xfrm>
          <a:off x="6724650" y="25241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15</a:t>
          </a:r>
        </a:p>
      </xdr:txBody>
    </xdr:sp>
    <xdr:clientData/>
  </xdr:twoCellAnchor>
  <xdr:twoCellAnchor>
    <xdr:from>
      <xdr:col>12</xdr:col>
      <xdr:colOff>19050</xdr:colOff>
      <xdr:row>28</xdr:row>
      <xdr:rowOff>57150</xdr:rowOff>
    </xdr:from>
    <xdr:to>
      <xdr:col>12</xdr:col>
      <xdr:colOff>380841</xdr:colOff>
      <xdr:row>31</xdr:row>
      <xdr:rowOff>26762</xdr:rowOff>
    </xdr:to>
    <xdr:sp macro="" textlink="">
      <xdr:nvSpPr>
        <xdr:cNvPr id="119" name="TextBox 118">
          <a:extLst>
            <a:ext uri="{FF2B5EF4-FFF2-40B4-BE49-F238E27FC236}">
              <a16:creationId xmlns:a16="http://schemas.microsoft.com/office/drawing/2014/main" id="{00000000-0008-0000-0000-000077000000}"/>
            </a:ext>
          </a:extLst>
        </xdr:cNvPr>
        <xdr:cNvSpPr txBox="1"/>
      </xdr:nvSpPr>
      <xdr:spPr bwMode="auto">
        <a:xfrm>
          <a:off x="6724650" y="365760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17</a:t>
          </a:r>
        </a:p>
      </xdr:txBody>
    </xdr:sp>
    <xdr:clientData/>
  </xdr:twoCellAnchor>
  <xdr:twoCellAnchor>
    <xdr:from>
      <xdr:col>12</xdr:col>
      <xdr:colOff>19050</xdr:colOff>
      <xdr:row>26</xdr:row>
      <xdr:rowOff>76200</xdr:rowOff>
    </xdr:from>
    <xdr:to>
      <xdr:col>12</xdr:col>
      <xdr:colOff>380841</xdr:colOff>
      <xdr:row>29</xdr:row>
      <xdr:rowOff>45812</xdr:rowOff>
    </xdr:to>
    <xdr:sp macro="" textlink="">
      <xdr:nvSpPr>
        <xdr:cNvPr id="120" name="TextBox 119">
          <a:extLst>
            <a:ext uri="{FF2B5EF4-FFF2-40B4-BE49-F238E27FC236}">
              <a16:creationId xmlns:a16="http://schemas.microsoft.com/office/drawing/2014/main" id="{00000000-0008-0000-0000-000078000000}"/>
            </a:ext>
          </a:extLst>
        </xdr:cNvPr>
        <xdr:cNvSpPr txBox="1"/>
      </xdr:nvSpPr>
      <xdr:spPr bwMode="auto">
        <a:xfrm>
          <a:off x="6724650" y="340995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16</a:t>
          </a:r>
        </a:p>
      </xdr:txBody>
    </xdr:sp>
    <xdr:clientData/>
  </xdr:twoCellAnchor>
  <xdr:twoCellAnchor>
    <xdr:from>
      <xdr:col>12</xdr:col>
      <xdr:colOff>9525</xdr:colOff>
      <xdr:row>31</xdr:row>
      <xdr:rowOff>95250</xdr:rowOff>
    </xdr:from>
    <xdr:to>
      <xdr:col>12</xdr:col>
      <xdr:colOff>371316</xdr:colOff>
      <xdr:row>34</xdr:row>
      <xdr:rowOff>64862</xdr:rowOff>
    </xdr:to>
    <xdr:sp macro="" textlink="">
      <xdr:nvSpPr>
        <xdr:cNvPr id="121" name="TextBox 120">
          <a:extLst>
            <a:ext uri="{FF2B5EF4-FFF2-40B4-BE49-F238E27FC236}">
              <a16:creationId xmlns:a16="http://schemas.microsoft.com/office/drawing/2014/main" id="{00000000-0008-0000-0000-000079000000}"/>
            </a:ext>
          </a:extLst>
        </xdr:cNvPr>
        <xdr:cNvSpPr txBox="1"/>
      </xdr:nvSpPr>
      <xdr:spPr bwMode="auto">
        <a:xfrm>
          <a:off x="6715125" y="409575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20</a:t>
          </a:r>
        </a:p>
      </xdr:txBody>
    </xdr:sp>
    <xdr:clientData/>
  </xdr:twoCellAnchor>
  <xdr:twoCellAnchor>
    <xdr:from>
      <xdr:col>12</xdr:col>
      <xdr:colOff>9525</xdr:colOff>
      <xdr:row>34</xdr:row>
      <xdr:rowOff>28575</xdr:rowOff>
    </xdr:from>
    <xdr:to>
      <xdr:col>12</xdr:col>
      <xdr:colOff>371316</xdr:colOff>
      <xdr:row>36</xdr:row>
      <xdr:rowOff>131537</xdr:rowOff>
    </xdr:to>
    <xdr:sp macro="" textlink="">
      <xdr:nvSpPr>
        <xdr:cNvPr id="122" name="TextBox 121">
          <a:extLst>
            <a:ext uri="{FF2B5EF4-FFF2-40B4-BE49-F238E27FC236}">
              <a16:creationId xmlns:a16="http://schemas.microsoft.com/office/drawing/2014/main" id="{00000000-0008-0000-0000-00007A000000}"/>
            </a:ext>
          </a:extLst>
        </xdr:cNvPr>
        <xdr:cNvSpPr txBox="1"/>
      </xdr:nvSpPr>
      <xdr:spPr bwMode="auto">
        <a:xfrm>
          <a:off x="6715125" y="44291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22</a:t>
          </a:r>
        </a:p>
      </xdr:txBody>
    </xdr:sp>
    <xdr:clientData/>
  </xdr:twoCellAnchor>
  <xdr:twoCellAnchor>
    <xdr:from>
      <xdr:col>17</xdr:col>
      <xdr:colOff>0</xdr:colOff>
      <xdr:row>13</xdr:row>
      <xdr:rowOff>47625</xdr:rowOff>
    </xdr:from>
    <xdr:to>
      <xdr:col>18</xdr:col>
      <xdr:colOff>85566</xdr:colOff>
      <xdr:row>16</xdr:row>
      <xdr:rowOff>26762</xdr:rowOff>
    </xdr:to>
    <xdr:sp macro="" textlink="">
      <xdr:nvSpPr>
        <xdr:cNvPr id="123" name="TextBox 122">
          <a:extLst>
            <a:ext uri="{FF2B5EF4-FFF2-40B4-BE49-F238E27FC236}">
              <a16:creationId xmlns:a16="http://schemas.microsoft.com/office/drawing/2014/main" id="{00000000-0008-0000-0000-00007B000000}"/>
            </a:ext>
          </a:extLst>
        </xdr:cNvPr>
        <xdr:cNvSpPr txBox="1"/>
      </xdr:nvSpPr>
      <xdr:spPr bwMode="auto">
        <a:xfrm>
          <a:off x="9610725" y="165735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24</a:t>
          </a:r>
        </a:p>
      </xdr:txBody>
    </xdr:sp>
    <xdr:clientData/>
  </xdr:twoCellAnchor>
  <xdr:twoCellAnchor>
    <xdr:from>
      <xdr:col>17</xdr:col>
      <xdr:colOff>0</xdr:colOff>
      <xdr:row>15</xdr:row>
      <xdr:rowOff>114300</xdr:rowOff>
    </xdr:from>
    <xdr:to>
      <xdr:col>18</xdr:col>
      <xdr:colOff>85566</xdr:colOff>
      <xdr:row>18</xdr:row>
      <xdr:rowOff>83912</xdr:rowOff>
    </xdr:to>
    <xdr:sp macro="" textlink="">
      <xdr:nvSpPr>
        <xdr:cNvPr id="124" name="TextBox 123">
          <a:extLst>
            <a:ext uri="{FF2B5EF4-FFF2-40B4-BE49-F238E27FC236}">
              <a16:creationId xmlns:a16="http://schemas.microsoft.com/office/drawing/2014/main" id="{00000000-0008-0000-0000-00007C000000}"/>
            </a:ext>
          </a:extLst>
        </xdr:cNvPr>
        <xdr:cNvSpPr txBox="1"/>
      </xdr:nvSpPr>
      <xdr:spPr bwMode="auto">
        <a:xfrm>
          <a:off x="9610725" y="198120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25</a:t>
          </a:r>
        </a:p>
      </xdr:txBody>
    </xdr:sp>
    <xdr:clientData/>
  </xdr:twoCellAnchor>
  <xdr:twoCellAnchor>
    <xdr:from>
      <xdr:col>16</xdr:col>
      <xdr:colOff>781050</xdr:colOff>
      <xdr:row>26</xdr:row>
      <xdr:rowOff>28575</xdr:rowOff>
    </xdr:from>
    <xdr:to>
      <xdr:col>18</xdr:col>
      <xdr:colOff>56991</xdr:colOff>
      <xdr:row>28</xdr:row>
      <xdr:rowOff>131537</xdr:rowOff>
    </xdr:to>
    <xdr:sp macro="" textlink="">
      <xdr:nvSpPr>
        <xdr:cNvPr id="126" name="TextBox 125">
          <a:extLst>
            <a:ext uri="{FF2B5EF4-FFF2-40B4-BE49-F238E27FC236}">
              <a16:creationId xmlns:a16="http://schemas.microsoft.com/office/drawing/2014/main" id="{00000000-0008-0000-0000-00007E000000}"/>
            </a:ext>
          </a:extLst>
        </xdr:cNvPr>
        <xdr:cNvSpPr txBox="1"/>
      </xdr:nvSpPr>
      <xdr:spPr bwMode="auto">
        <a:xfrm>
          <a:off x="9582150" y="33623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26</a:t>
          </a:r>
        </a:p>
      </xdr:txBody>
    </xdr:sp>
    <xdr:clientData/>
  </xdr:twoCellAnchor>
  <xdr:twoCellAnchor>
    <xdr:from>
      <xdr:col>6</xdr:col>
      <xdr:colOff>9525</xdr:colOff>
      <xdr:row>33</xdr:row>
      <xdr:rowOff>85725</xdr:rowOff>
    </xdr:from>
    <xdr:to>
      <xdr:col>6</xdr:col>
      <xdr:colOff>371316</xdr:colOff>
      <xdr:row>36</xdr:row>
      <xdr:rowOff>55337</xdr:rowOff>
    </xdr:to>
    <xdr:sp macro="" textlink="">
      <xdr:nvSpPr>
        <xdr:cNvPr id="127" name="TextBox 126">
          <a:extLst>
            <a:ext uri="{FF2B5EF4-FFF2-40B4-BE49-F238E27FC236}">
              <a16:creationId xmlns:a16="http://schemas.microsoft.com/office/drawing/2014/main" id="{00000000-0008-0000-0000-00007F000000}"/>
            </a:ext>
          </a:extLst>
        </xdr:cNvPr>
        <xdr:cNvSpPr txBox="1"/>
      </xdr:nvSpPr>
      <xdr:spPr bwMode="auto">
        <a:xfrm>
          <a:off x="3381375" y="43529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11</a:t>
          </a:r>
        </a:p>
      </xdr:txBody>
    </xdr:sp>
    <xdr:clientData/>
  </xdr:twoCellAnchor>
  <xdr:twoCellAnchor>
    <xdr:from>
      <xdr:col>16</xdr:col>
      <xdr:colOff>771525</xdr:colOff>
      <xdr:row>28</xdr:row>
      <xdr:rowOff>104775</xdr:rowOff>
    </xdr:from>
    <xdr:to>
      <xdr:col>18</xdr:col>
      <xdr:colOff>47466</xdr:colOff>
      <xdr:row>31</xdr:row>
      <xdr:rowOff>74387</xdr:rowOff>
    </xdr:to>
    <xdr:sp macro="" textlink="">
      <xdr:nvSpPr>
        <xdr:cNvPr id="128" name="TextBox 127">
          <a:extLst>
            <a:ext uri="{FF2B5EF4-FFF2-40B4-BE49-F238E27FC236}">
              <a16:creationId xmlns:a16="http://schemas.microsoft.com/office/drawing/2014/main" id="{00000000-0008-0000-0000-000080000000}"/>
            </a:ext>
          </a:extLst>
        </xdr:cNvPr>
        <xdr:cNvSpPr txBox="1"/>
      </xdr:nvSpPr>
      <xdr:spPr bwMode="auto">
        <a:xfrm>
          <a:off x="9572625" y="3705225"/>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29</a:t>
          </a:r>
        </a:p>
      </xdr:txBody>
    </xdr:sp>
    <xdr:clientData/>
  </xdr:twoCellAnchor>
  <xdr:twoCellAnchor>
    <xdr:from>
      <xdr:col>16</xdr:col>
      <xdr:colOff>771525</xdr:colOff>
      <xdr:row>31</xdr:row>
      <xdr:rowOff>0</xdr:rowOff>
    </xdr:from>
    <xdr:to>
      <xdr:col>18</xdr:col>
      <xdr:colOff>47466</xdr:colOff>
      <xdr:row>33</xdr:row>
      <xdr:rowOff>102962</xdr:rowOff>
    </xdr:to>
    <xdr:sp macro="" textlink="">
      <xdr:nvSpPr>
        <xdr:cNvPr id="129" name="TextBox 128">
          <a:extLst>
            <a:ext uri="{FF2B5EF4-FFF2-40B4-BE49-F238E27FC236}">
              <a16:creationId xmlns:a16="http://schemas.microsoft.com/office/drawing/2014/main" id="{00000000-0008-0000-0000-000081000000}"/>
            </a:ext>
          </a:extLst>
        </xdr:cNvPr>
        <xdr:cNvSpPr txBox="1"/>
      </xdr:nvSpPr>
      <xdr:spPr bwMode="auto">
        <a:xfrm>
          <a:off x="9572625" y="4000500"/>
          <a:ext cx="361791" cy="36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30</a:t>
          </a:r>
        </a:p>
      </xdr:txBody>
    </xdr:sp>
    <xdr:clientData/>
  </xdr:twoCellAnchor>
  <xdr:twoCellAnchor>
    <xdr:from>
      <xdr:col>0</xdr:col>
      <xdr:colOff>428625</xdr:colOff>
      <xdr:row>4</xdr:row>
      <xdr:rowOff>9526</xdr:rowOff>
    </xdr:from>
    <xdr:to>
      <xdr:col>18</xdr:col>
      <xdr:colOff>9525</xdr:colOff>
      <xdr:row>8</xdr:row>
      <xdr:rowOff>76200</xdr:rowOff>
    </xdr:to>
    <xdr:sp macro="" textlink="">
      <xdr:nvSpPr>
        <xdr:cNvPr id="4" name="직사각형 3">
          <a:extLst>
            <a:ext uri="{FF2B5EF4-FFF2-40B4-BE49-F238E27FC236}">
              <a16:creationId xmlns:a16="http://schemas.microsoft.com/office/drawing/2014/main" id="{00000000-0008-0000-0000-000004000000}"/>
            </a:ext>
          </a:extLst>
        </xdr:cNvPr>
        <xdr:cNvSpPr/>
      </xdr:nvSpPr>
      <xdr:spPr>
        <a:xfrm>
          <a:off x="428625" y="504826"/>
          <a:ext cx="9467850" cy="561974"/>
        </a:xfrm>
        <a:prstGeom prst="rect">
          <a:avLst/>
        </a:prstGeom>
        <a:solidFill>
          <a:schemeClr val="tx2">
            <a:lumMod val="20000"/>
            <a:lumOff val="80000"/>
            <a:alpha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0</xdr:col>
      <xdr:colOff>447675</xdr:colOff>
      <xdr:row>3</xdr:row>
      <xdr:rowOff>111361</xdr:rowOff>
    </xdr:from>
    <xdr:to>
      <xdr:col>9</xdr:col>
      <xdr:colOff>144870</xdr:colOff>
      <xdr:row>10</xdr:row>
      <xdr:rowOff>51451</xdr:rowOff>
    </xdr:to>
    <xdr:sp macro="" textlink="">
      <xdr:nvSpPr>
        <xdr:cNvPr id="2" name="TextBox 130">
          <a:extLst>
            <a:ext uri="{FF2B5EF4-FFF2-40B4-BE49-F238E27FC236}">
              <a16:creationId xmlns:a16="http://schemas.microsoft.com/office/drawing/2014/main" id="{00000000-0008-0000-0000-000002000000}"/>
            </a:ext>
          </a:extLst>
        </xdr:cNvPr>
        <xdr:cNvSpPr txBox="1">
          <a:spLocks noChangeArrowheads="1"/>
        </xdr:cNvSpPr>
      </xdr:nvSpPr>
      <xdr:spPr bwMode="auto">
        <a:xfrm>
          <a:off x="447675" y="482836"/>
          <a:ext cx="4354920" cy="806865"/>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altLang="ko-KR" sz="2800" b="1" i="0" strike="noStrike">
              <a:solidFill>
                <a:schemeClr val="tx2">
                  <a:lumMod val="75000"/>
                </a:schemeClr>
              </a:solidFill>
              <a:effectLst/>
              <a:latin typeface="Arial" pitchFamily="34" charset="0"/>
              <a:ea typeface="하나 B"/>
              <a:cs typeface="Arial" pitchFamily="34" charset="0"/>
            </a:rPr>
            <a:t>2019 2Q</a:t>
          </a:r>
          <a:r>
            <a:rPr lang="en-US" altLang="ko-KR" sz="2800" b="1" i="0" strike="noStrike" baseline="0">
              <a:solidFill>
                <a:schemeClr val="tx2">
                  <a:lumMod val="75000"/>
                </a:schemeClr>
              </a:solidFill>
              <a:effectLst/>
              <a:latin typeface="Arial" pitchFamily="34" charset="0"/>
              <a:ea typeface="하나 B"/>
              <a:cs typeface="Arial" pitchFamily="34" charset="0"/>
            </a:rPr>
            <a:t> </a:t>
          </a:r>
          <a:r>
            <a:rPr lang="en-US" altLang="ko-KR" sz="2800" b="1" i="0" strike="noStrike">
              <a:solidFill>
                <a:schemeClr val="tx2">
                  <a:lumMod val="75000"/>
                </a:schemeClr>
              </a:solidFill>
              <a:effectLst/>
              <a:latin typeface="Arial" pitchFamily="34" charset="0"/>
              <a:ea typeface="하나 B"/>
              <a:cs typeface="Arial" pitchFamily="34" charset="0"/>
            </a:rPr>
            <a:t>Factbook</a:t>
          </a:r>
          <a:r>
            <a:rPr lang="en-US" altLang="ko-KR" sz="3000" b="1" i="0" strike="noStrike">
              <a:solidFill>
                <a:schemeClr val="tx2">
                  <a:lumMod val="75000"/>
                </a:schemeClr>
              </a:solidFill>
              <a:effectLst/>
              <a:latin typeface="Arial" pitchFamily="34" charset="0"/>
              <a:ea typeface="하나 B"/>
              <a:cs typeface="Arial" pitchFamily="34" charset="0"/>
            </a:rPr>
            <a:t> </a:t>
          </a:r>
        </a:p>
      </xdr:txBody>
    </xdr:sp>
    <xdr:clientData/>
  </xdr:twoCellAnchor>
  <xdr:twoCellAnchor>
    <xdr:from>
      <xdr:col>0</xdr:col>
      <xdr:colOff>447675</xdr:colOff>
      <xdr:row>3</xdr:row>
      <xdr:rowOff>122959</xdr:rowOff>
    </xdr:from>
    <xdr:to>
      <xdr:col>18</xdr:col>
      <xdr:colOff>0</xdr:colOff>
      <xdr:row>4</xdr:row>
      <xdr:rowOff>44853</xdr:rowOff>
    </xdr:to>
    <xdr:sp macro="" textlink="">
      <xdr:nvSpPr>
        <xdr:cNvPr id="81" name="직사각형 80">
          <a:extLst>
            <a:ext uri="{FF2B5EF4-FFF2-40B4-BE49-F238E27FC236}">
              <a16:creationId xmlns:a16="http://schemas.microsoft.com/office/drawing/2014/main" id="{00000000-0008-0000-0000-000051000000}"/>
            </a:ext>
          </a:extLst>
        </xdr:cNvPr>
        <xdr:cNvSpPr/>
      </xdr:nvSpPr>
      <xdr:spPr>
        <a:xfrm>
          <a:off x="447675" y="494434"/>
          <a:ext cx="9439275" cy="45719"/>
        </a:xfrm>
        <a:prstGeom prst="rect">
          <a:avLst/>
        </a:prstGeom>
        <a:solidFill>
          <a:srgbClr val="00B0F0">
            <a:alpha val="74000"/>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1</xdr:col>
      <xdr:colOff>1896533</xdr:colOff>
      <xdr:row>1</xdr:row>
      <xdr:rowOff>142875</xdr:rowOff>
    </xdr:to>
    <xdr:pic>
      <xdr:nvPicPr>
        <xdr:cNvPr id="3" name="그림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1887008" cy="219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1</xdr:col>
      <xdr:colOff>1896533</xdr:colOff>
      <xdr:row>1</xdr:row>
      <xdr:rowOff>150683</xdr:rowOff>
    </xdr:to>
    <xdr:pic>
      <xdr:nvPicPr>
        <xdr:cNvPr id="3" name="그림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1887008" cy="22688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19050</xdr:colOff>
      <xdr:row>0</xdr:row>
      <xdr:rowOff>57150</xdr:rowOff>
    </xdr:from>
    <xdr:ext cx="1887008" cy="188783"/>
    <xdr:pic>
      <xdr:nvPicPr>
        <xdr:cNvPr id="2" name="그림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1887008" cy="18878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13</xdr:row>
      <xdr:rowOff>0</xdr:rowOff>
    </xdr:from>
    <xdr:to>
      <xdr:col>11</xdr:col>
      <xdr:colOff>142875</xdr:colOff>
      <xdr:row>13</xdr:row>
      <xdr:rowOff>171450</xdr:rowOff>
    </xdr:to>
    <xdr:sp macro="" textlink="">
      <xdr:nvSpPr>
        <xdr:cNvPr id="2" name="Text Box 3">
          <a:extLst>
            <a:ext uri="{FF2B5EF4-FFF2-40B4-BE49-F238E27FC236}">
              <a16:creationId xmlns:a16="http://schemas.microsoft.com/office/drawing/2014/main" id="{00000000-0008-0000-0C00-000002000000}"/>
            </a:ext>
          </a:extLst>
        </xdr:cNvPr>
        <xdr:cNvSpPr txBox="1">
          <a:spLocks noChangeArrowheads="1"/>
        </xdr:cNvSpPr>
      </xdr:nvSpPr>
      <xdr:spPr bwMode="auto">
        <a:xfrm>
          <a:off x="4324350" y="2019300"/>
          <a:ext cx="142875" cy="171450"/>
        </a:xfrm>
        <a:prstGeom prst="rect">
          <a:avLst/>
        </a:prstGeom>
        <a:noFill/>
        <a:ln w="9525">
          <a:noFill/>
          <a:miter lim="800000"/>
          <a:headEnd/>
          <a:tailEnd/>
        </a:ln>
      </xdr:spPr>
    </xdr:sp>
    <xdr:clientData/>
  </xdr:twoCellAnchor>
  <xdr:twoCellAnchor editAs="oneCell">
    <xdr:from>
      <xdr:col>7</xdr:col>
      <xdr:colOff>0</xdr:colOff>
      <xdr:row>13</xdr:row>
      <xdr:rowOff>66675</xdr:rowOff>
    </xdr:from>
    <xdr:to>
      <xdr:col>11</xdr:col>
      <xdr:colOff>142875</xdr:colOff>
      <xdr:row>14</xdr:row>
      <xdr:rowOff>57150</xdr:rowOff>
    </xdr:to>
    <xdr:sp macro="" textlink="">
      <xdr:nvSpPr>
        <xdr:cNvPr id="3" name="Text Box 16">
          <a:extLst>
            <a:ext uri="{FF2B5EF4-FFF2-40B4-BE49-F238E27FC236}">
              <a16:creationId xmlns:a16="http://schemas.microsoft.com/office/drawing/2014/main" id="{00000000-0008-0000-0C00-000003000000}"/>
            </a:ext>
          </a:extLst>
        </xdr:cNvPr>
        <xdr:cNvSpPr txBox="1">
          <a:spLocks noChangeArrowheads="1"/>
        </xdr:cNvSpPr>
      </xdr:nvSpPr>
      <xdr:spPr bwMode="auto">
        <a:xfrm>
          <a:off x="4324350" y="2085975"/>
          <a:ext cx="142875" cy="18097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11</xdr:col>
      <xdr:colOff>142875</xdr:colOff>
      <xdr:row>13</xdr:row>
      <xdr:rowOff>171450</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4324350" y="2019300"/>
          <a:ext cx="142875" cy="171450"/>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171450</xdr:rowOff>
    </xdr:to>
    <xdr:sp macro="" textlink="">
      <xdr:nvSpPr>
        <xdr:cNvPr id="5" name="Text Box 3">
          <a:extLst>
            <a:ext uri="{FF2B5EF4-FFF2-40B4-BE49-F238E27FC236}">
              <a16:creationId xmlns:a16="http://schemas.microsoft.com/office/drawing/2014/main" id="{00000000-0008-0000-0C00-000005000000}"/>
            </a:ext>
          </a:extLst>
        </xdr:cNvPr>
        <xdr:cNvSpPr txBox="1">
          <a:spLocks noChangeArrowheads="1"/>
        </xdr:cNvSpPr>
      </xdr:nvSpPr>
      <xdr:spPr bwMode="auto">
        <a:xfrm>
          <a:off x="4324350" y="7162800"/>
          <a:ext cx="142875" cy="171450"/>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180975</xdr:rowOff>
    </xdr:to>
    <xdr:sp macro="" textlink="">
      <xdr:nvSpPr>
        <xdr:cNvPr id="6" name="Text Box 16">
          <a:extLst>
            <a:ext uri="{FF2B5EF4-FFF2-40B4-BE49-F238E27FC236}">
              <a16:creationId xmlns:a16="http://schemas.microsoft.com/office/drawing/2014/main" id="{00000000-0008-0000-0C00-000006000000}"/>
            </a:ext>
          </a:extLst>
        </xdr:cNvPr>
        <xdr:cNvSpPr txBox="1">
          <a:spLocks noChangeArrowheads="1"/>
        </xdr:cNvSpPr>
      </xdr:nvSpPr>
      <xdr:spPr bwMode="auto">
        <a:xfrm>
          <a:off x="4324350" y="7162800"/>
          <a:ext cx="142875" cy="180975"/>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171450</xdr:rowOff>
    </xdr:to>
    <xdr:sp macro="" textlink="">
      <xdr:nvSpPr>
        <xdr:cNvPr id="7" name="Text Box 3">
          <a:extLst>
            <a:ext uri="{FF2B5EF4-FFF2-40B4-BE49-F238E27FC236}">
              <a16:creationId xmlns:a16="http://schemas.microsoft.com/office/drawing/2014/main" id="{00000000-0008-0000-0C00-000007000000}"/>
            </a:ext>
          </a:extLst>
        </xdr:cNvPr>
        <xdr:cNvSpPr txBox="1">
          <a:spLocks noChangeArrowheads="1"/>
        </xdr:cNvSpPr>
      </xdr:nvSpPr>
      <xdr:spPr bwMode="auto">
        <a:xfrm>
          <a:off x="4324350" y="7162800"/>
          <a:ext cx="142875" cy="171450"/>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180975</xdr:rowOff>
    </xdr:to>
    <xdr:sp macro="" textlink="">
      <xdr:nvSpPr>
        <xdr:cNvPr id="8" name="Text Box 16">
          <a:extLst>
            <a:ext uri="{FF2B5EF4-FFF2-40B4-BE49-F238E27FC236}">
              <a16:creationId xmlns:a16="http://schemas.microsoft.com/office/drawing/2014/main" id="{00000000-0008-0000-0C00-000008000000}"/>
            </a:ext>
          </a:extLst>
        </xdr:cNvPr>
        <xdr:cNvSpPr txBox="1">
          <a:spLocks noChangeArrowheads="1"/>
        </xdr:cNvSpPr>
      </xdr:nvSpPr>
      <xdr:spPr bwMode="auto">
        <a:xfrm>
          <a:off x="4324350" y="7162800"/>
          <a:ext cx="142875" cy="180975"/>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171450</xdr:rowOff>
    </xdr:to>
    <xdr:sp macro="" textlink="">
      <xdr:nvSpPr>
        <xdr:cNvPr id="9" name="Text Box 3">
          <a:extLst>
            <a:ext uri="{FF2B5EF4-FFF2-40B4-BE49-F238E27FC236}">
              <a16:creationId xmlns:a16="http://schemas.microsoft.com/office/drawing/2014/main" id="{00000000-0008-0000-0C00-000009000000}"/>
            </a:ext>
          </a:extLst>
        </xdr:cNvPr>
        <xdr:cNvSpPr txBox="1">
          <a:spLocks noChangeArrowheads="1"/>
        </xdr:cNvSpPr>
      </xdr:nvSpPr>
      <xdr:spPr bwMode="auto">
        <a:xfrm>
          <a:off x="4324350" y="7162800"/>
          <a:ext cx="142875" cy="171450"/>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180975</xdr:rowOff>
    </xdr:to>
    <xdr:sp macro="" textlink="">
      <xdr:nvSpPr>
        <xdr:cNvPr id="10" name="Text Box 16">
          <a:extLst>
            <a:ext uri="{FF2B5EF4-FFF2-40B4-BE49-F238E27FC236}">
              <a16:creationId xmlns:a16="http://schemas.microsoft.com/office/drawing/2014/main" id="{00000000-0008-0000-0C00-00000A000000}"/>
            </a:ext>
          </a:extLst>
        </xdr:cNvPr>
        <xdr:cNvSpPr txBox="1">
          <a:spLocks noChangeArrowheads="1"/>
        </xdr:cNvSpPr>
      </xdr:nvSpPr>
      <xdr:spPr bwMode="auto">
        <a:xfrm>
          <a:off x="4324350" y="7162800"/>
          <a:ext cx="142875" cy="180975"/>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171450</xdr:rowOff>
    </xdr:to>
    <xdr:sp macro="" textlink="">
      <xdr:nvSpPr>
        <xdr:cNvPr id="11" name="Text Box 3">
          <a:extLst>
            <a:ext uri="{FF2B5EF4-FFF2-40B4-BE49-F238E27FC236}">
              <a16:creationId xmlns:a16="http://schemas.microsoft.com/office/drawing/2014/main" id="{00000000-0008-0000-0C00-00000B000000}"/>
            </a:ext>
          </a:extLst>
        </xdr:cNvPr>
        <xdr:cNvSpPr txBox="1">
          <a:spLocks noChangeArrowheads="1"/>
        </xdr:cNvSpPr>
      </xdr:nvSpPr>
      <xdr:spPr bwMode="auto">
        <a:xfrm>
          <a:off x="4324350" y="7162800"/>
          <a:ext cx="142875" cy="171450"/>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180975</xdr:rowOff>
    </xdr:to>
    <xdr:sp macro="" textlink="">
      <xdr:nvSpPr>
        <xdr:cNvPr id="12" name="Text Box 16">
          <a:extLst>
            <a:ext uri="{FF2B5EF4-FFF2-40B4-BE49-F238E27FC236}">
              <a16:creationId xmlns:a16="http://schemas.microsoft.com/office/drawing/2014/main" id="{00000000-0008-0000-0C00-00000C000000}"/>
            </a:ext>
          </a:extLst>
        </xdr:cNvPr>
        <xdr:cNvSpPr txBox="1">
          <a:spLocks noChangeArrowheads="1"/>
        </xdr:cNvSpPr>
      </xdr:nvSpPr>
      <xdr:spPr bwMode="auto">
        <a:xfrm>
          <a:off x="4324350" y="7162800"/>
          <a:ext cx="142875" cy="180975"/>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171450</xdr:rowOff>
    </xdr:to>
    <xdr:sp macro="" textlink="">
      <xdr:nvSpPr>
        <xdr:cNvPr id="13" name="Text Box 3">
          <a:extLst>
            <a:ext uri="{FF2B5EF4-FFF2-40B4-BE49-F238E27FC236}">
              <a16:creationId xmlns:a16="http://schemas.microsoft.com/office/drawing/2014/main" id="{00000000-0008-0000-0C00-00000D000000}"/>
            </a:ext>
          </a:extLst>
        </xdr:cNvPr>
        <xdr:cNvSpPr txBox="1">
          <a:spLocks noChangeArrowheads="1"/>
        </xdr:cNvSpPr>
      </xdr:nvSpPr>
      <xdr:spPr bwMode="auto">
        <a:xfrm>
          <a:off x="4324350" y="7162800"/>
          <a:ext cx="142875" cy="171450"/>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180975</xdr:rowOff>
    </xdr:to>
    <xdr:sp macro="" textlink="">
      <xdr:nvSpPr>
        <xdr:cNvPr id="14" name="Text Box 16">
          <a:extLst>
            <a:ext uri="{FF2B5EF4-FFF2-40B4-BE49-F238E27FC236}">
              <a16:creationId xmlns:a16="http://schemas.microsoft.com/office/drawing/2014/main" id="{00000000-0008-0000-0C00-00000E000000}"/>
            </a:ext>
          </a:extLst>
        </xdr:cNvPr>
        <xdr:cNvSpPr txBox="1">
          <a:spLocks noChangeArrowheads="1"/>
        </xdr:cNvSpPr>
      </xdr:nvSpPr>
      <xdr:spPr bwMode="auto">
        <a:xfrm>
          <a:off x="4324350" y="7162800"/>
          <a:ext cx="142875" cy="180975"/>
        </a:xfrm>
        <a:prstGeom prst="rect">
          <a:avLst/>
        </a:prstGeom>
        <a:noFill/>
        <a:ln w="9525">
          <a:noFill/>
          <a:miter lim="800000"/>
          <a:headEnd/>
          <a:tailEnd/>
        </a:ln>
      </xdr:spPr>
    </xdr:sp>
    <xdr:clientData/>
  </xdr:twoCellAnchor>
  <xdr:twoCellAnchor editAs="oneCell">
    <xdr:from>
      <xdr:col>7</xdr:col>
      <xdr:colOff>0</xdr:colOff>
      <xdr:row>52</xdr:row>
      <xdr:rowOff>0</xdr:rowOff>
    </xdr:from>
    <xdr:to>
      <xdr:col>11</xdr:col>
      <xdr:colOff>142875</xdr:colOff>
      <xdr:row>52</xdr:row>
      <xdr:rowOff>171450</xdr:rowOff>
    </xdr:to>
    <xdr:sp macro="" textlink="">
      <xdr:nvSpPr>
        <xdr:cNvPr id="15" name="Text Box 3">
          <a:extLst>
            <a:ext uri="{FF2B5EF4-FFF2-40B4-BE49-F238E27FC236}">
              <a16:creationId xmlns:a16="http://schemas.microsoft.com/office/drawing/2014/main" id="{00000000-0008-0000-0C00-00000F000000}"/>
            </a:ext>
          </a:extLst>
        </xdr:cNvPr>
        <xdr:cNvSpPr txBox="1">
          <a:spLocks noChangeArrowheads="1"/>
        </xdr:cNvSpPr>
      </xdr:nvSpPr>
      <xdr:spPr bwMode="auto">
        <a:xfrm>
          <a:off x="4324350" y="7162800"/>
          <a:ext cx="142875" cy="171450"/>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11</xdr:col>
      <xdr:colOff>142875</xdr:colOff>
      <xdr:row>13</xdr:row>
      <xdr:rowOff>171450</xdr:rowOff>
    </xdr:to>
    <xdr:sp macro="" textlink="">
      <xdr:nvSpPr>
        <xdr:cNvPr id="16" name="Text Box 3">
          <a:extLst>
            <a:ext uri="{FF2B5EF4-FFF2-40B4-BE49-F238E27FC236}">
              <a16:creationId xmlns:a16="http://schemas.microsoft.com/office/drawing/2014/main" id="{00000000-0008-0000-0C00-000010000000}"/>
            </a:ext>
          </a:extLst>
        </xdr:cNvPr>
        <xdr:cNvSpPr txBox="1">
          <a:spLocks noChangeArrowheads="1"/>
        </xdr:cNvSpPr>
      </xdr:nvSpPr>
      <xdr:spPr bwMode="auto">
        <a:xfrm>
          <a:off x="4324350" y="2019300"/>
          <a:ext cx="142875" cy="171450"/>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11</xdr:col>
      <xdr:colOff>142875</xdr:colOff>
      <xdr:row>13</xdr:row>
      <xdr:rowOff>180975</xdr:rowOff>
    </xdr:to>
    <xdr:sp macro="" textlink="">
      <xdr:nvSpPr>
        <xdr:cNvPr id="17" name="Text Box 16">
          <a:extLst>
            <a:ext uri="{FF2B5EF4-FFF2-40B4-BE49-F238E27FC236}">
              <a16:creationId xmlns:a16="http://schemas.microsoft.com/office/drawing/2014/main" id="{00000000-0008-0000-0C00-000011000000}"/>
            </a:ext>
          </a:extLst>
        </xdr:cNvPr>
        <xdr:cNvSpPr txBox="1">
          <a:spLocks noChangeArrowheads="1"/>
        </xdr:cNvSpPr>
      </xdr:nvSpPr>
      <xdr:spPr bwMode="auto">
        <a:xfrm>
          <a:off x="4324350" y="2019300"/>
          <a:ext cx="142875" cy="18097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11</xdr:col>
      <xdr:colOff>142875</xdr:colOff>
      <xdr:row>13</xdr:row>
      <xdr:rowOff>171450</xdr:rowOff>
    </xdr:to>
    <xdr:sp macro="" textlink="">
      <xdr:nvSpPr>
        <xdr:cNvPr id="18" name="Text Box 3">
          <a:extLst>
            <a:ext uri="{FF2B5EF4-FFF2-40B4-BE49-F238E27FC236}">
              <a16:creationId xmlns:a16="http://schemas.microsoft.com/office/drawing/2014/main" id="{00000000-0008-0000-0C00-000012000000}"/>
            </a:ext>
          </a:extLst>
        </xdr:cNvPr>
        <xdr:cNvSpPr txBox="1">
          <a:spLocks noChangeArrowheads="1"/>
        </xdr:cNvSpPr>
      </xdr:nvSpPr>
      <xdr:spPr bwMode="auto">
        <a:xfrm>
          <a:off x="4324350" y="2019300"/>
          <a:ext cx="142875" cy="171450"/>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11</xdr:col>
      <xdr:colOff>142875</xdr:colOff>
      <xdr:row>13</xdr:row>
      <xdr:rowOff>180975</xdr:rowOff>
    </xdr:to>
    <xdr:sp macro="" textlink="">
      <xdr:nvSpPr>
        <xdr:cNvPr id="19" name="Text Box 16">
          <a:extLst>
            <a:ext uri="{FF2B5EF4-FFF2-40B4-BE49-F238E27FC236}">
              <a16:creationId xmlns:a16="http://schemas.microsoft.com/office/drawing/2014/main" id="{00000000-0008-0000-0C00-000013000000}"/>
            </a:ext>
          </a:extLst>
        </xdr:cNvPr>
        <xdr:cNvSpPr txBox="1">
          <a:spLocks noChangeArrowheads="1"/>
        </xdr:cNvSpPr>
      </xdr:nvSpPr>
      <xdr:spPr bwMode="auto">
        <a:xfrm>
          <a:off x="4324350" y="2019300"/>
          <a:ext cx="142875" cy="180975"/>
        </a:xfrm>
        <a:prstGeom prst="rect">
          <a:avLst/>
        </a:prstGeom>
        <a:noFill/>
        <a:ln w="9525">
          <a:noFill/>
          <a:miter lim="800000"/>
          <a:headEnd/>
          <a:tailEnd/>
        </a:ln>
      </xdr:spPr>
    </xdr:sp>
    <xdr:clientData/>
  </xdr:twoCellAnchor>
  <xdr:twoCellAnchor editAs="oneCell">
    <xdr:from>
      <xdr:col>1</xdr:col>
      <xdr:colOff>47625</xdr:colOff>
      <xdr:row>0</xdr:row>
      <xdr:rowOff>57150</xdr:rowOff>
    </xdr:from>
    <xdr:to>
      <xdr:col>1</xdr:col>
      <xdr:colOff>1934633</xdr:colOff>
      <xdr:row>1</xdr:row>
      <xdr:rowOff>112583</xdr:rowOff>
    </xdr:to>
    <xdr:pic>
      <xdr:nvPicPr>
        <xdr:cNvPr id="20" name="그림 19">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1887008" cy="1887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1</xdr:col>
      <xdr:colOff>1925108</xdr:colOff>
      <xdr:row>1</xdr:row>
      <xdr:rowOff>131633</xdr:rowOff>
    </xdr:to>
    <xdr:pic>
      <xdr:nvPicPr>
        <xdr:cNvPr id="3" name="그림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1887008" cy="18878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39</xdr:row>
      <xdr:rowOff>0</xdr:rowOff>
    </xdr:from>
    <xdr:to>
      <xdr:col>11</xdr:col>
      <xdr:colOff>142875</xdr:colOff>
      <xdr:row>40</xdr:row>
      <xdr:rowOff>19784</xdr:rowOff>
    </xdr:to>
    <xdr:sp macro="" textlink="">
      <xdr:nvSpPr>
        <xdr:cNvPr id="120686" name="Text Box 3">
          <a:extLst>
            <a:ext uri="{FF2B5EF4-FFF2-40B4-BE49-F238E27FC236}">
              <a16:creationId xmlns:a16="http://schemas.microsoft.com/office/drawing/2014/main" id="{00000000-0008-0000-0E00-00006ED70100}"/>
            </a:ext>
          </a:extLst>
        </xdr:cNvPr>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28799</xdr:rowOff>
    </xdr:to>
    <xdr:sp macro="" textlink="">
      <xdr:nvSpPr>
        <xdr:cNvPr id="120687" name="Text Box 16">
          <a:extLst>
            <a:ext uri="{FF2B5EF4-FFF2-40B4-BE49-F238E27FC236}">
              <a16:creationId xmlns:a16="http://schemas.microsoft.com/office/drawing/2014/main" id="{00000000-0008-0000-0E00-00006FD70100}"/>
            </a:ext>
          </a:extLst>
        </xdr:cNvPr>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19784</xdr:rowOff>
    </xdr:to>
    <xdr:sp macro="" textlink="">
      <xdr:nvSpPr>
        <xdr:cNvPr id="120689" name="Text Box 3">
          <a:extLst>
            <a:ext uri="{FF2B5EF4-FFF2-40B4-BE49-F238E27FC236}">
              <a16:creationId xmlns:a16="http://schemas.microsoft.com/office/drawing/2014/main" id="{00000000-0008-0000-0E00-000071D70100}"/>
            </a:ext>
          </a:extLst>
        </xdr:cNvPr>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28799</xdr:rowOff>
    </xdr:to>
    <xdr:sp macro="" textlink="">
      <xdr:nvSpPr>
        <xdr:cNvPr id="120690" name="Text Box 16">
          <a:extLst>
            <a:ext uri="{FF2B5EF4-FFF2-40B4-BE49-F238E27FC236}">
              <a16:creationId xmlns:a16="http://schemas.microsoft.com/office/drawing/2014/main" id="{00000000-0008-0000-0E00-000072D70100}"/>
            </a:ext>
          </a:extLst>
        </xdr:cNvPr>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19785</xdr:rowOff>
    </xdr:to>
    <xdr:sp macro="" textlink="">
      <xdr:nvSpPr>
        <xdr:cNvPr id="7" name="Text Box 3">
          <a:extLst>
            <a:ext uri="{FF2B5EF4-FFF2-40B4-BE49-F238E27FC236}">
              <a16:creationId xmlns:a16="http://schemas.microsoft.com/office/drawing/2014/main" id="{00000000-0008-0000-0E00-000007000000}"/>
            </a:ext>
          </a:extLst>
        </xdr:cNvPr>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28799</xdr:rowOff>
    </xdr:to>
    <xdr:sp macro="" textlink="">
      <xdr:nvSpPr>
        <xdr:cNvPr id="8" name="Text Box 16">
          <a:extLst>
            <a:ext uri="{FF2B5EF4-FFF2-40B4-BE49-F238E27FC236}">
              <a16:creationId xmlns:a16="http://schemas.microsoft.com/office/drawing/2014/main" id="{00000000-0008-0000-0E00-000008000000}"/>
            </a:ext>
          </a:extLst>
        </xdr:cNvPr>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19785</xdr:rowOff>
    </xdr:to>
    <xdr:sp macro="" textlink="">
      <xdr:nvSpPr>
        <xdr:cNvPr id="9" name="Text Box 3">
          <a:extLst>
            <a:ext uri="{FF2B5EF4-FFF2-40B4-BE49-F238E27FC236}">
              <a16:creationId xmlns:a16="http://schemas.microsoft.com/office/drawing/2014/main" id="{00000000-0008-0000-0E00-000009000000}"/>
            </a:ext>
          </a:extLst>
        </xdr:cNvPr>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28799</xdr:rowOff>
    </xdr:to>
    <xdr:sp macro="" textlink="">
      <xdr:nvSpPr>
        <xdr:cNvPr id="10" name="Text Box 16">
          <a:extLst>
            <a:ext uri="{FF2B5EF4-FFF2-40B4-BE49-F238E27FC236}">
              <a16:creationId xmlns:a16="http://schemas.microsoft.com/office/drawing/2014/main" id="{00000000-0008-0000-0E00-00000A000000}"/>
            </a:ext>
          </a:extLst>
        </xdr:cNvPr>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19050</xdr:rowOff>
    </xdr:to>
    <xdr:sp macro="" textlink="">
      <xdr:nvSpPr>
        <xdr:cNvPr id="11" name="Text Box 3">
          <a:extLst>
            <a:ext uri="{FF2B5EF4-FFF2-40B4-BE49-F238E27FC236}">
              <a16:creationId xmlns:a16="http://schemas.microsoft.com/office/drawing/2014/main" id="{00000000-0008-0000-0E00-00000B000000}"/>
            </a:ext>
          </a:extLst>
        </xdr:cNvPr>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29561</xdr:rowOff>
    </xdr:to>
    <xdr:sp macro="" textlink="">
      <xdr:nvSpPr>
        <xdr:cNvPr id="13" name="Text Box 16">
          <a:extLst>
            <a:ext uri="{FF2B5EF4-FFF2-40B4-BE49-F238E27FC236}">
              <a16:creationId xmlns:a16="http://schemas.microsoft.com/office/drawing/2014/main" id="{00000000-0008-0000-0E00-00000D000000}"/>
            </a:ext>
          </a:extLst>
        </xdr:cNvPr>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19050</xdr:rowOff>
    </xdr:to>
    <xdr:sp macro="" textlink="">
      <xdr:nvSpPr>
        <xdr:cNvPr id="14" name="Text Box 3">
          <a:extLst>
            <a:ext uri="{FF2B5EF4-FFF2-40B4-BE49-F238E27FC236}">
              <a16:creationId xmlns:a16="http://schemas.microsoft.com/office/drawing/2014/main" id="{00000000-0008-0000-0E00-00000E000000}"/>
            </a:ext>
          </a:extLst>
        </xdr:cNvPr>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7</xdr:col>
      <xdr:colOff>0</xdr:colOff>
      <xdr:row>39</xdr:row>
      <xdr:rowOff>0</xdr:rowOff>
    </xdr:from>
    <xdr:to>
      <xdr:col>11</xdr:col>
      <xdr:colOff>142875</xdr:colOff>
      <xdr:row>40</xdr:row>
      <xdr:rowOff>29561</xdr:rowOff>
    </xdr:to>
    <xdr:sp macro="" textlink="">
      <xdr:nvSpPr>
        <xdr:cNvPr id="15" name="Text Box 16">
          <a:extLst>
            <a:ext uri="{FF2B5EF4-FFF2-40B4-BE49-F238E27FC236}">
              <a16:creationId xmlns:a16="http://schemas.microsoft.com/office/drawing/2014/main" id="{00000000-0008-0000-0E00-00000F000000}"/>
            </a:ext>
          </a:extLst>
        </xdr:cNvPr>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11</xdr:col>
      <xdr:colOff>142875</xdr:colOff>
      <xdr:row>31</xdr:row>
      <xdr:rowOff>171450</xdr:rowOff>
    </xdr:to>
    <xdr:sp macro="" textlink="">
      <xdr:nvSpPr>
        <xdr:cNvPr id="24" name="Text Box 3">
          <a:extLst>
            <a:ext uri="{FF2B5EF4-FFF2-40B4-BE49-F238E27FC236}">
              <a16:creationId xmlns:a16="http://schemas.microsoft.com/office/drawing/2014/main" id="{00000000-0008-0000-0E00-000018000000}"/>
            </a:ext>
          </a:extLst>
        </xdr:cNvPr>
        <xdr:cNvSpPr txBox="1">
          <a:spLocks noChangeArrowheads="1"/>
        </xdr:cNvSpPr>
      </xdr:nvSpPr>
      <xdr:spPr bwMode="auto">
        <a:xfrm>
          <a:off x="3638550" y="9220200"/>
          <a:ext cx="142875" cy="1714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11</xdr:col>
      <xdr:colOff>142875</xdr:colOff>
      <xdr:row>31</xdr:row>
      <xdr:rowOff>181961</xdr:rowOff>
    </xdr:to>
    <xdr:sp macro="" textlink="">
      <xdr:nvSpPr>
        <xdr:cNvPr id="25" name="Text Box 16">
          <a:extLst>
            <a:ext uri="{FF2B5EF4-FFF2-40B4-BE49-F238E27FC236}">
              <a16:creationId xmlns:a16="http://schemas.microsoft.com/office/drawing/2014/main" id="{00000000-0008-0000-0E00-000019000000}"/>
            </a:ext>
          </a:extLst>
        </xdr:cNvPr>
        <xdr:cNvSpPr txBox="1">
          <a:spLocks noChangeArrowheads="1"/>
        </xdr:cNvSpPr>
      </xdr:nvSpPr>
      <xdr:spPr bwMode="auto">
        <a:xfrm>
          <a:off x="3638550" y="9220200"/>
          <a:ext cx="142875" cy="181961"/>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11</xdr:col>
      <xdr:colOff>142875</xdr:colOff>
      <xdr:row>31</xdr:row>
      <xdr:rowOff>171450</xdr:rowOff>
    </xdr:to>
    <xdr:sp macro="" textlink="">
      <xdr:nvSpPr>
        <xdr:cNvPr id="26" name="Text Box 3">
          <a:extLst>
            <a:ext uri="{FF2B5EF4-FFF2-40B4-BE49-F238E27FC236}">
              <a16:creationId xmlns:a16="http://schemas.microsoft.com/office/drawing/2014/main" id="{00000000-0008-0000-0E00-00001A000000}"/>
            </a:ext>
          </a:extLst>
        </xdr:cNvPr>
        <xdr:cNvSpPr txBox="1">
          <a:spLocks noChangeArrowheads="1"/>
        </xdr:cNvSpPr>
      </xdr:nvSpPr>
      <xdr:spPr bwMode="auto">
        <a:xfrm>
          <a:off x="3638550" y="9220200"/>
          <a:ext cx="142875" cy="1714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11</xdr:col>
      <xdr:colOff>142875</xdr:colOff>
      <xdr:row>31</xdr:row>
      <xdr:rowOff>181961</xdr:rowOff>
    </xdr:to>
    <xdr:sp macro="" textlink="">
      <xdr:nvSpPr>
        <xdr:cNvPr id="27" name="Text Box 16">
          <a:extLst>
            <a:ext uri="{FF2B5EF4-FFF2-40B4-BE49-F238E27FC236}">
              <a16:creationId xmlns:a16="http://schemas.microsoft.com/office/drawing/2014/main" id="{00000000-0008-0000-0E00-00001B000000}"/>
            </a:ext>
          </a:extLst>
        </xdr:cNvPr>
        <xdr:cNvSpPr txBox="1">
          <a:spLocks noChangeArrowheads="1"/>
        </xdr:cNvSpPr>
      </xdr:nvSpPr>
      <xdr:spPr bwMode="auto">
        <a:xfrm>
          <a:off x="3638550" y="9220200"/>
          <a:ext cx="142875" cy="181961"/>
        </a:xfrm>
        <a:prstGeom prst="rect">
          <a:avLst/>
        </a:prstGeom>
        <a:noFill/>
        <a:ln w="9525">
          <a:noFill/>
          <a:miter lim="800000"/>
          <a:headEnd/>
          <a:tailEnd/>
        </a:ln>
      </xdr:spPr>
    </xdr:sp>
    <xdr:clientData/>
  </xdr:twoCellAnchor>
  <xdr:oneCellAnchor>
    <xdr:from>
      <xdr:col>19</xdr:col>
      <xdr:colOff>0</xdr:colOff>
      <xdr:row>29</xdr:row>
      <xdr:rowOff>0</xdr:rowOff>
    </xdr:from>
    <xdr:ext cx="142875" cy="171450"/>
    <xdr:sp macro="" textlink="">
      <xdr:nvSpPr>
        <xdr:cNvPr id="19" name="Text Box 3">
          <a:extLst>
            <a:ext uri="{FF2B5EF4-FFF2-40B4-BE49-F238E27FC236}">
              <a16:creationId xmlns:a16="http://schemas.microsoft.com/office/drawing/2014/main" id="{00000000-0008-0000-0E00-000013000000}"/>
            </a:ext>
          </a:extLst>
        </xdr:cNvPr>
        <xdr:cNvSpPr txBox="1">
          <a:spLocks noChangeArrowheads="1"/>
        </xdr:cNvSpPr>
      </xdr:nvSpPr>
      <xdr:spPr bwMode="auto">
        <a:xfrm>
          <a:off x="4333875" y="5257800"/>
          <a:ext cx="142875" cy="171450"/>
        </a:xfrm>
        <a:prstGeom prst="rect">
          <a:avLst/>
        </a:prstGeom>
        <a:noFill/>
        <a:ln w="9525">
          <a:noFill/>
          <a:miter lim="800000"/>
          <a:headEnd/>
          <a:tailEnd/>
        </a:ln>
      </xdr:spPr>
    </xdr:sp>
    <xdr:clientData/>
  </xdr:oneCellAnchor>
  <xdr:oneCellAnchor>
    <xdr:from>
      <xdr:col>19</xdr:col>
      <xdr:colOff>0</xdr:colOff>
      <xdr:row>29</xdr:row>
      <xdr:rowOff>0</xdr:rowOff>
    </xdr:from>
    <xdr:ext cx="142875" cy="181961"/>
    <xdr:sp macro="" textlink="">
      <xdr:nvSpPr>
        <xdr:cNvPr id="20" name="Text Box 16">
          <a:extLst>
            <a:ext uri="{FF2B5EF4-FFF2-40B4-BE49-F238E27FC236}">
              <a16:creationId xmlns:a16="http://schemas.microsoft.com/office/drawing/2014/main" id="{00000000-0008-0000-0E00-000014000000}"/>
            </a:ext>
          </a:extLst>
        </xdr:cNvPr>
        <xdr:cNvSpPr txBox="1">
          <a:spLocks noChangeArrowheads="1"/>
        </xdr:cNvSpPr>
      </xdr:nvSpPr>
      <xdr:spPr bwMode="auto">
        <a:xfrm>
          <a:off x="4333875" y="5257800"/>
          <a:ext cx="142875" cy="181961"/>
        </a:xfrm>
        <a:prstGeom prst="rect">
          <a:avLst/>
        </a:prstGeom>
        <a:noFill/>
        <a:ln w="9525">
          <a:noFill/>
          <a:miter lim="800000"/>
          <a:headEnd/>
          <a:tailEnd/>
        </a:ln>
      </xdr:spPr>
    </xdr:sp>
    <xdr:clientData/>
  </xdr:oneCellAnchor>
  <xdr:oneCellAnchor>
    <xdr:from>
      <xdr:col>19</xdr:col>
      <xdr:colOff>0</xdr:colOff>
      <xdr:row>29</xdr:row>
      <xdr:rowOff>0</xdr:rowOff>
    </xdr:from>
    <xdr:ext cx="142875" cy="171450"/>
    <xdr:sp macro="" textlink="">
      <xdr:nvSpPr>
        <xdr:cNvPr id="21" name="Text Box 3">
          <a:extLst>
            <a:ext uri="{FF2B5EF4-FFF2-40B4-BE49-F238E27FC236}">
              <a16:creationId xmlns:a16="http://schemas.microsoft.com/office/drawing/2014/main" id="{00000000-0008-0000-0E00-000015000000}"/>
            </a:ext>
          </a:extLst>
        </xdr:cNvPr>
        <xdr:cNvSpPr txBox="1">
          <a:spLocks noChangeArrowheads="1"/>
        </xdr:cNvSpPr>
      </xdr:nvSpPr>
      <xdr:spPr bwMode="auto">
        <a:xfrm>
          <a:off x="4333875" y="5257800"/>
          <a:ext cx="142875" cy="171450"/>
        </a:xfrm>
        <a:prstGeom prst="rect">
          <a:avLst/>
        </a:prstGeom>
        <a:noFill/>
        <a:ln w="9525">
          <a:noFill/>
          <a:miter lim="800000"/>
          <a:headEnd/>
          <a:tailEnd/>
        </a:ln>
      </xdr:spPr>
    </xdr:sp>
    <xdr:clientData/>
  </xdr:oneCellAnchor>
  <xdr:oneCellAnchor>
    <xdr:from>
      <xdr:col>19</xdr:col>
      <xdr:colOff>0</xdr:colOff>
      <xdr:row>29</xdr:row>
      <xdr:rowOff>0</xdr:rowOff>
    </xdr:from>
    <xdr:ext cx="142875" cy="181961"/>
    <xdr:sp macro="" textlink="">
      <xdr:nvSpPr>
        <xdr:cNvPr id="22" name="Text Box 16">
          <a:extLst>
            <a:ext uri="{FF2B5EF4-FFF2-40B4-BE49-F238E27FC236}">
              <a16:creationId xmlns:a16="http://schemas.microsoft.com/office/drawing/2014/main" id="{00000000-0008-0000-0E00-000016000000}"/>
            </a:ext>
          </a:extLst>
        </xdr:cNvPr>
        <xdr:cNvSpPr txBox="1">
          <a:spLocks noChangeArrowheads="1"/>
        </xdr:cNvSpPr>
      </xdr:nvSpPr>
      <xdr:spPr bwMode="auto">
        <a:xfrm>
          <a:off x="4333875" y="5257800"/>
          <a:ext cx="142875" cy="181961"/>
        </a:xfrm>
        <a:prstGeom prst="rect">
          <a:avLst/>
        </a:prstGeom>
        <a:noFill/>
        <a:ln w="9525">
          <a:noFill/>
          <a:miter lim="800000"/>
          <a:headEnd/>
          <a:tailEnd/>
        </a:ln>
      </xdr:spPr>
    </xdr:sp>
    <xdr:clientData/>
  </xdr:oneCellAnchor>
  <xdr:twoCellAnchor editAs="oneCell">
    <xdr:from>
      <xdr:col>1</xdr:col>
      <xdr:colOff>38100</xdr:colOff>
      <xdr:row>0</xdr:row>
      <xdr:rowOff>76200</xdr:rowOff>
    </xdr:from>
    <xdr:to>
      <xdr:col>1</xdr:col>
      <xdr:colOff>1925108</xdr:colOff>
      <xdr:row>1</xdr:row>
      <xdr:rowOff>131633</xdr:rowOff>
    </xdr:to>
    <xdr:pic>
      <xdr:nvPicPr>
        <xdr:cNvPr id="23" name="그림 22">
          <a:extLst>
            <a:ext uri="{FF2B5EF4-FFF2-40B4-BE49-F238E27FC236}">
              <a16:creationId xmlns:a16="http://schemas.microsoft.com/office/drawing/2014/main" id="{00000000-0008-0000-0E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1887008" cy="188783"/>
        </a:xfrm>
        <a:prstGeom prst="rect">
          <a:avLst/>
        </a:prstGeom>
      </xdr:spPr>
    </xdr:pic>
    <xdr:clientData/>
  </xdr:twoCellAnchor>
  <xdr:twoCellAnchor>
    <xdr:from>
      <xdr:col>16</xdr:col>
      <xdr:colOff>400050</xdr:colOff>
      <xdr:row>9</xdr:row>
      <xdr:rowOff>114300</xdr:rowOff>
    </xdr:from>
    <xdr:to>
      <xdr:col>18</xdr:col>
      <xdr:colOff>180975</xdr:colOff>
      <xdr:row>11</xdr:row>
      <xdr:rowOff>95250</xdr:rowOff>
    </xdr:to>
    <xdr:sp macro="" textlink="">
      <xdr:nvSpPr>
        <xdr:cNvPr id="28" name="TextBox 27">
          <a:extLst>
            <a:ext uri="{FF2B5EF4-FFF2-40B4-BE49-F238E27FC236}">
              <a16:creationId xmlns:a16="http://schemas.microsoft.com/office/drawing/2014/main" id="{00000000-0008-0000-0E00-00001C000000}"/>
            </a:ext>
          </a:extLst>
        </xdr:cNvPr>
        <xdr:cNvSpPr txBox="1"/>
      </xdr:nvSpPr>
      <xdr:spPr>
        <a:xfrm>
          <a:off x="9534525" y="1562100"/>
          <a:ext cx="1400175" cy="3619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ko-KR" sz="2000">
              <a:latin typeface="Arial" panose="020B0604020202020204" pitchFamily="34" charset="0"/>
              <a:cs typeface="Arial" panose="020B0604020202020204" pitchFamily="34" charset="0"/>
            </a:rPr>
            <a:t>TBD</a:t>
          </a:r>
          <a:endParaRPr lang="ko-KR" altLang="en-US" sz="2000">
            <a:latin typeface="Arial" panose="020B0604020202020204" pitchFamily="34" charset="0"/>
            <a:cs typeface="Arial" panose="020B0604020202020204" pitchFamily="34" charset="0"/>
          </a:endParaRPr>
        </a:p>
      </xdr:txBody>
    </xdr:sp>
    <xdr:clientData/>
  </xdr:twoCellAnchor>
  <xdr:twoCellAnchor>
    <xdr:from>
      <xdr:col>16</xdr:col>
      <xdr:colOff>476250</xdr:colOff>
      <xdr:row>18</xdr:row>
      <xdr:rowOff>114300</xdr:rowOff>
    </xdr:from>
    <xdr:to>
      <xdr:col>18</xdr:col>
      <xdr:colOff>257175</xdr:colOff>
      <xdr:row>19</xdr:row>
      <xdr:rowOff>171450</xdr:rowOff>
    </xdr:to>
    <xdr:sp macro="" textlink="">
      <xdr:nvSpPr>
        <xdr:cNvPr id="29" name="TextBox 28">
          <a:extLst>
            <a:ext uri="{FF2B5EF4-FFF2-40B4-BE49-F238E27FC236}">
              <a16:creationId xmlns:a16="http://schemas.microsoft.com/office/drawing/2014/main" id="{00000000-0008-0000-0E00-00001D000000}"/>
            </a:ext>
          </a:extLst>
        </xdr:cNvPr>
        <xdr:cNvSpPr txBox="1"/>
      </xdr:nvSpPr>
      <xdr:spPr>
        <a:xfrm>
          <a:off x="9610725" y="3276600"/>
          <a:ext cx="1400175" cy="2476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ko-KR" sz="1200" b="1">
              <a:latin typeface="Arial" panose="020B0604020202020204" pitchFamily="34" charset="0"/>
              <a:cs typeface="Arial" panose="020B0604020202020204" pitchFamily="34" charset="0"/>
            </a:rPr>
            <a:t>TBD</a:t>
          </a:r>
          <a:endParaRPr lang="ko-KR" altLang="en-US" sz="1200" b="1">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38</xdr:row>
      <xdr:rowOff>0</xdr:rowOff>
    </xdr:from>
    <xdr:to>
      <xdr:col>11</xdr:col>
      <xdr:colOff>142875</xdr:colOff>
      <xdr:row>39</xdr:row>
      <xdr:rowOff>15302</xdr:rowOff>
    </xdr:to>
    <xdr:sp macro="" textlink="">
      <xdr:nvSpPr>
        <xdr:cNvPr id="2" name="Text Box 3">
          <a:extLst>
            <a:ext uri="{FF2B5EF4-FFF2-40B4-BE49-F238E27FC236}">
              <a16:creationId xmlns:a16="http://schemas.microsoft.com/office/drawing/2014/main" id="{00000000-0008-0000-0F00-000002000000}"/>
            </a:ext>
          </a:extLst>
        </xdr:cNvPr>
        <xdr:cNvSpPr txBox="1">
          <a:spLocks noChangeArrowheads="1"/>
        </xdr:cNvSpPr>
      </xdr:nvSpPr>
      <xdr:spPr bwMode="auto">
        <a:xfrm>
          <a:off x="5086350" y="12677775"/>
          <a:ext cx="142875" cy="172184"/>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24317</xdr:rowOff>
    </xdr:to>
    <xdr:sp macro="" textlink="">
      <xdr:nvSpPr>
        <xdr:cNvPr id="3" name="Text Box 16">
          <a:extLst>
            <a:ext uri="{FF2B5EF4-FFF2-40B4-BE49-F238E27FC236}">
              <a16:creationId xmlns:a16="http://schemas.microsoft.com/office/drawing/2014/main" id="{00000000-0008-0000-0F00-000003000000}"/>
            </a:ext>
          </a:extLst>
        </xdr:cNvPr>
        <xdr:cNvSpPr txBox="1">
          <a:spLocks noChangeArrowheads="1"/>
        </xdr:cNvSpPr>
      </xdr:nvSpPr>
      <xdr:spPr bwMode="auto">
        <a:xfrm>
          <a:off x="5086350" y="12677775"/>
          <a:ext cx="142875" cy="181199"/>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15302</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5086350" y="12677775"/>
          <a:ext cx="142875" cy="172184"/>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24317</xdr:rowOff>
    </xdr:to>
    <xdr:sp macro="" textlink="">
      <xdr:nvSpPr>
        <xdr:cNvPr id="5" name="Text Box 16">
          <a:extLst>
            <a:ext uri="{FF2B5EF4-FFF2-40B4-BE49-F238E27FC236}">
              <a16:creationId xmlns:a16="http://schemas.microsoft.com/office/drawing/2014/main" id="{00000000-0008-0000-0F00-000005000000}"/>
            </a:ext>
          </a:extLst>
        </xdr:cNvPr>
        <xdr:cNvSpPr txBox="1">
          <a:spLocks noChangeArrowheads="1"/>
        </xdr:cNvSpPr>
      </xdr:nvSpPr>
      <xdr:spPr bwMode="auto">
        <a:xfrm>
          <a:off x="5086350" y="12677775"/>
          <a:ext cx="142875" cy="181199"/>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15303</xdr:rowOff>
    </xdr:to>
    <xdr:sp macro="" textlink="">
      <xdr:nvSpPr>
        <xdr:cNvPr id="6" name="Text Box 3">
          <a:extLst>
            <a:ext uri="{FF2B5EF4-FFF2-40B4-BE49-F238E27FC236}">
              <a16:creationId xmlns:a16="http://schemas.microsoft.com/office/drawing/2014/main" id="{00000000-0008-0000-0F00-000006000000}"/>
            </a:ext>
          </a:extLst>
        </xdr:cNvPr>
        <xdr:cNvSpPr txBox="1">
          <a:spLocks noChangeArrowheads="1"/>
        </xdr:cNvSpPr>
      </xdr:nvSpPr>
      <xdr:spPr bwMode="auto">
        <a:xfrm>
          <a:off x="5086350" y="12677775"/>
          <a:ext cx="142875" cy="17218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24317</xdr:rowOff>
    </xdr:to>
    <xdr:sp macro="" textlink="">
      <xdr:nvSpPr>
        <xdr:cNvPr id="7" name="Text Box 16">
          <a:extLst>
            <a:ext uri="{FF2B5EF4-FFF2-40B4-BE49-F238E27FC236}">
              <a16:creationId xmlns:a16="http://schemas.microsoft.com/office/drawing/2014/main" id="{00000000-0008-0000-0F00-000007000000}"/>
            </a:ext>
          </a:extLst>
        </xdr:cNvPr>
        <xdr:cNvSpPr txBox="1">
          <a:spLocks noChangeArrowheads="1"/>
        </xdr:cNvSpPr>
      </xdr:nvSpPr>
      <xdr:spPr bwMode="auto">
        <a:xfrm>
          <a:off x="5086350" y="12677775"/>
          <a:ext cx="142875" cy="181199"/>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15303</xdr:rowOff>
    </xdr:to>
    <xdr:sp macro="" textlink="">
      <xdr:nvSpPr>
        <xdr:cNvPr id="8" name="Text Box 3">
          <a:extLst>
            <a:ext uri="{FF2B5EF4-FFF2-40B4-BE49-F238E27FC236}">
              <a16:creationId xmlns:a16="http://schemas.microsoft.com/office/drawing/2014/main" id="{00000000-0008-0000-0F00-000008000000}"/>
            </a:ext>
          </a:extLst>
        </xdr:cNvPr>
        <xdr:cNvSpPr txBox="1">
          <a:spLocks noChangeArrowheads="1"/>
        </xdr:cNvSpPr>
      </xdr:nvSpPr>
      <xdr:spPr bwMode="auto">
        <a:xfrm>
          <a:off x="5086350" y="12677775"/>
          <a:ext cx="142875" cy="17218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24317</xdr:rowOff>
    </xdr:to>
    <xdr:sp macro="" textlink="">
      <xdr:nvSpPr>
        <xdr:cNvPr id="9" name="Text Box 16">
          <a:extLst>
            <a:ext uri="{FF2B5EF4-FFF2-40B4-BE49-F238E27FC236}">
              <a16:creationId xmlns:a16="http://schemas.microsoft.com/office/drawing/2014/main" id="{00000000-0008-0000-0F00-000009000000}"/>
            </a:ext>
          </a:extLst>
        </xdr:cNvPr>
        <xdr:cNvSpPr txBox="1">
          <a:spLocks noChangeArrowheads="1"/>
        </xdr:cNvSpPr>
      </xdr:nvSpPr>
      <xdr:spPr bwMode="auto">
        <a:xfrm>
          <a:off x="5086350" y="12677775"/>
          <a:ext cx="142875" cy="181199"/>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14568</xdr:rowOff>
    </xdr:to>
    <xdr:sp macro="" textlink="">
      <xdr:nvSpPr>
        <xdr:cNvPr id="10" name="Text Box 3">
          <a:extLst>
            <a:ext uri="{FF2B5EF4-FFF2-40B4-BE49-F238E27FC236}">
              <a16:creationId xmlns:a16="http://schemas.microsoft.com/office/drawing/2014/main" id="{00000000-0008-0000-0F00-00000A000000}"/>
            </a:ext>
          </a:extLst>
        </xdr:cNvPr>
        <xdr:cNvSpPr txBox="1">
          <a:spLocks noChangeArrowheads="1"/>
        </xdr:cNvSpPr>
      </xdr:nvSpPr>
      <xdr:spPr bwMode="auto">
        <a:xfrm>
          <a:off x="5086350" y="12677775"/>
          <a:ext cx="142875" cy="1714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25079</xdr:rowOff>
    </xdr:to>
    <xdr:sp macro="" textlink="">
      <xdr:nvSpPr>
        <xdr:cNvPr id="11" name="Text Box 16">
          <a:extLst>
            <a:ext uri="{FF2B5EF4-FFF2-40B4-BE49-F238E27FC236}">
              <a16:creationId xmlns:a16="http://schemas.microsoft.com/office/drawing/2014/main" id="{00000000-0008-0000-0F00-00000B000000}"/>
            </a:ext>
          </a:extLst>
        </xdr:cNvPr>
        <xdr:cNvSpPr txBox="1">
          <a:spLocks noChangeArrowheads="1"/>
        </xdr:cNvSpPr>
      </xdr:nvSpPr>
      <xdr:spPr bwMode="auto">
        <a:xfrm>
          <a:off x="5086350" y="12677775"/>
          <a:ext cx="142875" cy="181961"/>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14568</xdr:rowOff>
    </xdr:to>
    <xdr:sp macro="" textlink="">
      <xdr:nvSpPr>
        <xdr:cNvPr id="12" name="Text Box 3">
          <a:extLst>
            <a:ext uri="{FF2B5EF4-FFF2-40B4-BE49-F238E27FC236}">
              <a16:creationId xmlns:a16="http://schemas.microsoft.com/office/drawing/2014/main" id="{00000000-0008-0000-0F00-00000C000000}"/>
            </a:ext>
          </a:extLst>
        </xdr:cNvPr>
        <xdr:cNvSpPr txBox="1">
          <a:spLocks noChangeArrowheads="1"/>
        </xdr:cNvSpPr>
      </xdr:nvSpPr>
      <xdr:spPr bwMode="auto">
        <a:xfrm>
          <a:off x="5086350" y="12677775"/>
          <a:ext cx="142875" cy="1714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11</xdr:col>
      <xdr:colOff>142875</xdr:colOff>
      <xdr:row>39</xdr:row>
      <xdr:rowOff>25079</xdr:rowOff>
    </xdr:to>
    <xdr:sp macro="" textlink="">
      <xdr:nvSpPr>
        <xdr:cNvPr id="13" name="Text Box 16">
          <a:extLst>
            <a:ext uri="{FF2B5EF4-FFF2-40B4-BE49-F238E27FC236}">
              <a16:creationId xmlns:a16="http://schemas.microsoft.com/office/drawing/2014/main" id="{00000000-0008-0000-0F00-00000D000000}"/>
            </a:ext>
          </a:extLst>
        </xdr:cNvPr>
        <xdr:cNvSpPr txBox="1">
          <a:spLocks noChangeArrowheads="1"/>
        </xdr:cNvSpPr>
      </xdr:nvSpPr>
      <xdr:spPr bwMode="auto">
        <a:xfrm>
          <a:off x="5086350" y="12677775"/>
          <a:ext cx="142875" cy="181961"/>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11</xdr:col>
      <xdr:colOff>142875</xdr:colOff>
      <xdr:row>30</xdr:row>
      <xdr:rowOff>171450</xdr:rowOff>
    </xdr:to>
    <xdr:sp macro="" textlink="">
      <xdr:nvSpPr>
        <xdr:cNvPr id="14" name="Text Box 3">
          <a:extLst>
            <a:ext uri="{FF2B5EF4-FFF2-40B4-BE49-F238E27FC236}">
              <a16:creationId xmlns:a16="http://schemas.microsoft.com/office/drawing/2014/main" id="{00000000-0008-0000-0F00-00000E000000}"/>
            </a:ext>
          </a:extLst>
        </xdr:cNvPr>
        <xdr:cNvSpPr txBox="1">
          <a:spLocks noChangeArrowheads="1"/>
        </xdr:cNvSpPr>
      </xdr:nvSpPr>
      <xdr:spPr bwMode="auto">
        <a:xfrm>
          <a:off x="5086350" y="5448300"/>
          <a:ext cx="142875" cy="1714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11</xdr:col>
      <xdr:colOff>142875</xdr:colOff>
      <xdr:row>30</xdr:row>
      <xdr:rowOff>181961</xdr:rowOff>
    </xdr:to>
    <xdr:sp macro="" textlink="">
      <xdr:nvSpPr>
        <xdr:cNvPr id="15" name="Text Box 16">
          <a:extLst>
            <a:ext uri="{FF2B5EF4-FFF2-40B4-BE49-F238E27FC236}">
              <a16:creationId xmlns:a16="http://schemas.microsoft.com/office/drawing/2014/main" id="{00000000-0008-0000-0F00-00000F000000}"/>
            </a:ext>
          </a:extLst>
        </xdr:cNvPr>
        <xdr:cNvSpPr txBox="1">
          <a:spLocks noChangeArrowheads="1"/>
        </xdr:cNvSpPr>
      </xdr:nvSpPr>
      <xdr:spPr bwMode="auto">
        <a:xfrm>
          <a:off x="5086350" y="5448300"/>
          <a:ext cx="142875" cy="181961"/>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11</xdr:col>
      <xdr:colOff>142875</xdr:colOff>
      <xdr:row>30</xdr:row>
      <xdr:rowOff>171450</xdr:rowOff>
    </xdr:to>
    <xdr:sp macro="" textlink="">
      <xdr:nvSpPr>
        <xdr:cNvPr id="16" name="Text Box 3">
          <a:extLst>
            <a:ext uri="{FF2B5EF4-FFF2-40B4-BE49-F238E27FC236}">
              <a16:creationId xmlns:a16="http://schemas.microsoft.com/office/drawing/2014/main" id="{00000000-0008-0000-0F00-000010000000}"/>
            </a:ext>
          </a:extLst>
        </xdr:cNvPr>
        <xdr:cNvSpPr txBox="1">
          <a:spLocks noChangeArrowheads="1"/>
        </xdr:cNvSpPr>
      </xdr:nvSpPr>
      <xdr:spPr bwMode="auto">
        <a:xfrm>
          <a:off x="5086350" y="5448300"/>
          <a:ext cx="142875" cy="171450"/>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11</xdr:col>
      <xdr:colOff>142875</xdr:colOff>
      <xdr:row>30</xdr:row>
      <xdr:rowOff>181961</xdr:rowOff>
    </xdr:to>
    <xdr:sp macro="" textlink="">
      <xdr:nvSpPr>
        <xdr:cNvPr id="17" name="Text Box 16">
          <a:extLst>
            <a:ext uri="{FF2B5EF4-FFF2-40B4-BE49-F238E27FC236}">
              <a16:creationId xmlns:a16="http://schemas.microsoft.com/office/drawing/2014/main" id="{00000000-0008-0000-0F00-000011000000}"/>
            </a:ext>
          </a:extLst>
        </xdr:cNvPr>
        <xdr:cNvSpPr txBox="1">
          <a:spLocks noChangeArrowheads="1"/>
        </xdr:cNvSpPr>
      </xdr:nvSpPr>
      <xdr:spPr bwMode="auto">
        <a:xfrm>
          <a:off x="5086350" y="5448300"/>
          <a:ext cx="142875" cy="181961"/>
        </a:xfrm>
        <a:prstGeom prst="rect">
          <a:avLst/>
        </a:prstGeom>
        <a:noFill/>
        <a:ln w="9525">
          <a:noFill/>
          <a:miter lim="800000"/>
          <a:headEnd/>
          <a:tailEnd/>
        </a:ln>
      </xdr:spPr>
    </xdr:sp>
    <xdr:clientData/>
  </xdr:twoCellAnchor>
  <xdr:oneCellAnchor>
    <xdr:from>
      <xdr:col>19</xdr:col>
      <xdr:colOff>0</xdr:colOff>
      <xdr:row>29</xdr:row>
      <xdr:rowOff>0</xdr:rowOff>
    </xdr:from>
    <xdr:ext cx="142875" cy="171450"/>
    <xdr:sp macro="" textlink="">
      <xdr:nvSpPr>
        <xdr:cNvPr id="18" name="Text Box 3">
          <a:extLst>
            <a:ext uri="{FF2B5EF4-FFF2-40B4-BE49-F238E27FC236}">
              <a16:creationId xmlns:a16="http://schemas.microsoft.com/office/drawing/2014/main" id="{00000000-0008-0000-0F00-000012000000}"/>
            </a:ext>
          </a:extLst>
        </xdr:cNvPr>
        <xdr:cNvSpPr txBox="1">
          <a:spLocks noChangeArrowheads="1"/>
        </xdr:cNvSpPr>
      </xdr:nvSpPr>
      <xdr:spPr bwMode="auto">
        <a:xfrm>
          <a:off x="15925800" y="5257800"/>
          <a:ext cx="142875" cy="171450"/>
        </a:xfrm>
        <a:prstGeom prst="rect">
          <a:avLst/>
        </a:prstGeom>
        <a:noFill/>
        <a:ln w="9525">
          <a:noFill/>
          <a:miter lim="800000"/>
          <a:headEnd/>
          <a:tailEnd/>
        </a:ln>
      </xdr:spPr>
    </xdr:sp>
    <xdr:clientData/>
  </xdr:oneCellAnchor>
  <xdr:oneCellAnchor>
    <xdr:from>
      <xdr:col>19</xdr:col>
      <xdr:colOff>0</xdr:colOff>
      <xdr:row>29</xdr:row>
      <xdr:rowOff>0</xdr:rowOff>
    </xdr:from>
    <xdr:ext cx="142875" cy="181961"/>
    <xdr:sp macro="" textlink="">
      <xdr:nvSpPr>
        <xdr:cNvPr id="19" name="Text Box 16">
          <a:extLst>
            <a:ext uri="{FF2B5EF4-FFF2-40B4-BE49-F238E27FC236}">
              <a16:creationId xmlns:a16="http://schemas.microsoft.com/office/drawing/2014/main" id="{00000000-0008-0000-0F00-000013000000}"/>
            </a:ext>
          </a:extLst>
        </xdr:cNvPr>
        <xdr:cNvSpPr txBox="1">
          <a:spLocks noChangeArrowheads="1"/>
        </xdr:cNvSpPr>
      </xdr:nvSpPr>
      <xdr:spPr bwMode="auto">
        <a:xfrm>
          <a:off x="15925800" y="5257800"/>
          <a:ext cx="142875" cy="181961"/>
        </a:xfrm>
        <a:prstGeom prst="rect">
          <a:avLst/>
        </a:prstGeom>
        <a:noFill/>
        <a:ln w="9525">
          <a:noFill/>
          <a:miter lim="800000"/>
          <a:headEnd/>
          <a:tailEnd/>
        </a:ln>
      </xdr:spPr>
    </xdr:sp>
    <xdr:clientData/>
  </xdr:oneCellAnchor>
  <xdr:oneCellAnchor>
    <xdr:from>
      <xdr:col>19</xdr:col>
      <xdr:colOff>0</xdr:colOff>
      <xdr:row>29</xdr:row>
      <xdr:rowOff>0</xdr:rowOff>
    </xdr:from>
    <xdr:ext cx="142875" cy="171450"/>
    <xdr:sp macro="" textlink="">
      <xdr:nvSpPr>
        <xdr:cNvPr id="20" name="Text Box 3">
          <a:extLst>
            <a:ext uri="{FF2B5EF4-FFF2-40B4-BE49-F238E27FC236}">
              <a16:creationId xmlns:a16="http://schemas.microsoft.com/office/drawing/2014/main" id="{00000000-0008-0000-0F00-000014000000}"/>
            </a:ext>
          </a:extLst>
        </xdr:cNvPr>
        <xdr:cNvSpPr txBox="1">
          <a:spLocks noChangeArrowheads="1"/>
        </xdr:cNvSpPr>
      </xdr:nvSpPr>
      <xdr:spPr bwMode="auto">
        <a:xfrm>
          <a:off x="15925800" y="5257800"/>
          <a:ext cx="142875" cy="171450"/>
        </a:xfrm>
        <a:prstGeom prst="rect">
          <a:avLst/>
        </a:prstGeom>
        <a:noFill/>
        <a:ln w="9525">
          <a:noFill/>
          <a:miter lim="800000"/>
          <a:headEnd/>
          <a:tailEnd/>
        </a:ln>
      </xdr:spPr>
    </xdr:sp>
    <xdr:clientData/>
  </xdr:oneCellAnchor>
  <xdr:oneCellAnchor>
    <xdr:from>
      <xdr:col>19</xdr:col>
      <xdr:colOff>0</xdr:colOff>
      <xdr:row>29</xdr:row>
      <xdr:rowOff>0</xdr:rowOff>
    </xdr:from>
    <xdr:ext cx="142875" cy="181961"/>
    <xdr:sp macro="" textlink="">
      <xdr:nvSpPr>
        <xdr:cNvPr id="21" name="Text Box 16">
          <a:extLst>
            <a:ext uri="{FF2B5EF4-FFF2-40B4-BE49-F238E27FC236}">
              <a16:creationId xmlns:a16="http://schemas.microsoft.com/office/drawing/2014/main" id="{00000000-0008-0000-0F00-000015000000}"/>
            </a:ext>
          </a:extLst>
        </xdr:cNvPr>
        <xdr:cNvSpPr txBox="1">
          <a:spLocks noChangeArrowheads="1"/>
        </xdr:cNvSpPr>
      </xdr:nvSpPr>
      <xdr:spPr bwMode="auto">
        <a:xfrm>
          <a:off x="15925800" y="5257800"/>
          <a:ext cx="142875" cy="181961"/>
        </a:xfrm>
        <a:prstGeom prst="rect">
          <a:avLst/>
        </a:prstGeom>
        <a:noFill/>
        <a:ln w="9525">
          <a:noFill/>
          <a:miter lim="800000"/>
          <a:headEnd/>
          <a:tailEnd/>
        </a:ln>
      </xdr:spPr>
    </xdr:sp>
    <xdr:clientData/>
  </xdr:oneCellAnchor>
  <xdr:twoCellAnchor editAs="oneCell">
    <xdr:from>
      <xdr:col>1</xdr:col>
      <xdr:colOff>38100</xdr:colOff>
      <xdr:row>0</xdr:row>
      <xdr:rowOff>76200</xdr:rowOff>
    </xdr:from>
    <xdr:to>
      <xdr:col>1</xdr:col>
      <xdr:colOff>1925108</xdr:colOff>
      <xdr:row>1</xdr:row>
      <xdr:rowOff>131633</xdr:rowOff>
    </xdr:to>
    <xdr:pic>
      <xdr:nvPicPr>
        <xdr:cNvPr id="22" name="그림 21">
          <a:extLst>
            <a:ext uri="{FF2B5EF4-FFF2-40B4-BE49-F238E27FC236}">
              <a16:creationId xmlns:a16="http://schemas.microsoft.com/office/drawing/2014/main" id="{00000000-0008-0000-0F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1887008" cy="188783"/>
        </a:xfrm>
        <a:prstGeom prst="rect">
          <a:avLst/>
        </a:prstGeom>
      </xdr:spPr>
    </xdr:pic>
    <xdr:clientData/>
  </xdr:twoCellAnchor>
  <xdr:twoCellAnchor>
    <xdr:from>
      <xdr:col>16</xdr:col>
      <xdr:colOff>533400</xdr:colOff>
      <xdr:row>9</xdr:row>
      <xdr:rowOff>133350</xdr:rowOff>
    </xdr:from>
    <xdr:to>
      <xdr:col>18</xdr:col>
      <xdr:colOff>314325</xdr:colOff>
      <xdr:row>11</xdr:row>
      <xdr:rowOff>114300</xdr:rowOff>
    </xdr:to>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9667875" y="1581150"/>
          <a:ext cx="1400175" cy="3619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ko-KR" sz="2000">
              <a:latin typeface="Arial" panose="020B0604020202020204" pitchFamily="34" charset="0"/>
              <a:cs typeface="Arial" panose="020B0604020202020204" pitchFamily="34" charset="0"/>
            </a:rPr>
            <a:t>TBD</a:t>
          </a:r>
          <a:endParaRPr lang="ko-KR" altLang="en-US" sz="2000">
            <a:latin typeface="Arial" panose="020B0604020202020204" pitchFamily="34" charset="0"/>
            <a:cs typeface="Arial" panose="020B0604020202020204" pitchFamily="34" charset="0"/>
          </a:endParaRPr>
        </a:p>
      </xdr:txBody>
    </xdr:sp>
    <xdr:clientData/>
  </xdr:twoCellAnchor>
  <xdr:twoCellAnchor>
    <xdr:from>
      <xdr:col>16</xdr:col>
      <xdr:colOff>523875</xdr:colOff>
      <xdr:row>18</xdr:row>
      <xdr:rowOff>38100</xdr:rowOff>
    </xdr:from>
    <xdr:to>
      <xdr:col>18</xdr:col>
      <xdr:colOff>304800</xdr:colOff>
      <xdr:row>19</xdr:row>
      <xdr:rowOff>95250</xdr:rowOff>
    </xdr:to>
    <xdr:sp macro="" textlink="">
      <xdr:nvSpPr>
        <xdr:cNvPr id="24" name="TextBox 23">
          <a:extLst>
            <a:ext uri="{FF2B5EF4-FFF2-40B4-BE49-F238E27FC236}">
              <a16:creationId xmlns:a16="http://schemas.microsoft.com/office/drawing/2014/main" id="{00000000-0008-0000-0F00-000018000000}"/>
            </a:ext>
          </a:extLst>
        </xdr:cNvPr>
        <xdr:cNvSpPr txBox="1"/>
      </xdr:nvSpPr>
      <xdr:spPr>
        <a:xfrm>
          <a:off x="9658350" y="3200400"/>
          <a:ext cx="1400175" cy="2476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ko-KR" sz="1200" b="1">
              <a:latin typeface="Arial" panose="020B0604020202020204" pitchFamily="34" charset="0"/>
              <a:cs typeface="Arial" panose="020B0604020202020204" pitchFamily="34" charset="0"/>
            </a:rPr>
            <a:t>TBD</a:t>
          </a:r>
          <a:endParaRPr lang="ko-KR" altLang="en-US" sz="1200" b="1">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20</xdr:row>
      <xdr:rowOff>0</xdr:rowOff>
    </xdr:from>
    <xdr:to>
      <xdr:col>11</xdr:col>
      <xdr:colOff>142875</xdr:colOff>
      <xdr:row>20</xdr:row>
      <xdr:rowOff>171450</xdr:rowOff>
    </xdr:to>
    <xdr:sp macro="" textlink="">
      <xdr:nvSpPr>
        <xdr:cNvPr id="3" name="Text Box 3">
          <a:extLst>
            <a:ext uri="{FF2B5EF4-FFF2-40B4-BE49-F238E27FC236}">
              <a16:creationId xmlns:a16="http://schemas.microsoft.com/office/drawing/2014/main" id="{00000000-0008-0000-1000-000003000000}"/>
            </a:ext>
          </a:extLst>
        </xdr:cNvPr>
        <xdr:cNvSpPr txBox="1">
          <a:spLocks noChangeArrowheads="1"/>
        </xdr:cNvSpPr>
      </xdr:nvSpPr>
      <xdr:spPr bwMode="auto">
        <a:xfrm>
          <a:off x="4229100" y="2667000"/>
          <a:ext cx="142875" cy="171450"/>
        </a:xfrm>
        <a:prstGeom prst="rect">
          <a:avLst/>
        </a:prstGeom>
        <a:noFill/>
        <a:ln w="9525">
          <a:noFill/>
          <a:miter lim="800000"/>
          <a:headEnd/>
          <a:tailEnd/>
        </a:ln>
      </xdr:spPr>
    </xdr:sp>
    <xdr:clientData/>
  </xdr:twoCellAnchor>
  <xdr:twoCellAnchor editAs="oneCell">
    <xdr:from>
      <xdr:col>7</xdr:col>
      <xdr:colOff>0</xdr:colOff>
      <xdr:row>20</xdr:row>
      <xdr:rowOff>66675</xdr:rowOff>
    </xdr:from>
    <xdr:to>
      <xdr:col>11</xdr:col>
      <xdr:colOff>142875</xdr:colOff>
      <xdr:row>21</xdr:row>
      <xdr:rowOff>57150</xdr:rowOff>
    </xdr:to>
    <xdr:sp macro="" textlink="">
      <xdr:nvSpPr>
        <xdr:cNvPr id="4" name="Text Box 16">
          <a:extLst>
            <a:ext uri="{FF2B5EF4-FFF2-40B4-BE49-F238E27FC236}">
              <a16:creationId xmlns:a16="http://schemas.microsoft.com/office/drawing/2014/main" id="{00000000-0008-0000-1000-000004000000}"/>
            </a:ext>
          </a:extLst>
        </xdr:cNvPr>
        <xdr:cNvSpPr txBox="1">
          <a:spLocks noChangeArrowheads="1"/>
        </xdr:cNvSpPr>
      </xdr:nvSpPr>
      <xdr:spPr bwMode="auto">
        <a:xfrm>
          <a:off x="4229100" y="2733675"/>
          <a:ext cx="142875" cy="1809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11</xdr:col>
      <xdr:colOff>142875</xdr:colOff>
      <xdr:row>20</xdr:row>
      <xdr:rowOff>171450</xdr:rowOff>
    </xdr:to>
    <xdr:sp macro="" textlink="">
      <xdr:nvSpPr>
        <xdr:cNvPr id="5" name="Text Box 3">
          <a:extLst>
            <a:ext uri="{FF2B5EF4-FFF2-40B4-BE49-F238E27FC236}">
              <a16:creationId xmlns:a16="http://schemas.microsoft.com/office/drawing/2014/main" id="{00000000-0008-0000-1000-000005000000}"/>
            </a:ext>
          </a:extLst>
        </xdr:cNvPr>
        <xdr:cNvSpPr txBox="1">
          <a:spLocks noChangeArrowheads="1"/>
        </xdr:cNvSpPr>
      </xdr:nvSpPr>
      <xdr:spPr bwMode="auto">
        <a:xfrm>
          <a:off x="4229100" y="2667000"/>
          <a:ext cx="142875" cy="171450"/>
        </a:xfrm>
        <a:prstGeom prst="rect">
          <a:avLst/>
        </a:prstGeom>
        <a:noFill/>
        <a:ln w="9525">
          <a:noFill/>
          <a:miter lim="800000"/>
          <a:headEnd/>
          <a:tailEnd/>
        </a:ln>
      </xdr:spPr>
    </xdr:sp>
    <xdr:clientData/>
  </xdr:twoCellAnchor>
  <xdr:twoCellAnchor editAs="oneCell">
    <xdr:from>
      <xdr:col>7</xdr:col>
      <xdr:colOff>0</xdr:colOff>
      <xdr:row>20</xdr:row>
      <xdr:rowOff>66675</xdr:rowOff>
    </xdr:from>
    <xdr:to>
      <xdr:col>11</xdr:col>
      <xdr:colOff>142875</xdr:colOff>
      <xdr:row>21</xdr:row>
      <xdr:rowOff>57150</xdr:rowOff>
    </xdr:to>
    <xdr:sp macro="" textlink="">
      <xdr:nvSpPr>
        <xdr:cNvPr id="6" name="Text Box 16">
          <a:extLst>
            <a:ext uri="{FF2B5EF4-FFF2-40B4-BE49-F238E27FC236}">
              <a16:creationId xmlns:a16="http://schemas.microsoft.com/office/drawing/2014/main" id="{00000000-0008-0000-1000-000006000000}"/>
            </a:ext>
          </a:extLst>
        </xdr:cNvPr>
        <xdr:cNvSpPr txBox="1">
          <a:spLocks noChangeArrowheads="1"/>
        </xdr:cNvSpPr>
      </xdr:nvSpPr>
      <xdr:spPr bwMode="auto">
        <a:xfrm>
          <a:off x="4229100" y="2733675"/>
          <a:ext cx="142875" cy="180975"/>
        </a:xfrm>
        <a:prstGeom prst="rect">
          <a:avLst/>
        </a:prstGeom>
        <a:noFill/>
        <a:ln w="9525">
          <a:noFill/>
          <a:miter lim="800000"/>
          <a:headEnd/>
          <a:tailEnd/>
        </a:ln>
      </xdr:spPr>
    </xdr:sp>
    <xdr:clientData/>
  </xdr:twoCellAnchor>
  <xdr:oneCellAnchor>
    <xdr:from>
      <xdr:col>19</xdr:col>
      <xdr:colOff>0</xdr:colOff>
      <xdr:row>21</xdr:row>
      <xdr:rowOff>0</xdr:rowOff>
    </xdr:from>
    <xdr:ext cx="142875" cy="171450"/>
    <xdr:sp macro="" textlink="">
      <xdr:nvSpPr>
        <xdr:cNvPr id="12" name="Text Box 3">
          <a:extLst>
            <a:ext uri="{FF2B5EF4-FFF2-40B4-BE49-F238E27FC236}">
              <a16:creationId xmlns:a16="http://schemas.microsoft.com/office/drawing/2014/main" id="{00000000-0008-0000-1000-00000C000000}"/>
            </a:ext>
          </a:extLst>
        </xdr:cNvPr>
        <xdr:cNvSpPr txBox="1">
          <a:spLocks noChangeArrowheads="1"/>
        </xdr:cNvSpPr>
      </xdr:nvSpPr>
      <xdr:spPr bwMode="auto">
        <a:xfrm>
          <a:off x="4333875" y="3733800"/>
          <a:ext cx="142875" cy="171450"/>
        </a:xfrm>
        <a:prstGeom prst="rect">
          <a:avLst/>
        </a:prstGeom>
        <a:noFill/>
        <a:ln w="9525">
          <a:noFill/>
          <a:miter lim="800000"/>
          <a:headEnd/>
          <a:tailEnd/>
        </a:ln>
      </xdr:spPr>
    </xdr:sp>
    <xdr:clientData/>
  </xdr:oneCellAnchor>
  <xdr:oneCellAnchor>
    <xdr:from>
      <xdr:col>19</xdr:col>
      <xdr:colOff>0</xdr:colOff>
      <xdr:row>21</xdr:row>
      <xdr:rowOff>66675</xdr:rowOff>
    </xdr:from>
    <xdr:ext cx="142875" cy="180975"/>
    <xdr:sp macro="" textlink="">
      <xdr:nvSpPr>
        <xdr:cNvPr id="13" name="Text Box 16">
          <a:extLst>
            <a:ext uri="{FF2B5EF4-FFF2-40B4-BE49-F238E27FC236}">
              <a16:creationId xmlns:a16="http://schemas.microsoft.com/office/drawing/2014/main" id="{00000000-0008-0000-1000-00000D000000}"/>
            </a:ext>
          </a:extLst>
        </xdr:cNvPr>
        <xdr:cNvSpPr txBox="1">
          <a:spLocks noChangeArrowheads="1"/>
        </xdr:cNvSpPr>
      </xdr:nvSpPr>
      <xdr:spPr bwMode="auto">
        <a:xfrm>
          <a:off x="4333875" y="3800475"/>
          <a:ext cx="142875" cy="180975"/>
        </a:xfrm>
        <a:prstGeom prst="rect">
          <a:avLst/>
        </a:prstGeom>
        <a:noFill/>
        <a:ln w="9525">
          <a:noFill/>
          <a:miter lim="800000"/>
          <a:headEnd/>
          <a:tailEnd/>
        </a:ln>
      </xdr:spPr>
    </xdr:sp>
    <xdr:clientData/>
  </xdr:oneCellAnchor>
  <xdr:oneCellAnchor>
    <xdr:from>
      <xdr:col>19</xdr:col>
      <xdr:colOff>0</xdr:colOff>
      <xdr:row>21</xdr:row>
      <xdr:rowOff>0</xdr:rowOff>
    </xdr:from>
    <xdr:ext cx="142875" cy="171450"/>
    <xdr:sp macro="" textlink="">
      <xdr:nvSpPr>
        <xdr:cNvPr id="14" name="Text Box 3">
          <a:extLst>
            <a:ext uri="{FF2B5EF4-FFF2-40B4-BE49-F238E27FC236}">
              <a16:creationId xmlns:a16="http://schemas.microsoft.com/office/drawing/2014/main" id="{00000000-0008-0000-1000-00000E000000}"/>
            </a:ext>
          </a:extLst>
        </xdr:cNvPr>
        <xdr:cNvSpPr txBox="1">
          <a:spLocks noChangeArrowheads="1"/>
        </xdr:cNvSpPr>
      </xdr:nvSpPr>
      <xdr:spPr bwMode="auto">
        <a:xfrm>
          <a:off x="4333875" y="3733800"/>
          <a:ext cx="142875" cy="171450"/>
        </a:xfrm>
        <a:prstGeom prst="rect">
          <a:avLst/>
        </a:prstGeom>
        <a:noFill/>
        <a:ln w="9525">
          <a:noFill/>
          <a:miter lim="800000"/>
          <a:headEnd/>
          <a:tailEnd/>
        </a:ln>
      </xdr:spPr>
    </xdr:sp>
    <xdr:clientData/>
  </xdr:oneCellAnchor>
  <xdr:oneCellAnchor>
    <xdr:from>
      <xdr:col>19</xdr:col>
      <xdr:colOff>0</xdr:colOff>
      <xdr:row>21</xdr:row>
      <xdr:rowOff>66675</xdr:rowOff>
    </xdr:from>
    <xdr:ext cx="142875" cy="180975"/>
    <xdr:sp macro="" textlink="">
      <xdr:nvSpPr>
        <xdr:cNvPr id="15" name="Text Box 16">
          <a:extLst>
            <a:ext uri="{FF2B5EF4-FFF2-40B4-BE49-F238E27FC236}">
              <a16:creationId xmlns:a16="http://schemas.microsoft.com/office/drawing/2014/main" id="{00000000-0008-0000-1000-00000F000000}"/>
            </a:ext>
          </a:extLst>
        </xdr:cNvPr>
        <xdr:cNvSpPr txBox="1">
          <a:spLocks noChangeArrowheads="1"/>
        </xdr:cNvSpPr>
      </xdr:nvSpPr>
      <xdr:spPr bwMode="auto">
        <a:xfrm>
          <a:off x="4333875" y="3800475"/>
          <a:ext cx="142875" cy="180975"/>
        </a:xfrm>
        <a:prstGeom prst="rect">
          <a:avLst/>
        </a:prstGeom>
        <a:noFill/>
        <a:ln w="9525">
          <a:noFill/>
          <a:miter lim="800000"/>
          <a:headEnd/>
          <a:tailEnd/>
        </a:ln>
      </xdr:spPr>
    </xdr:sp>
    <xdr:clientData/>
  </xdr:oneCellAnchor>
  <xdr:twoCellAnchor editAs="oneCell">
    <xdr:from>
      <xdr:col>1</xdr:col>
      <xdr:colOff>19050</xdr:colOff>
      <xdr:row>0</xdr:row>
      <xdr:rowOff>85725</xdr:rowOff>
    </xdr:from>
    <xdr:to>
      <xdr:col>1</xdr:col>
      <xdr:colOff>1906058</xdr:colOff>
      <xdr:row>1</xdr:row>
      <xdr:rowOff>141158</xdr:rowOff>
    </xdr:to>
    <xdr:pic>
      <xdr:nvPicPr>
        <xdr:cNvPr id="11" name="그림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1887008" cy="188783"/>
        </a:xfrm>
        <a:prstGeom prst="rect">
          <a:avLst/>
        </a:prstGeom>
      </xdr:spPr>
    </xdr:pic>
    <xdr:clientData/>
  </xdr:twoCellAnchor>
  <xdr:twoCellAnchor editAs="oneCell">
    <xdr:from>
      <xdr:col>6</xdr:col>
      <xdr:colOff>685800</xdr:colOff>
      <xdr:row>20</xdr:row>
      <xdr:rowOff>85725</xdr:rowOff>
    </xdr:from>
    <xdr:to>
      <xdr:col>11</xdr:col>
      <xdr:colOff>85725</xdr:colOff>
      <xdr:row>21</xdr:row>
      <xdr:rowOff>76200</xdr:rowOff>
    </xdr:to>
    <xdr:sp macro="" textlink="">
      <xdr:nvSpPr>
        <xdr:cNvPr id="17" name="Text Box 16">
          <a:extLst>
            <a:ext uri="{FF2B5EF4-FFF2-40B4-BE49-F238E27FC236}">
              <a16:creationId xmlns:a16="http://schemas.microsoft.com/office/drawing/2014/main" id="{00000000-0008-0000-1000-000011000000}"/>
            </a:ext>
          </a:extLst>
        </xdr:cNvPr>
        <xdr:cNvSpPr txBox="1">
          <a:spLocks noChangeArrowheads="1"/>
        </xdr:cNvSpPr>
      </xdr:nvSpPr>
      <xdr:spPr bwMode="auto">
        <a:xfrm>
          <a:off x="4772025" y="2771775"/>
          <a:ext cx="142875" cy="1809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11</xdr:col>
      <xdr:colOff>142875</xdr:colOff>
      <xdr:row>20</xdr:row>
      <xdr:rowOff>171450</xdr:rowOff>
    </xdr:to>
    <xdr:sp macro="" textlink="">
      <xdr:nvSpPr>
        <xdr:cNvPr id="22" name="Text Box 3">
          <a:extLst>
            <a:ext uri="{FF2B5EF4-FFF2-40B4-BE49-F238E27FC236}">
              <a16:creationId xmlns:a16="http://schemas.microsoft.com/office/drawing/2014/main" id="{00000000-0008-0000-1000-000016000000}"/>
            </a:ext>
          </a:extLst>
        </xdr:cNvPr>
        <xdr:cNvSpPr txBox="1">
          <a:spLocks noChangeArrowheads="1"/>
        </xdr:cNvSpPr>
      </xdr:nvSpPr>
      <xdr:spPr bwMode="auto">
        <a:xfrm>
          <a:off x="4829175" y="2686050"/>
          <a:ext cx="142875" cy="171450"/>
        </a:xfrm>
        <a:prstGeom prst="rect">
          <a:avLst/>
        </a:prstGeom>
        <a:noFill/>
        <a:ln w="9525">
          <a:noFill/>
          <a:miter lim="800000"/>
          <a:headEnd/>
          <a:tailEnd/>
        </a:ln>
      </xdr:spPr>
    </xdr:sp>
    <xdr:clientData/>
  </xdr:twoCellAnchor>
  <xdr:twoCellAnchor editAs="oneCell">
    <xdr:from>
      <xdr:col>7</xdr:col>
      <xdr:colOff>0</xdr:colOff>
      <xdr:row>20</xdr:row>
      <xdr:rowOff>66675</xdr:rowOff>
    </xdr:from>
    <xdr:to>
      <xdr:col>11</xdr:col>
      <xdr:colOff>142875</xdr:colOff>
      <xdr:row>21</xdr:row>
      <xdr:rowOff>57150</xdr:rowOff>
    </xdr:to>
    <xdr:sp macro="" textlink="">
      <xdr:nvSpPr>
        <xdr:cNvPr id="23" name="Text Box 16">
          <a:extLst>
            <a:ext uri="{FF2B5EF4-FFF2-40B4-BE49-F238E27FC236}">
              <a16:creationId xmlns:a16="http://schemas.microsoft.com/office/drawing/2014/main" id="{00000000-0008-0000-1000-000017000000}"/>
            </a:ext>
          </a:extLst>
        </xdr:cNvPr>
        <xdr:cNvSpPr txBox="1">
          <a:spLocks noChangeArrowheads="1"/>
        </xdr:cNvSpPr>
      </xdr:nvSpPr>
      <xdr:spPr bwMode="auto">
        <a:xfrm>
          <a:off x="4829175" y="2752725"/>
          <a:ext cx="142875" cy="1809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11</xdr:col>
      <xdr:colOff>142875</xdr:colOff>
      <xdr:row>20</xdr:row>
      <xdr:rowOff>171450</xdr:rowOff>
    </xdr:to>
    <xdr:sp macro="" textlink="">
      <xdr:nvSpPr>
        <xdr:cNvPr id="24" name="Text Box 3">
          <a:extLst>
            <a:ext uri="{FF2B5EF4-FFF2-40B4-BE49-F238E27FC236}">
              <a16:creationId xmlns:a16="http://schemas.microsoft.com/office/drawing/2014/main" id="{00000000-0008-0000-1000-000018000000}"/>
            </a:ext>
          </a:extLst>
        </xdr:cNvPr>
        <xdr:cNvSpPr txBox="1">
          <a:spLocks noChangeArrowheads="1"/>
        </xdr:cNvSpPr>
      </xdr:nvSpPr>
      <xdr:spPr bwMode="auto">
        <a:xfrm>
          <a:off x="4829175" y="2686050"/>
          <a:ext cx="142875" cy="171450"/>
        </a:xfrm>
        <a:prstGeom prst="rect">
          <a:avLst/>
        </a:prstGeom>
        <a:noFill/>
        <a:ln w="9525">
          <a:noFill/>
          <a:miter lim="800000"/>
          <a:headEnd/>
          <a:tailEnd/>
        </a:ln>
      </xdr:spPr>
    </xdr:sp>
    <xdr:clientData/>
  </xdr:twoCellAnchor>
  <xdr:twoCellAnchor editAs="oneCell">
    <xdr:from>
      <xdr:col>7</xdr:col>
      <xdr:colOff>0</xdr:colOff>
      <xdr:row>20</xdr:row>
      <xdr:rowOff>66675</xdr:rowOff>
    </xdr:from>
    <xdr:to>
      <xdr:col>11</xdr:col>
      <xdr:colOff>142875</xdr:colOff>
      <xdr:row>21</xdr:row>
      <xdr:rowOff>57150</xdr:rowOff>
    </xdr:to>
    <xdr:sp macro="" textlink="">
      <xdr:nvSpPr>
        <xdr:cNvPr id="25" name="Text Box 16">
          <a:extLst>
            <a:ext uri="{FF2B5EF4-FFF2-40B4-BE49-F238E27FC236}">
              <a16:creationId xmlns:a16="http://schemas.microsoft.com/office/drawing/2014/main" id="{00000000-0008-0000-1000-000019000000}"/>
            </a:ext>
          </a:extLst>
        </xdr:cNvPr>
        <xdr:cNvSpPr txBox="1">
          <a:spLocks noChangeArrowheads="1"/>
        </xdr:cNvSpPr>
      </xdr:nvSpPr>
      <xdr:spPr bwMode="auto">
        <a:xfrm>
          <a:off x="4829175" y="2752725"/>
          <a:ext cx="142875" cy="180975"/>
        </a:xfrm>
        <a:prstGeom prst="rect">
          <a:avLst/>
        </a:prstGeom>
        <a:noFill/>
        <a:ln w="9525">
          <a:noFill/>
          <a:miter lim="800000"/>
          <a:headEnd/>
          <a:tailEnd/>
        </a:ln>
      </xdr:spPr>
    </xdr:sp>
    <xdr:clientData/>
  </xdr:twoCellAnchor>
  <xdr:twoCellAnchor editAs="oneCell">
    <xdr:from>
      <xdr:col>6</xdr:col>
      <xdr:colOff>685800</xdr:colOff>
      <xdr:row>20</xdr:row>
      <xdr:rowOff>85725</xdr:rowOff>
    </xdr:from>
    <xdr:to>
      <xdr:col>11</xdr:col>
      <xdr:colOff>85725</xdr:colOff>
      <xdr:row>21</xdr:row>
      <xdr:rowOff>76200</xdr:rowOff>
    </xdr:to>
    <xdr:sp macro="" textlink="">
      <xdr:nvSpPr>
        <xdr:cNvPr id="26" name="Text Box 16">
          <a:extLst>
            <a:ext uri="{FF2B5EF4-FFF2-40B4-BE49-F238E27FC236}">
              <a16:creationId xmlns:a16="http://schemas.microsoft.com/office/drawing/2014/main" id="{00000000-0008-0000-1000-00001A000000}"/>
            </a:ext>
          </a:extLst>
        </xdr:cNvPr>
        <xdr:cNvSpPr txBox="1">
          <a:spLocks noChangeArrowheads="1"/>
        </xdr:cNvSpPr>
      </xdr:nvSpPr>
      <xdr:spPr bwMode="auto">
        <a:xfrm>
          <a:off x="4772025" y="2771775"/>
          <a:ext cx="142875" cy="180975"/>
        </a:xfrm>
        <a:prstGeom prst="rect">
          <a:avLst/>
        </a:prstGeom>
        <a:no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28576</xdr:colOff>
      <xdr:row>20</xdr:row>
      <xdr:rowOff>103911</xdr:rowOff>
    </xdr:from>
    <xdr:to>
      <xdr:col>5</xdr:col>
      <xdr:colOff>781050</xdr:colOff>
      <xdr:row>27</xdr:row>
      <xdr:rowOff>57150</xdr:rowOff>
    </xdr:to>
    <xdr:sp macro="" textlink="">
      <xdr:nvSpPr>
        <xdr:cNvPr id="29" name="직사각형 28">
          <a:extLst>
            <a:ext uri="{FF2B5EF4-FFF2-40B4-BE49-F238E27FC236}">
              <a16:creationId xmlns:a16="http://schemas.microsoft.com/office/drawing/2014/main" id="{00000000-0008-0000-1100-00001D000000}"/>
            </a:ext>
          </a:extLst>
        </xdr:cNvPr>
        <xdr:cNvSpPr/>
      </xdr:nvSpPr>
      <xdr:spPr>
        <a:xfrm>
          <a:off x="1962151" y="2589936"/>
          <a:ext cx="752474" cy="820014"/>
        </a:xfrm>
        <a:prstGeom prst="rect">
          <a:avLst/>
        </a:prstGeom>
      </xdr:spPr>
      <xdr:txBody>
        <a:bodyPr wrap="square" lIns="72000" tIns="36000" rIns="72000" bIns="36000" anchor="t" anchorCtr="0">
          <a:noAutofit/>
        </a:bodyPr>
        <a:lstStyle>
          <a:defPPr>
            <a:defRPr lang="ko-KR"/>
          </a:defPPr>
          <a:lvl1pPr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1pPr>
          <a:lvl2pPr marL="518152" indent="-61972"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2pPr>
          <a:lvl3pPr marL="1038025" indent="-127385"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3pPr>
          <a:lvl4pPr marL="1556175" indent="-191079"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4pPr>
          <a:lvl5pPr marL="2076048" indent="-254773"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5pPr>
          <a:lvl6pPr marL="2478864" algn="l" defTabSz="991546" rtl="0" eaLnBrk="1" latinLnBrk="1" hangingPunct="1">
            <a:defRPr sz="1400" kern="1200">
              <a:solidFill>
                <a:schemeClr val="bg1"/>
              </a:solidFill>
              <a:latin typeface="하나 B" pitchFamily="18" charset="-127"/>
              <a:ea typeface="하나 B" pitchFamily="18" charset="-127"/>
              <a:cs typeface="+mn-cs"/>
            </a:defRPr>
          </a:lvl6pPr>
          <a:lvl7pPr marL="2974637" algn="l" defTabSz="991546" rtl="0" eaLnBrk="1" latinLnBrk="1" hangingPunct="1">
            <a:defRPr sz="1400" kern="1200">
              <a:solidFill>
                <a:schemeClr val="bg1"/>
              </a:solidFill>
              <a:latin typeface="하나 B" pitchFamily="18" charset="-127"/>
              <a:ea typeface="하나 B" pitchFamily="18" charset="-127"/>
              <a:cs typeface="+mn-cs"/>
            </a:defRPr>
          </a:lvl7pPr>
          <a:lvl8pPr marL="3470410" algn="l" defTabSz="991546" rtl="0" eaLnBrk="1" latinLnBrk="1" hangingPunct="1">
            <a:defRPr sz="1400" kern="1200">
              <a:solidFill>
                <a:schemeClr val="bg1"/>
              </a:solidFill>
              <a:latin typeface="하나 B" pitchFamily="18" charset="-127"/>
              <a:ea typeface="하나 B" pitchFamily="18" charset="-127"/>
              <a:cs typeface="+mn-cs"/>
            </a:defRPr>
          </a:lvl8pPr>
          <a:lvl9pPr marL="3966183" algn="l" defTabSz="991546" rtl="0" eaLnBrk="1" latinLnBrk="1" hangingPunct="1">
            <a:defRPr sz="1400" kern="1200">
              <a:solidFill>
                <a:schemeClr val="bg1"/>
              </a:solidFill>
              <a:latin typeface="하나 B" pitchFamily="18" charset="-127"/>
              <a:ea typeface="하나 B" pitchFamily="18" charset="-127"/>
              <a:cs typeface="+mn-cs"/>
            </a:defRPr>
          </a:lvl9pPr>
        </a:lstStyle>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KEB</a:t>
          </a:r>
          <a:r>
            <a:rPr lang="en-US" altLang="ko-KR" sz="800" baseline="0">
              <a:gradFill>
                <a:gsLst>
                  <a:gs pos="39000">
                    <a:schemeClr val="bg1"/>
                  </a:gs>
                  <a:gs pos="100000">
                    <a:schemeClr val="bg1"/>
                  </a:gs>
                </a:gsLst>
                <a:lin ang="5400000" scaled="1"/>
              </a:gradFill>
              <a:latin typeface="Arial" pitchFamily="34" charset="0"/>
              <a:cs typeface="Arial" pitchFamily="34" charset="0"/>
            </a:rPr>
            <a:t> </a:t>
          </a:r>
          <a:r>
            <a:rPr lang="en-US" altLang="ko-KR" sz="800">
              <a:gradFill>
                <a:gsLst>
                  <a:gs pos="39000">
                    <a:schemeClr val="bg1"/>
                  </a:gs>
                  <a:gs pos="100000">
                    <a:schemeClr val="bg1"/>
                  </a:gs>
                </a:gsLst>
                <a:lin ang="5400000" scaled="1"/>
              </a:gradFill>
              <a:latin typeface="Arial" pitchFamily="34" charset="0"/>
              <a:cs typeface="Arial" pitchFamily="34" charset="0"/>
            </a:rPr>
            <a:t>Hana Bank</a:t>
          </a:r>
        </a:p>
        <a:p>
          <a:pPr>
            <a:lnSpc>
              <a:spcPts val="1200"/>
            </a:lnSpc>
            <a:defRPr/>
          </a:pPr>
          <a:endParaRPr lang="en-US" altLang="ko-KR" sz="800">
            <a:gradFill>
              <a:gsLst>
                <a:gs pos="39000">
                  <a:schemeClr val="bg1"/>
                </a:gs>
                <a:gs pos="100000">
                  <a:schemeClr val="bg1"/>
                </a:gs>
              </a:gsLst>
              <a:lin ang="5400000" scaled="1"/>
            </a:gradFill>
            <a:latin typeface="Arial" pitchFamily="34" charset="0"/>
            <a:cs typeface="Arial" pitchFamily="34" charset="0"/>
          </a:endParaRPr>
        </a:p>
        <a:p>
          <a:pPr>
            <a:lnSpc>
              <a:spcPts val="1200"/>
            </a:lnSpc>
            <a:defRPr/>
          </a:pPr>
          <a:endParaRPr lang="en-US" altLang="ko-KR" sz="800">
            <a:gradFill>
              <a:gsLst>
                <a:gs pos="39000">
                  <a:schemeClr val="bg1"/>
                </a:gs>
                <a:gs pos="100000">
                  <a:schemeClr val="bg1"/>
                </a:gs>
              </a:gsLst>
              <a:lin ang="5400000" scaled="1"/>
            </a:gradFill>
            <a:latin typeface="Arial" pitchFamily="34" charset="0"/>
            <a:cs typeface="Arial" pitchFamily="34" charset="0"/>
          </a:endParaRPr>
        </a:p>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100%</a:t>
          </a:r>
          <a:endParaRPr lang="ko-KR" altLang="en-US" sz="800">
            <a:gradFill>
              <a:gsLst>
                <a:gs pos="39000">
                  <a:schemeClr val="bg1"/>
                </a:gs>
                <a:gs pos="100000">
                  <a:schemeClr val="bg1"/>
                </a:gs>
              </a:gsLst>
              <a:lin ang="5400000" scaled="1"/>
            </a:gradFill>
            <a:latin typeface="Arial" pitchFamily="34" charset="0"/>
            <a:cs typeface="Arial" pitchFamily="34" charset="0"/>
          </a:endParaRPr>
        </a:p>
      </xdr:txBody>
    </xdr:sp>
    <xdr:clientData/>
  </xdr:twoCellAnchor>
  <xdr:twoCellAnchor>
    <xdr:from>
      <xdr:col>10</xdr:col>
      <xdr:colOff>45630</xdr:colOff>
      <xdr:row>20</xdr:row>
      <xdr:rowOff>113434</xdr:rowOff>
    </xdr:from>
    <xdr:to>
      <xdr:col>11</xdr:col>
      <xdr:colOff>53167</xdr:colOff>
      <xdr:row>27</xdr:row>
      <xdr:rowOff>88801</xdr:rowOff>
    </xdr:to>
    <xdr:sp macro="" textlink="">
      <xdr:nvSpPr>
        <xdr:cNvPr id="30" name="직사각형 29">
          <a:extLst>
            <a:ext uri="{FF2B5EF4-FFF2-40B4-BE49-F238E27FC236}">
              <a16:creationId xmlns:a16="http://schemas.microsoft.com/office/drawing/2014/main" id="{00000000-0008-0000-1100-00001E000000}"/>
            </a:ext>
          </a:extLst>
        </xdr:cNvPr>
        <xdr:cNvSpPr/>
      </xdr:nvSpPr>
      <xdr:spPr>
        <a:xfrm>
          <a:off x="6551205" y="2599459"/>
          <a:ext cx="817162" cy="842142"/>
        </a:xfrm>
        <a:prstGeom prst="rect">
          <a:avLst/>
        </a:prstGeom>
      </xdr:spPr>
      <xdr:txBody>
        <a:bodyPr wrap="square" lIns="72000" tIns="36000" rIns="72000" bIns="36000" anchor="t" anchorCtr="0">
          <a:noAutofit/>
        </a:bodyPr>
        <a:lstStyle>
          <a:defPPr>
            <a:defRPr lang="ko-KR"/>
          </a:defPPr>
          <a:lvl1pPr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1pPr>
          <a:lvl2pPr marL="518152" indent="-61972"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2pPr>
          <a:lvl3pPr marL="1038025" indent="-127385"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3pPr>
          <a:lvl4pPr marL="1556175" indent="-191079"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4pPr>
          <a:lvl5pPr marL="2076048" indent="-254773"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5pPr>
          <a:lvl6pPr marL="2478864" algn="l" defTabSz="991546" rtl="0" eaLnBrk="1" latinLnBrk="1" hangingPunct="1">
            <a:defRPr sz="1400" kern="1200">
              <a:solidFill>
                <a:schemeClr val="bg1"/>
              </a:solidFill>
              <a:latin typeface="하나 B" pitchFamily="18" charset="-127"/>
              <a:ea typeface="하나 B" pitchFamily="18" charset="-127"/>
              <a:cs typeface="+mn-cs"/>
            </a:defRPr>
          </a:lvl6pPr>
          <a:lvl7pPr marL="2974637" algn="l" defTabSz="991546" rtl="0" eaLnBrk="1" latinLnBrk="1" hangingPunct="1">
            <a:defRPr sz="1400" kern="1200">
              <a:solidFill>
                <a:schemeClr val="bg1"/>
              </a:solidFill>
              <a:latin typeface="하나 B" pitchFamily="18" charset="-127"/>
              <a:ea typeface="하나 B" pitchFamily="18" charset="-127"/>
              <a:cs typeface="+mn-cs"/>
            </a:defRPr>
          </a:lvl7pPr>
          <a:lvl8pPr marL="3470410" algn="l" defTabSz="991546" rtl="0" eaLnBrk="1" latinLnBrk="1" hangingPunct="1">
            <a:defRPr sz="1400" kern="1200">
              <a:solidFill>
                <a:schemeClr val="bg1"/>
              </a:solidFill>
              <a:latin typeface="하나 B" pitchFamily="18" charset="-127"/>
              <a:ea typeface="하나 B" pitchFamily="18" charset="-127"/>
              <a:cs typeface="+mn-cs"/>
            </a:defRPr>
          </a:lvl8pPr>
          <a:lvl9pPr marL="3966183" algn="l" defTabSz="991546" rtl="0" eaLnBrk="1" latinLnBrk="1" hangingPunct="1">
            <a:defRPr sz="1400" kern="1200">
              <a:solidFill>
                <a:schemeClr val="bg1"/>
              </a:solidFill>
              <a:latin typeface="하나 B" pitchFamily="18" charset="-127"/>
              <a:ea typeface="하나 B" pitchFamily="18" charset="-127"/>
              <a:cs typeface="+mn-cs"/>
            </a:defRPr>
          </a:lvl9pP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Hana</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Financial</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Investment</a:t>
          </a:r>
        </a:p>
        <a:p>
          <a:pPr marL="0" marR="0" lvl="0" indent="0" defTabSz="914400" eaLnBrk="1" fontAlgn="auto" latinLnBrk="0" hangingPunct="1">
            <a:lnSpc>
              <a:spcPts val="1200"/>
            </a:lnSpc>
            <a:spcBef>
              <a:spcPts val="0"/>
            </a:spcBef>
            <a:spcAft>
              <a:spcPts val="0"/>
            </a:spcAft>
            <a:buClrTx/>
            <a:buSzTx/>
            <a:buFontTx/>
            <a:buNone/>
            <a:tabLst/>
            <a:defRPr/>
          </a:pPr>
          <a:endPar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100%</a:t>
          </a:r>
        </a:p>
      </xdr:txBody>
    </xdr:sp>
    <xdr:clientData/>
  </xdr:twoCellAnchor>
  <xdr:twoCellAnchor>
    <xdr:from>
      <xdr:col>11</xdr:col>
      <xdr:colOff>4856</xdr:colOff>
      <xdr:row>20</xdr:row>
      <xdr:rowOff>113435</xdr:rowOff>
    </xdr:from>
    <xdr:to>
      <xdr:col>12</xdr:col>
      <xdr:colOff>19048</xdr:colOff>
      <xdr:row>27</xdr:row>
      <xdr:rowOff>88803</xdr:rowOff>
    </xdr:to>
    <xdr:sp macro="" textlink="">
      <xdr:nvSpPr>
        <xdr:cNvPr id="33" name="직사각형 32">
          <a:extLst>
            <a:ext uri="{FF2B5EF4-FFF2-40B4-BE49-F238E27FC236}">
              <a16:creationId xmlns:a16="http://schemas.microsoft.com/office/drawing/2014/main" id="{00000000-0008-0000-1100-000021000000}"/>
            </a:ext>
          </a:extLst>
        </xdr:cNvPr>
        <xdr:cNvSpPr/>
      </xdr:nvSpPr>
      <xdr:spPr>
        <a:xfrm>
          <a:off x="7320056" y="2599460"/>
          <a:ext cx="823817" cy="842143"/>
        </a:xfrm>
        <a:prstGeom prst="rect">
          <a:avLst/>
        </a:prstGeom>
      </xdr:spPr>
      <xdr:txBody>
        <a:bodyPr wrap="square" lIns="72000" tIns="36000" rIns="72000" bIns="36000" anchor="t" anchorCtr="0">
          <a:noAutofit/>
        </a:bodyPr>
        <a:lstStyle>
          <a:defPPr>
            <a:defRPr lang="ko-KR"/>
          </a:defPPr>
          <a:lvl1pPr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1pPr>
          <a:lvl2pPr marL="518152" indent="-61972"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2pPr>
          <a:lvl3pPr marL="1038025" indent="-127385"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3pPr>
          <a:lvl4pPr marL="1556175" indent="-191079"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4pPr>
          <a:lvl5pPr marL="2076048" indent="-254773"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5pPr>
          <a:lvl6pPr marL="2478864" algn="l" defTabSz="991546" rtl="0" eaLnBrk="1" latinLnBrk="1" hangingPunct="1">
            <a:defRPr sz="1400" kern="1200">
              <a:solidFill>
                <a:schemeClr val="bg1"/>
              </a:solidFill>
              <a:latin typeface="하나 B" pitchFamily="18" charset="-127"/>
              <a:ea typeface="하나 B" pitchFamily="18" charset="-127"/>
              <a:cs typeface="+mn-cs"/>
            </a:defRPr>
          </a:lvl6pPr>
          <a:lvl7pPr marL="2974637" algn="l" defTabSz="991546" rtl="0" eaLnBrk="1" latinLnBrk="1" hangingPunct="1">
            <a:defRPr sz="1400" kern="1200">
              <a:solidFill>
                <a:schemeClr val="bg1"/>
              </a:solidFill>
              <a:latin typeface="하나 B" pitchFamily="18" charset="-127"/>
              <a:ea typeface="하나 B" pitchFamily="18" charset="-127"/>
              <a:cs typeface="+mn-cs"/>
            </a:defRPr>
          </a:lvl7pPr>
          <a:lvl8pPr marL="3470410" algn="l" defTabSz="991546" rtl="0" eaLnBrk="1" latinLnBrk="1" hangingPunct="1">
            <a:defRPr sz="1400" kern="1200">
              <a:solidFill>
                <a:schemeClr val="bg1"/>
              </a:solidFill>
              <a:latin typeface="하나 B" pitchFamily="18" charset="-127"/>
              <a:ea typeface="하나 B" pitchFamily="18" charset="-127"/>
              <a:cs typeface="+mn-cs"/>
            </a:defRPr>
          </a:lvl8pPr>
          <a:lvl9pPr marL="3966183" algn="l" defTabSz="991546" rtl="0" eaLnBrk="1" latinLnBrk="1" hangingPunct="1">
            <a:defRPr sz="1400" kern="1200">
              <a:solidFill>
                <a:schemeClr val="bg1"/>
              </a:solidFill>
              <a:latin typeface="하나 B" pitchFamily="18" charset="-127"/>
              <a:ea typeface="하나 B" pitchFamily="18" charset="-127"/>
              <a:cs typeface="+mn-cs"/>
            </a:defRPr>
          </a:lvl9pPr>
        </a:lstStyle>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Hana </a:t>
          </a:r>
        </a:p>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Asset</a:t>
          </a:r>
        </a:p>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Trust</a:t>
          </a:r>
        </a:p>
        <a:p>
          <a:pPr>
            <a:lnSpc>
              <a:spcPts val="1200"/>
            </a:lnSpc>
            <a:defRPr/>
          </a:pPr>
          <a:endParaRPr lang="en-US" altLang="ko-KR" sz="800">
            <a:gradFill>
              <a:gsLst>
                <a:gs pos="39000">
                  <a:schemeClr val="bg1"/>
                </a:gs>
                <a:gs pos="100000">
                  <a:schemeClr val="bg1"/>
                </a:gs>
              </a:gsLst>
              <a:lin ang="5400000" scaled="1"/>
            </a:gradFill>
            <a:latin typeface="Arial" pitchFamily="34" charset="0"/>
            <a:cs typeface="Arial" pitchFamily="34" charset="0"/>
          </a:endParaRPr>
        </a:p>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100%</a:t>
          </a:r>
          <a:endParaRPr lang="ko-KR" altLang="en-US" sz="800">
            <a:gradFill>
              <a:gsLst>
                <a:gs pos="39000">
                  <a:schemeClr val="bg1"/>
                </a:gs>
                <a:gs pos="100000">
                  <a:schemeClr val="bg1"/>
                </a:gs>
              </a:gsLst>
              <a:lin ang="5400000" scaled="1"/>
            </a:gradFill>
            <a:latin typeface="Arial" pitchFamily="34" charset="0"/>
            <a:cs typeface="Arial" pitchFamily="34" charset="0"/>
          </a:endParaRPr>
        </a:p>
      </xdr:txBody>
    </xdr:sp>
    <xdr:clientData/>
  </xdr:twoCellAnchor>
  <xdr:twoCellAnchor>
    <xdr:from>
      <xdr:col>7</xdr:col>
      <xdr:colOff>189008</xdr:colOff>
      <xdr:row>29</xdr:row>
      <xdr:rowOff>109707</xdr:rowOff>
    </xdr:from>
    <xdr:to>
      <xdr:col>8</xdr:col>
      <xdr:colOff>63383</xdr:colOff>
      <xdr:row>36</xdr:row>
      <xdr:rowOff>85075</xdr:rowOff>
    </xdr:to>
    <xdr:sp macro="" textlink="">
      <xdr:nvSpPr>
        <xdr:cNvPr id="34" name="직사각형 33">
          <a:extLst>
            <a:ext uri="{FF2B5EF4-FFF2-40B4-BE49-F238E27FC236}">
              <a16:creationId xmlns:a16="http://schemas.microsoft.com/office/drawing/2014/main" id="{00000000-0008-0000-1100-000022000000}"/>
            </a:ext>
          </a:extLst>
        </xdr:cNvPr>
        <xdr:cNvSpPr/>
      </xdr:nvSpPr>
      <xdr:spPr>
        <a:xfrm>
          <a:off x="4265708" y="3710157"/>
          <a:ext cx="684000" cy="842143"/>
        </a:xfrm>
        <a:prstGeom prst="rect">
          <a:avLst/>
        </a:prstGeom>
      </xdr:spPr>
      <xdr:txBody>
        <a:bodyPr wrap="square" lIns="72000" tIns="36000" rIns="72000" bIns="36000" anchor="t" anchorCtr="0">
          <a:noAutofit/>
        </a:bodyPr>
        <a:lstStyle>
          <a:defPPr>
            <a:defRPr lang="ko-KR"/>
          </a:defPPr>
          <a:lvl1pPr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1pPr>
          <a:lvl2pPr marL="518152" indent="-61972"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2pPr>
          <a:lvl3pPr marL="1038025" indent="-127385"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3pPr>
          <a:lvl4pPr marL="1556175" indent="-191079"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4pPr>
          <a:lvl5pPr marL="2076048" indent="-254773"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5pPr>
          <a:lvl6pPr marL="2478864" algn="l" defTabSz="991546" rtl="0" eaLnBrk="1" latinLnBrk="1" hangingPunct="1">
            <a:defRPr sz="1400" kern="1200">
              <a:solidFill>
                <a:schemeClr val="bg1"/>
              </a:solidFill>
              <a:latin typeface="하나 B" pitchFamily="18" charset="-127"/>
              <a:ea typeface="하나 B" pitchFamily="18" charset="-127"/>
              <a:cs typeface="+mn-cs"/>
            </a:defRPr>
          </a:lvl6pPr>
          <a:lvl7pPr marL="2974637" algn="l" defTabSz="991546" rtl="0" eaLnBrk="1" latinLnBrk="1" hangingPunct="1">
            <a:defRPr sz="1400" kern="1200">
              <a:solidFill>
                <a:schemeClr val="bg1"/>
              </a:solidFill>
              <a:latin typeface="하나 B" pitchFamily="18" charset="-127"/>
              <a:ea typeface="하나 B" pitchFamily="18" charset="-127"/>
              <a:cs typeface="+mn-cs"/>
            </a:defRPr>
          </a:lvl7pPr>
          <a:lvl8pPr marL="3470410" algn="l" defTabSz="991546" rtl="0" eaLnBrk="1" latinLnBrk="1" hangingPunct="1">
            <a:defRPr sz="1400" kern="1200">
              <a:solidFill>
                <a:schemeClr val="bg1"/>
              </a:solidFill>
              <a:latin typeface="하나 B" pitchFamily="18" charset="-127"/>
              <a:ea typeface="하나 B" pitchFamily="18" charset="-127"/>
              <a:cs typeface="+mn-cs"/>
            </a:defRPr>
          </a:lvl8pPr>
          <a:lvl9pPr marL="3966183" algn="l" defTabSz="991546" rtl="0" eaLnBrk="1" latinLnBrk="1" hangingPunct="1">
            <a:defRPr sz="1400" kern="1200">
              <a:solidFill>
                <a:schemeClr val="bg1"/>
              </a:solidFill>
              <a:latin typeface="하나 B" pitchFamily="18" charset="-127"/>
              <a:ea typeface="하나 B" pitchFamily="18" charset="-127"/>
              <a:cs typeface="+mn-cs"/>
            </a:defRPr>
          </a:lvl9pP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Hana Bancorp, </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Inc.</a:t>
          </a:r>
        </a:p>
        <a:p>
          <a:pPr marL="0" marR="0" lvl="0" indent="0" defTabSz="914400" eaLnBrk="1" fontAlgn="auto" latinLnBrk="0" hangingPunct="1">
            <a:lnSpc>
              <a:spcPts val="1200"/>
            </a:lnSpc>
            <a:spcBef>
              <a:spcPts val="0"/>
            </a:spcBef>
            <a:spcAft>
              <a:spcPts val="0"/>
            </a:spcAft>
            <a:buClrTx/>
            <a:buSzTx/>
            <a:buFontTx/>
            <a:buNone/>
            <a:tabLst/>
            <a:defRPr/>
          </a:pPr>
          <a:endPar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US" altLang="ko-KR"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rPr>
            <a:t>90.56%</a:t>
          </a:r>
          <a:endParaRPr kumimoji="0" lang="ko-KR" altLang="en-US" sz="800" b="0" i="0" u="none" strike="noStrike" kern="0" cap="none" spc="0" normalizeH="0" baseline="0" noProof="0">
            <a:ln>
              <a:noFill/>
            </a:ln>
            <a:gradFill>
              <a:gsLst>
                <a:gs pos="39000">
                  <a:prstClr val="white"/>
                </a:gs>
                <a:gs pos="100000">
                  <a:prstClr val="white"/>
                </a:gs>
              </a:gsLst>
              <a:lin ang="5400000" scaled="1"/>
            </a:gradFill>
            <a:effectLst/>
            <a:uLnTx/>
            <a:uFillTx/>
            <a:latin typeface="Arial" pitchFamily="34" charset="0"/>
            <a:ea typeface="맑은 고딕"/>
            <a:cs typeface="Arial" pitchFamily="34" charset="0"/>
          </a:endParaRPr>
        </a:p>
      </xdr:txBody>
    </xdr:sp>
    <xdr:clientData/>
  </xdr:twoCellAnchor>
  <xdr:twoCellAnchor>
    <xdr:from>
      <xdr:col>7</xdr:col>
      <xdr:colOff>165888</xdr:colOff>
      <xdr:row>20</xdr:row>
      <xdr:rowOff>94385</xdr:rowOff>
    </xdr:from>
    <xdr:to>
      <xdr:col>8</xdr:col>
      <xdr:colOff>173425</xdr:colOff>
      <xdr:row>27</xdr:row>
      <xdr:rowOff>69752</xdr:rowOff>
    </xdr:to>
    <xdr:sp macro="" textlink="">
      <xdr:nvSpPr>
        <xdr:cNvPr id="37" name="직사각형 36">
          <a:extLst>
            <a:ext uri="{FF2B5EF4-FFF2-40B4-BE49-F238E27FC236}">
              <a16:creationId xmlns:a16="http://schemas.microsoft.com/office/drawing/2014/main" id="{00000000-0008-0000-1100-000025000000}"/>
            </a:ext>
          </a:extLst>
        </xdr:cNvPr>
        <xdr:cNvSpPr/>
      </xdr:nvSpPr>
      <xdr:spPr>
        <a:xfrm>
          <a:off x="4242588" y="2580410"/>
          <a:ext cx="817162" cy="842142"/>
        </a:xfrm>
        <a:prstGeom prst="rect">
          <a:avLst/>
        </a:prstGeom>
      </xdr:spPr>
      <xdr:txBody>
        <a:bodyPr wrap="square" lIns="72000" tIns="36000" rIns="72000" bIns="36000" anchor="t" anchorCtr="0">
          <a:noAutofit/>
        </a:bodyPr>
        <a:lstStyle>
          <a:defPPr>
            <a:defRPr lang="ko-KR"/>
          </a:defPPr>
          <a:lvl1pPr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1pPr>
          <a:lvl2pPr marL="518152" indent="-61972"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2pPr>
          <a:lvl3pPr marL="1038025" indent="-127385"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3pPr>
          <a:lvl4pPr marL="1556175" indent="-191079"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4pPr>
          <a:lvl5pPr marL="2076048" indent="-254773" algn="l" rtl="0" fontAlgn="base" latinLnBrk="1">
            <a:spcBef>
              <a:spcPct val="0"/>
            </a:spcBef>
            <a:spcAft>
              <a:spcPct val="0"/>
            </a:spcAft>
            <a:defRPr sz="1400" kern="1200">
              <a:solidFill>
                <a:schemeClr val="bg1"/>
              </a:solidFill>
              <a:latin typeface="하나 B" pitchFamily="18" charset="-127"/>
              <a:ea typeface="하나 B" pitchFamily="18" charset="-127"/>
              <a:cs typeface="+mn-cs"/>
            </a:defRPr>
          </a:lvl5pPr>
          <a:lvl6pPr marL="2478864" algn="l" defTabSz="991546" rtl="0" eaLnBrk="1" latinLnBrk="1" hangingPunct="1">
            <a:defRPr sz="1400" kern="1200">
              <a:solidFill>
                <a:schemeClr val="bg1"/>
              </a:solidFill>
              <a:latin typeface="하나 B" pitchFamily="18" charset="-127"/>
              <a:ea typeface="하나 B" pitchFamily="18" charset="-127"/>
              <a:cs typeface="+mn-cs"/>
            </a:defRPr>
          </a:lvl6pPr>
          <a:lvl7pPr marL="2974637" algn="l" defTabSz="991546" rtl="0" eaLnBrk="1" latinLnBrk="1" hangingPunct="1">
            <a:defRPr sz="1400" kern="1200">
              <a:solidFill>
                <a:schemeClr val="bg1"/>
              </a:solidFill>
              <a:latin typeface="하나 B" pitchFamily="18" charset="-127"/>
              <a:ea typeface="하나 B" pitchFamily="18" charset="-127"/>
              <a:cs typeface="+mn-cs"/>
            </a:defRPr>
          </a:lvl7pPr>
          <a:lvl8pPr marL="3470410" algn="l" defTabSz="991546" rtl="0" eaLnBrk="1" latinLnBrk="1" hangingPunct="1">
            <a:defRPr sz="1400" kern="1200">
              <a:solidFill>
                <a:schemeClr val="bg1"/>
              </a:solidFill>
              <a:latin typeface="하나 B" pitchFamily="18" charset="-127"/>
              <a:ea typeface="하나 B" pitchFamily="18" charset="-127"/>
              <a:cs typeface="+mn-cs"/>
            </a:defRPr>
          </a:lvl8pPr>
          <a:lvl9pPr marL="3966183" algn="l" defTabSz="991546" rtl="0" eaLnBrk="1" latinLnBrk="1" hangingPunct="1">
            <a:defRPr sz="1400" kern="1200">
              <a:solidFill>
                <a:schemeClr val="bg1"/>
              </a:solidFill>
              <a:latin typeface="하나 B" pitchFamily="18" charset="-127"/>
              <a:ea typeface="하나 B" pitchFamily="18" charset="-127"/>
              <a:cs typeface="+mn-cs"/>
            </a:defRPr>
          </a:lvl9pPr>
        </a:lstStyle>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Hana</a:t>
          </a:r>
        </a:p>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Capital</a:t>
          </a:r>
        </a:p>
        <a:p>
          <a:pPr>
            <a:lnSpc>
              <a:spcPts val="1200"/>
            </a:lnSpc>
            <a:defRPr/>
          </a:pPr>
          <a:endParaRPr lang="en-US" altLang="ko-KR" sz="800">
            <a:gradFill>
              <a:gsLst>
                <a:gs pos="39000">
                  <a:schemeClr val="bg1"/>
                </a:gs>
                <a:gs pos="100000">
                  <a:schemeClr val="bg1"/>
                </a:gs>
              </a:gsLst>
              <a:lin ang="5400000" scaled="1"/>
            </a:gradFill>
            <a:latin typeface="Arial" pitchFamily="34" charset="0"/>
            <a:cs typeface="Arial" pitchFamily="34" charset="0"/>
          </a:endParaRPr>
        </a:p>
        <a:p>
          <a:pPr>
            <a:lnSpc>
              <a:spcPts val="1200"/>
            </a:lnSpc>
            <a:defRPr/>
          </a:pPr>
          <a:endParaRPr lang="en-US" altLang="ko-KR" sz="800">
            <a:gradFill>
              <a:gsLst>
                <a:gs pos="39000">
                  <a:schemeClr val="bg1"/>
                </a:gs>
                <a:gs pos="100000">
                  <a:schemeClr val="bg1"/>
                </a:gs>
              </a:gsLst>
              <a:lin ang="5400000" scaled="1"/>
            </a:gradFill>
            <a:latin typeface="Arial" pitchFamily="34" charset="0"/>
            <a:cs typeface="Arial" pitchFamily="34" charset="0"/>
          </a:endParaRPr>
        </a:p>
        <a:p>
          <a:pPr>
            <a:lnSpc>
              <a:spcPts val="1200"/>
            </a:lnSpc>
            <a:defRPr/>
          </a:pPr>
          <a:r>
            <a:rPr lang="en-US" altLang="ko-KR" sz="800">
              <a:gradFill>
                <a:gsLst>
                  <a:gs pos="39000">
                    <a:schemeClr val="bg1"/>
                  </a:gs>
                  <a:gs pos="100000">
                    <a:schemeClr val="bg1"/>
                  </a:gs>
                </a:gsLst>
                <a:lin ang="5400000" scaled="1"/>
              </a:gradFill>
              <a:latin typeface="Arial" pitchFamily="34" charset="0"/>
              <a:cs typeface="Arial" pitchFamily="34" charset="0"/>
            </a:rPr>
            <a:t>100%</a:t>
          </a:r>
          <a:endParaRPr lang="ko-KR" altLang="en-US" sz="800">
            <a:gradFill>
              <a:gsLst>
                <a:gs pos="39000">
                  <a:schemeClr val="bg1"/>
                </a:gs>
                <a:gs pos="100000">
                  <a:schemeClr val="bg1"/>
                </a:gs>
              </a:gsLst>
              <a:lin ang="5400000" scaled="1"/>
            </a:gradFill>
            <a:latin typeface="Arial" pitchFamily="34" charset="0"/>
            <a:cs typeface="Arial" pitchFamily="34" charset="0"/>
          </a:endParaRPr>
        </a:p>
      </xdr:txBody>
    </xdr:sp>
    <xdr:clientData/>
  </xdr:twoCellAnchor>
  <xdr:twoCellAnchor editAs="oneCell">
    <xdr:from>
      <xdr:col>1</xdr:col>
      <xdr:colOff>38100</xdr:colOff>
      <xdr:row>0</xdr:row>
      <xdr:rowOff>76200</xdr:rowOff>
    </xdr:from>
    <xdr:to>
      <xdr:col>1</xdr:col>
      <xdr:colOff>1925108</xdr:colOff>
      <xdr:row>1</xdr:row>
      <xdr:rowOff>131633</xdr:rowOff>
    </xdr:to>
    <xdr:pic>
      <xdr:nvPicPr>
        <xdr:cNvPr id="73" name="그림 72">
          <a:extLst>
            <a:ext uri="{FF2B5EF4-FFF2-40B4-BE49-F238E27FC236}">
              <a16:creationId xmlns:a16="http://schemas.microsoft.com/office/drawing/2014/main" id="{00000000-0008-0000-11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1887008" cy="188783"/>
        </a:xfrm>
        <a:prstGeom prst="rect">
          <a:avLst/>
        </a:prstGeom>
      </xdr:spPr>
    </xdr:pic>
    <xdr:clientData/>
  </xdr:twoCellAnchor>
  <xdr:twoCellAnchor>
    <xdr:from>
      <xdr:col>8</xdr:col>
      <xdr:colOff>144065</xdr:colOff>
      <xdr:row>38</xdr:row>
      <xdr:rowOff>28575</xdr:rowOff>
    </xdr:from>
    <xdr:to>
      <xdr:col>8</xdr:col>
      <xdr:colOff>414065</xdr:colOff>
      <xdr:row>38</xdr:row>
      <xdr:rowOff>28575</xdr:rowOff>
    </xdr:to>
    <xdr:cxnSp macro="">
      <xdr:nvCxnSpPr>
        <xdr:cNvPr id="77" name="직선 연결선 76">
          <a:extLst>
            <a:ext uri="{FF2B5EF4-FFF2-40B4-BE49-F238E27FC236}">
              <a16:creationId xmlns:a16="http://schemas.microsoft.com/office/drawing/2014/main" id="{00000000-0008-0000-1100-00004D000000}"/>
            </a:ext>
          </a:extLst>
        </xdr:cNvPr>
        <xdr:cNvCxnSpPr/>
      </xdr:nvCxnSpPr>
      <xdr:spPr>
        <a:xfrm>
          <a:off x="5728096" y="7005638"/>
          <a:ext cx="270000" cy="0"/>
        </a:xfrm>
        <a:prstGeom prst="line">
          <a:avLst/>
        </a:prstGeom>
        <a:ln>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571501</xdr:colOff>
      <xdr:row>6</xdr:row>
      <xdr:rowOff>85725</xdr:rowOff>
    </xdr:from>
    <xdr:to>
      <xdr:col>14</xdr:col>
      <xdr:colOff>476251</xdr:colOff>
      <xdr:row>43</xdr:row>
      <xdr:rowOff>50950</xdr:rowOff>
    </xdr:to>
    <xdr:grpSp>
      <xdr:nvGrpSpPr>
        <xdr:cNvPr id="4" name="그룹 3">
          <a:extLst>
            <a:ext uri="{FF2B5EF4-FFF2-40B4-BE49-F238E27FC236}">
              <a16:creationId xmlns:a16="http://schemas.microsoft.com/office/drawing/2014/main" id="{00000000-0008-0000-1100-000004000000}"/>
            </a:ext>
          </a:extLst>
        </xdr:cNvPr>
        <xdr:cNvGrpSpPr/>
      </xdr:nvGrpSpPr>
      <xdr:grpSpPr>
        <a:xfrm>
          <a:off x="3198160" y="955301"/>
          <a:ext cx="7695079" cy="6930802"/>
          <a:chOff x="3197680" y="956582"/>
          <a:chExt cx="7769678" cy="7013725"/>
        </a:xfrm>
      </xdr:grpSpPr>
      <xdr:pic>
        <xdr:nvPicPr>
          <xdr:cNvPr id="2" name="그림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02618" y="956582"/>
            <a:ext cx="4946196" cy="428625"/>
          </a:xfrm>
          <a:prstGeom prst="rect">
            <a:avLst/>
          </a:prstGeom>
        </xdr:spPr>
      </xdr:pic>
      <xdr:pic>
        <xdr:nvPicPr>
          <xdr:cNvPr id="3" name="그림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97680" y="1756682"/>
            <a:ext cx="7769678" cy="6213625"/>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1887008</xdr:colOff>
      <xdr:row>1</xdr:row>
      <xdr:rowOff>131633</xdr:rowOff>
    </xdr:to>
    <xdr:pic>
      <xdr:nvPicPr>
        <xdr:cNvPr id="3" name="그림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887008" cy="1887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85726</xdr:rowOff>
    </xdr:from>
    <xdr:to>
      <xdr:col>1</xdr:col>
      <xdr:colOff>1873249</xdr:colOff>
      <xdr:row>1</xdr:row>
      <xdr:rowOff>150682</xdr:rowOff>
    </xdr:to>
    <xdr:pic>
      <xdr:nvPicPr>
        <xdr:cNvPr id="3" name="그림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6"/>
          <a:ext cx="1939924" cy="198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21167</xdr:colOff>
      <xdr:row>0</xdr:row>
      <xdr:rowOff>105833</xdr:rowOff>
    </xdr:from>
    <xdr:to>
      <xdr:col>1</xdr:col>
      <xdr:colOff>1908175</xdr:colOff>
      <xdr:row>1</xdr:row>
      <xdr:rowOff>157033</xdr:rowOff>
    </xdr:to>
    <xdr:pic>
      <xdr:nvPicPr>
        <xdr:cNvPr id="3" name="그림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7" y="105833"/>
          <a:ext cx="1887008" cy="1887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74083</xdr:rowOff>
    </xdr:from>
    <xdr:to>
      <xdr:col>1</xdr:col>
      <xdr:colOff>1887008</xdr:colOff>
      <xdr:row>1</xdr:row>
      <xdr:rowOff>114300</xdr:rowOff>
    </xdr:to>
    <xdr:pic>
      <xdr:nvPicPr>
        <xdr:cNvPr id="3" name="그림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4083"/>
          <a:ext cx="1887008" cy="173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63501</xdr:rowOff>
    </xdr:from>
    <xdr:to>
      <xdr:col>1</xdr:col>
      <xdr:colOff>1887008</xdr:colOff>
      <xdr:row>1</xdr:row>
      <xdr:rowOff>127000</xdr:rowOff>
    </xdr:to>
    <xdr:pic>
      <xdr:nvPicPr>
        <xdr:cNvPr id="3" name="그림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63501"/>
          <a:ext cx="1887008" cy="2010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52916</xdr:rowOff>
    </xdr:from>
    <xdr:to>
      <xdr:col>1</xdr:col>
      <xdr:colOff>1887008</xdr:colOff>
      <xdr:row>1</xdr:row>
      <xdr:rowOff>137584</xdr:rowOff>
    </xdr:to>
    <xdr:pic>
      <xdr:nvPicPr>
        <xdr:cNvPr id="3" name="그림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2916"/>
          <a:ext cx="1887008" cy="222251"/>
        </a:xfrm>
        <a:prstGeom prst="rect">
          <a:avLst/>
        </a:prstGeom>
      </xdr:spPr>
    </xdr:pic>
    <xdr:clientData/>
  </xdr:twoCellAnchor>
  <xdr:twoCellAnchor editAs="oneCell">
    <xdr:from>
      <xdr:col>1</xdr:col>
      <xdr:colOff>0</xdr:colOff>
      <xdr:row>0</xdr:row>
      <xdr:rowOff>52916</xdr:rowOff>
    </xdr:from>
    <xdr:to>
      <xdr:col>1</xdr:col>
      <xdr:colOff>1887008</xdr:colOff>
      <xdr:row>1</xdr:row>
      <xdr:rowOff>137584</xdr:rowOff>
    </xdr:to>
    <xdr:pic>
      <xdr:nvPicPr>
        <xdr:cNvPr id="4" name="그림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2916"/>
          <a:ext cx="1887008" cy="2180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1906058</xdr:colOff>
      <xdr:row>1</xdr:row>
      <xdr:rowOff>133350</xdr:rowOff>
    </xdr:to>
    <xdr:pic>
      <xdr:nvPicPr>
        <xdr:cNvPr id="3" name="그림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57150"/>
          <a:ext cx="1887008"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52918</xdr:rowOff>
    </xdr:from>
    <xdr:to>
      <xdr:col>1</xdr:col>
      <xdr:colOff>1887008</xdr:colOff>
      <xdr:row>1</xdr:row>
      <xdr:rowOff>146451</xdr:rowOff>
    </xdr:to>
    <xdr:pic>
      <xdr:nvPicPr>
        <xdr:cNvPr id="4" name="그림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2918"/>
          <a:ext cx="1887008" cy="2311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52917</xdr:rowOff>
    </xdr:from>
    <xdr:to>
      <xdr:col>1</xdr:col>
      <xdr:colOff>1887008</xdr:colOff>
      <xdr:row>1</xdr:row>
      <xdr:rowOff>169334</xdr:rowOff>
    </xdr:to>
    <xdr:pic>
      <xdr:nvPicPr>
        <xdr:cNvPr id="3" name="그림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2917"/>
          <a:ext cx="1887008" cy="25400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T61"/>
  <sheetViews>
    <sheetView showGridLines="0" view="pageBreakPreview" zoomScaleNormal="115" zoomScaleSheetLayoutView="100" workbookViewId="0">
      <selection activeCell="V20" sqref="V20"/>
    </sheetView>
  </sheetViews>
  <sheetFormatPr defaultColWidth="9" defaultRowHeight="14.25"/>
  <cols>
    <col min="1" max="1" width="6.125" style="122" customWidth="1"/>
    <col min="2" max="2" width="2.625" style="673" customWidth="1"/>
    <col min="3" max="3" width="8.625" style="122" customWidth="1"/>
    <col min="4" max="5" width="10.625" style="122" customWidth="1"/>
    <col min="6" max="7" width="5.625" style="673" customWidth="1"/>
    <col min="8" max="8" width="2.625" style="673" customWidth="1"/>
    <col min="9" max="9" width="8.625" style="122" customWidth="1"/>
    <col min="10" max="11" width="10.625" style="122" customWidth="1"/>
    <col min="12" max="12" width="5.625" style="122" customWidth="1"/>
    <col min="13" max="13" width="5.625" style="673" customWidth="1"/>
    <col min="14" max="14" width="2.625" style="673" customWidth="1"/>
    <col min="15" max="15" width="8.625" style="673" customWidth="1"/>
    <col min="16" max="17" width="10.625" style="673" customWidth="1"/>
    <col min="18" max="18" width="3.625" style="673" customWidth="1"/>
    <col min="19" max="19" width="2.625" style="673" customWidth="1"/>
    <col min="20" max="20" width="10.625" style="122" customWidth="1"/>
    <col min="21" max="16384" width="9" style="122"/>
  </cols>
  <sheetData>
    <row r="1" spans="1:1" ht="9.9499999999999993" customHeight="1">
      <c r="A1" s="673"/>
    </row>
    <row r="2" spans="1:1" ht="9.9499999999999993" customHeight="1">
      <c r="A2" s="673"/>
    </row>
    <row r="3" spans="1:1" ht="9.9499999999999993" customHeight="1">
      <c r="A3" s="673"/>
    </row>
    <row r="4" spans="1:1" ht="9.9499999999999993" customHeight="1">
      <c r="A4" s="673"/>
    </row>
    <row r="5" spans="1:1" ht="9.9499999999999993" customHeight="1">
      <c r="A5" s="673"/>
    </row>
    <row r="6" spans="1:1" ht="9.9499999999999993" customHeight="1">
      <c r="A6" s="673"/>
    </row>
    <row r="7" spans="1:1" ht="9.9499999999999993" customHeight="1">
      <c r="A7" s="673"/>
    </row>
    <row r="8" spans="1:1" ht="9.9499999999999993" customHeight="1">
      <c r="A8" s="673"/>
    </row>
    <row r="9" spans="1:1" ht="9.9499999999999993" customHeight="1">
      <c r="A9" s="673"/>
    </row>
    <row r="10" spans="1:1" ht="9.9499999999999993" customHeight="1">
      <c r="A10" s="673"/>
    </row>
    <row r="11" spans="1:1" ht="9.9499999999999993" customHeight="1">
      <c r="A11" s="673"/>
    </row>
    <row r="12" spans="1:1" ht="9.9499999999999993" customHeight="1">
      <c r="A12" s="673"/>
    </row>
    <row r="13" spans="1:1" ht="9.9499999999999993" customHeight="1">
      <c r="A13" s="673"/>
    </row>
    <row r="14" spans="1:1" ht="9.9499999999999993" customHeight="1">
      <c r="A14" s="673"/>
    </row>
    <row r="15" spans="1:1" ht="10.5" customHeight="1">
      <c r="A15" s="673"/>
    </row>
    <row r="16" spans="1:1" ht="10.5" customHeight="1">
      <c r="A16" s="673"/>
    </row>
    <row r="17" spans="1:19" ht="10.5" customHeight="1">
      <c r="A17" s="673"/>
    </row>
    <row r="18" spans="1:19" ht="10.5" customHeight="1">
      <c r="A18" s="673"/>
    </row>
    <row r="19" spans="1:19" ht="10.5" customHeight="1">
      <c r="A19" s="673"/>
    </row>
    <row r="20" spans="1:19" ht="10.5" customHeight="1">
      <c r="A20" s="673"/>
    </row>
    <row r="21" spans="1:19" ht="10.5" customHeight="1">
      <c r="A21" s="673"/>
    </row>
    <row r="22" spans="1:19" ht="10.5" customHeight="1">
      <c r="A22" s="673"/>
    </row>
    <row r="23" spans="1:19" ht="10.5" customHeight="1">
      <c r="A23" s="673"/>
    </row>
    <row r="24" spans="1:19" ht="10.5" customHeight="1">
      <c r="A24" s="673"/>
      <c r="L24" s="123"/>
    </row>
    <row r="25" spans="1:19" ht="10.5" customHeight="1">
      <c r="A25" s="673"/>
      <c r="L25" s="123"/>
    </row>
    <row r="26" spans="1:19" ht="10.5" customHeight="1">
      <c r="A26" s="673"/>
      <c r="B26" s="675"/>
      <c r="C26" s="124"/>
      <c r="D26" s="125"/>
      <c r="E26" s="125"/>
      <c r="F26" s="675"/>
      <c r="G26" s="675"/>
      <c r="H26" s="674"/>
      <c r="I26" s="125"/>
      <c r="J26" s="125"/>
      <c r="K26" s="124"/>
      <c r="L26" s="123"/>
      <c r="M26" s="674"/>
      <c r="N26" s="675"/>
      <c r="O26" s="675"/>
      <c r="P26" s="674"/>
    </row>
    <row r="27" spans="1:19" ht="10.5" customHeight="1">
      <c r="A27" s="673"/>
      <c r="B27" s="674"/>
      <c r="C27" s="125"/>
      <c r="D27" s="125"/>
      <c r="E27" s="125"/>
      <c r="F27" s="674"/>
      <c r="G27" s="674"/>
      <c r="H27" s="674"/>
      <c r="I27" s="125"/>
      <c r="J27" s="125"/>
      <c r="K27" s="125"/>
      <c r="L27" s="125"/>
      <c r="M27" s="674"/>
      <c r="N27" s="674"/>
      <c r="O27" s="674"/>
      <c r="P27" s="674"/>
    </row>
    <row r="28" spans="1:19" ht="10.5" customHeight="1">
      <c r="A28" s="674"/>
      <c r="B28" s="676"/>
      <c r="C28" s="126"/>
      <c r="D28" s="125"/>
      <c r="E28" s="125"/>
      <c r="F28" s="676"/>
      <c r="G28" s="676"/>
      <c r="H28" s="674"/>
      <c r="I28" s="125"/>
      <c r="J28" s="125"/>
      <c r="K28" s="126"/>
      <c r="L28" s="125"/>
      <c r="M28" s="674"/>
      <c r="N28" s="676"/>
      <c r="O28" s="676"/>
      <c r="P28" s="674"/>
      <c r="Q28" s="674"/>
    </row>
    <row r="29" spans="1:19" ht="10.5" customHeight="1">
      <c r="A29" s="674"/>
      <c r="B29" s="676"/>
      <c r="C29" s="126"/>
      <c r="D29" s="125"/>
      <c r="E29" s="125"/>
      <c r="F29" s="676"/>
      <c r="G29" s="676"/>
      <c r="H29" s="674"/>
      <c r="I29" s="125"/>
      <c r="J29" s="125"/>
      <c r="K29" s="126"/>
      <c r="L29" s="125"/>
      <c r="M29" s="674"/>
      <c r="N29" s="676"/>
      <c r="O29" s="676"/>
      <c r="P29" s="674"/>
      <c r="Q29" s="674"/>
      <c r="S29" s="673" t="s">
        <v>762</v>
      </c>
    </row>
    <row r="30" spans="1:19" ht="10.5" customHeight="1">
      <c r="A30" s="674"/>
      <c r="B30" s="676"/>
      <c r="C30" s="126"/>
      <c r="D30" s="125"/>
      <c r="E30" s="125"/>
      <c r="F30" s="676"/>
      <c r="G30" s="676"/>
      <c r="H30" s="674"/>
      <c r="I30" s="125"/>
      <c r="J30" s="125"/>
      <c r="K30" s="126"/>
      <c r="L30" s="125"/>
      <c r="M30" s="674"/>
      <c r="N30" s="674"/>
      <c r="O30" s="674"/>
      <c r="P30" s="674"/>
      <c r="Q30" s="674"/>
    </row>
    <row r="31" spans="1:19" ht="10.5" customHeight="1">
      <c r="A31" s="674"/>
      <c r="B31" s="676"/>
      <c r="C31" s="126"/>
      <c r="D31" s="125"/>
      <c r="E31" s="125"/>
      <c r="F31" s="676"/>
      <c r="G31" s="676"/>
      <c r="H31" s="674"/>
      <c r="I31" s="125"/>
      <c r="J31" s="125"/>
      <c r="K31" s="126"/>
      <c r="L31" s="125"/>
      <c r="M31" s="674"/>
      <c r="N31" s="674"/>
      <c r="O31" s="674"/>
      <c r="P31" s="674"/>
      <c r="Q31" s="674"/>
    </row>
    <row r="32" spans="1:19" ht="10.5" customHeight="1">
      <c r="A32" s="674"/>
      <c r="B32" s="676"/>
      <c r="C32" s="126"/>
      <c r="D32" s="125"/>
      <c r="E32" s="125"/>
      <c r="F32" s="676"/>
      <c r="G32" s="676"/>
      <c r="H32" s="674"/>
      <c r="I32" s="125"/>
      <c r="J32" s="125"/>
      <c r="K32" s="126"/>
      <c r="L32" s="125"/>
      <c r="M32" s="674"/>
      <c r="N32" s="674"/>
      <c r="O32" s="674"/>
      <c r="P32" s="674"/>
      <c r="Q32" s="674"/>
    </row>
    <row r="33" spans="1:20" ht="10.5" customHeight="1">
      <c r="A33" s="674"/>
      <c r="B33" s="676"/>
      <c r="C33" s="126"/>
      <c r="D33" s="125"/>
      <c r="E33" s="125"/>
      <c r="F33" s="676"/>
      <c r="G33" s="676"/>
      <c r="H33" s="674"/>
      <c r="I33" s="125"/>
      <c r="J33" s="125"/>
      <c r="K33" s="126"/>
      <c r="L33" s="125"/>
      <c r="M33" s="674"/>
      <c r="N33" s="675"/>
      <c r="O33" s="675"/>
      <c r="P33" s="674"/>
      <c r="Q33" s="674"/>
    </row>
    <row r="34" spans="1:20" ht="10.5" customHeight="1">
      <c r="A34" s="674"/>
      <c r="B34" s="676"/>
      <c r="C34" s="126"/>
      <c r="D34" s="125"/>
      <c r="E34" s="125"/>
      <c r="F34" s="676"/>
      <c r="G34" s="676"/>
      <c r="H34" s="674"/>
      <c r="I34" s="125"/>
      <c r="J34" s="125"/>
      <c r="K34" s="126"/>
      <c r="L34" s="125"/>
      <c r="M34" s="674"/>
      <c r="N34" s="674"/>
      <c r="O34" s="674"/>
      <c r="P34" s="674"/>
      <c r="Q34" s="674"/>
    </row>
    <row r="35" spans="1:20" ht="10.5" customHeight="1">
      <c r="A35" s="674"/>
      <c r="B35" s="676"/>
      <c r="C35" s="126"/>
      <c r="D35" s="125"/>
      <c r="E35" s="125"/>
      <c r="F35" s="676"/>
      <c r="G35" s="676"/>
      <c r="H35" s="674"/>
      <c r="I35" s="125"/>
      <c r="J35" s="125"/>
      <c r="K35" s="126"/>
      <c r="L35" s="125"/>
      <c r="M35" s="674"/>
      <c r="N35" s="676"/>
      <c r="O35" s="676"/>
      <c r="P35" s="674"/>
      <c r="Q35" s="674"/>
    </row>
    <row r="36" spans="1:20" ht="10.5" customHeight="1">
      <c r="A36" s="674"/>
      <c r="B36" s="676"/>
      <c r="C36" s="126"/>
      <c r="D36" s="125"/>
      <c r="E36" s="125"/>
      <c r="F36" s="676"/>
      <c r="G36" s="676"/>
      <c r="H36" s="674"/>
      <c r="I36" s="125"/>
      <c r="J36" s="125"/>
      <c r="K36" s="126"/>
      <c r="L36" s="125"/>
      <c r="M36" s="674"/>
      <c r="N36" s="674"/>
      <c r="O36" s="674"/>
      <c r="P36" s="674"/>
      <c r="Q36" s="674"/>
    </row>
    <row r="37" spans="1:20" ht="10.5" customHeight="1">
      <c r="A37" s="674"/>
      <c r="B37" s="674"/>
      <c r="C37" s="125"/>
      <c r="D37" s="125"/>
      <c r="E37" s="125"/>
      <c r="F37" s="676"/>
      <c r="G37" s="676"/>
      <c r="H37" s="674"/>
      <c r="I37" s="125"/>
      <c r="J37" s="125"/>
      <c r="K37" s="126"/>
      <c r="L37" s="125"/>
      <c r="M37" s="674"/>
      <c r="N37" s="674"/>
      <c r="O37" s="674"/>
      <c r="P37" s="674"/>
      <c r="Q37" s="674"/>
    </row>
    <row r="38" spans="1:20" ht="10.5" customHeight="1">
      <c r="A38" s="674"/>
      <c r="B38" s="676"/>
      <c r="C38" s="126"/>
      <c r="D38" s="125"/>
      <c r="E38" s="125"/>
      <c r="F38" s="676"/>
      <c r="G38" s="676"/>
      <c r="H38" s="674"/>
      <c r="I38" s="125"/>
      <c r="J38" s="125"/>
      <c r="K38" s="126"/>
      <c r="L38" s="125"/>
      <c r="M38" s="674"/>
      <c r="N38" s="674"/>
      <c r="O38" s="674"/>
      <c r="P38" s="674"/>
      <c r="Q38" s="674"/>
    </row>
    <row r="39" spans="1:20" ht="10.5" customHeight="1">
      <c r="A39" s="674"/>
      <c r="B39" s="674"/>
      <c r="C39" s="125"/>
      <c r="D39" s="125"/>
      <c r="E39" s="125"/>
      <c r="F39" s="676"/>
      <c r="G39" s="676"/>
      <c r="H39" s="674"/>
      <c r="I39" s="125"/>
      <c r="J39" s="125"/>
      <c r="K39" s="126"/>
      <c r="L39" s="125"/>
      <c r="M39" s="674"/>
      <c r="N39" s="674"/>
      <c r="O39" s="674"/>
      <c r="P39" s="674"/>
      <c r="Q39" s="674"/>
    </row>
    <row r="40" spans="1:20" ht="10.5" customHeight="1">
      <c r="A40" s="674"/>
      <c r="B40" s="674"/>
      <c r="C40" s="125"/>
      <c r="D40" s="125"/>
      <c r="E40" s="125"/>
      <c r="F40" s="676"/>
      <c r="G40" s="676"/>
      <c r="H40" s="674"/>
      <c r="I40" s="125"/>
      <c r="J40" s="125"/>
      <c r="K40" s="126"/>
      <c r="L40" s="125"/>
      <c r="M40" s="674"/>
      <c r="N40" s="674"/>
      <c r="O40" s="674"/>
      <c r="P40" s="674"/>
      <c r="Q40" s="674"/>
    </row>
    <row r="41" spans="1:20" ht="10.5" customHeight="1">
      <c r="A41" s="674"/>
      <c r="B41" s="674"/>
      <c r="C41" s="125"/>
      <c r="D41" s="125"/>
      <c r="E41" s="125"/>
      <c r="F41" s="676"/>
      <c r="G41" s="676"/>
      <c r="H41" s="674"/>
      <c r="I41" s="125"/>
      <c r="J41" s="125"/>
      <c r="K41" s="126"/>
      <c r="L41" s="125"/>
      <c r="M41" s="674"/>
      <c r="N41" s="674"/>
      <c r="O41" s="674"/>
      <c r="P41" s="674"/>
      <c r="Q41" s="674"/>
    </row>
    <row r="42" spans="1:20" ht="10.5" customHeight="1">
      <c r="A42" s="674"/>
      <c r="B42" s="674"/>
      <c r="C42" s="125"/>
      <c r="D42" s="125"/>
      <c r="E42" s="125"/>
      <c r="F42" s="676"/>
      <c r="G42" s="676"/>
      <c r="H42" s="674"/>
      <c r="I42" s="125"/>
      <c r="J42" s="125"/>
      <c r="K42" s="126"/>
      <c r="L42" s="125"/>
      <c r="M42" s="674"/>
      <c r="N42" s="674"/>
      <c r="O42" s="674"/>
      <c r="P42" s="674"/>
      <c r="Q42" s="674"/>
    </row>
    <row r="43" spans="1:20" ht="10.5" customHeight="1">
      <c r="A43" s="674"/>
      <c r="B43" s="674"/>
      <c r="C43" s="125"/>
      <c r="D43" s="125"/>
      <c r="E43" s="125"/>
      <c r="J43" s="125"/>
      <c r="K43" s="126"/>
      <c r="L43" s="125"/>
      <c r="M43" s="674"/>
      <c r="N43" s="674"/>
      <c r="O43" s="674"/>
      <c r="P43" s="674"/>
      <c r="Q43" s="674"/>
      <c r="T43" s="122" t="s">
        <v>762</v>
      </c>
    </row>
    <row r="44" spans="1:20" ht="10.5" customHeight="1">
      <c r="A44" s="673"/>
    </row>
    <row r="45" spans="1:20" ht="10.5" customHeight="1">
      <c r="A45" s="673"/>
    </row>
    <row r="46" spans="1:20" ht="10.5" customHeight="1">
      <c r="A46" s="673"/>
    </row>
    <row r="47" spans="1:20" ht="10.5" customHeight="1">
      <c r="A47" s="673"/>
    </row>
    <row r="48" spans="1:20" ht="10.5" customHeight="1">
      <c r="A48" s="673"/>
      <c r="B48" s="674"/>
      <c r="C48" s="125"/>
      <c r="Q48" s="677"/>
    </row>
    <row r="49" spans="19:19" ht="9.9499999999999993" customHeight="1">
      <c r="S49" s="1161">
        <v>1</v>
      </c>
    </row>
    <row r="50" spans="19:19" ht="9.9499999999999993" customHeight="1"/>
    <row r="51" spans="19:19" ht="9.9499999999999993" customHeight="1"/>
    <row r="52" spans="19:19" ht="9.9499999999999993" customHeight="1"/>
    <row r="53" spans="19:19" ht="9.9499999999999993" customHeight="1"/>
    <row r="54" spans="19:19" ht="9.9499999999999993" customHeight="1"/>
    <row r="55" spans="19:19" ht="9.9499999999999993" customHeight="1"/>
    <row r="56" spans="19:19" ht="9.9499999999999993" customHeight="1"/>
    <row r="57" spans="19:19" ht="9.9499999999999993" customHeight="1"/>
    <row r="58" spans="19:19" ht="9.9499999999999993" customHeight="1"/>
    <row r="59" spans="19:19" ht="9.9499999999999993" customHeight="1"/>
    <row r="60" spans="19:19" ht="9.9499999999999993" customHeight="1"/>
    <row r="61" spans="19:19" ht="9.9499999999999993" customHeight="1"/>
  </sheetData>
  <phoneticPr fontId="27" type="noConversion"/>
  <pageMargins left="0.23622047244094491" right="0.23622047244094491" top="0.74803149606299213" bottom="0.59055118110236227"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A1:AG212"/>
  <sheetViews>
    <sheetView view="pageBreakPreview" zoomScaleNormal="130" zoomScaleSheetLayoutView="100" workbookViewId="0">
      <pane xSplit="8" ySplit="4" topLeftCell="M5" activePane="bottomRight" state="frozen"/>
      <selection activeCell="V43" sqref="V43"/>
      <selection pane="topRight" activeCell="V43" sqref="V43"/>
      <selection pane="bottomLeft" activeCell="V43" sqref="V43"/>
      <selection pane="bottomRight" activeCell="Y22" sqref="Y22"/>
    </sheetView>
  </sheetViews>
  <sheetFormatPr defaultColWidth="9" defaultRowHeight="12"/>
  <cols>
    <col min="1" max="1" width="0.875" style="127" customWidth="1"/>
    <col min="2" max="2" width="27.75" style="185" bestFit="1" customWidth="1"/>
    <col min="3" max="3" width="2.625" style="131" customWidth="1"/>
    <col min="4" max="4" width="1" style="131" customWidth="1"/>
    <col min="5" max="5" width="0.75" style="131" customWidth="1"/>
    <col min="6" max="6" width="1.25" style="131" customWidth="1"/>
    <col min="7" max="7" width="1.75" style="131" customWidth="1"/>
    <col min="8" max="8" width="24.25" style="163" customWidth="1"/>
    <col min="9" max="12" width="10.625" style="163" hidden="1" customWidth="1"/>
    <col min="13" max="17" width="10.625" style="163" customWidth="1"/>
    <col min="18" max="18" width="10.625" style="326" customWidth="1"/>
    <col min="19" max="20" width="10.625" style="163" customWidth="1"/>
    <col min="21" max="21" width="11.25" style="131" bestFit="1" customWidth="1"/>
    <col min="22" max="22" width="9" style="131"/>
    <col min="23" max="23" width="0.375" style="131" customWidth="1"/>
    <col min="24" max="24" width="9" style="131" hidden="1" customWidth="1"/>
    <col min="25" max="16384" width="9" style="131"/>
  </cols>
  <sheetData>
    <row r="1" spans="1:29" s="133" customFormat="1" ht="10.5" customHeight="1">
      <c r="A1" s="22"/>
      <c r="B1" s="128"/>
      <c r="C1" s="129"/>
      <c r="D1" s="129"/>
      <c r="E1" s="129"/>
      <c r="F1" s="129"/>
      <c r="G1" s="129"/>
      <c r="H1" s="130"/>
      <c r="I1" s="130"/>
      <c r="J1" s="130"/>
      <c r="K1" s="130"/>
      <c r="L1" s="130"/>
      <c r="M1" s="130"/>
      <c r="N1" s="130"/>
      <c r="O1" s="130"/>
      <c r="P1" s="130"/>
      <c r="Q1" s="130"/>
      <c r="R1" s="564"/>
      <c r="S1" s="130"/>
      <c r="T1" s="130"/>
    </row>
    <row r="2" spans="1:29" s="133" customFormat="1" ht="15" customHeight="1">
      <c r="A2" s="22"/>
      <c r="B2" s="132"/>
      <c r="D2" s="687" t="s">
        <v>1111</v>
      </c>
      <c r="H2" s="174"/>
      <c r="I2" s="134"/>
      <c r="J2" s="134"/>
      <c r="K2" s="134"/>
      <c r="L2" s="134"/>
      <c r="M2" s="134"/>
      <c r="N2" s="134"/>
      <c r="O2" s="134"/>
      <c r="P2" s="134"/>
      <c r="Q2" s="134"/>
      <c r="R2" s="192"/>
      <c r="S2" s="134"/>
      <c r="T2" s="130"/>
    </row>
    <row r="3" spans="1:29" s="598" customFormat="1" ht="5.0999999999999996" customHeight="1">
      <c r="A3" s="602"/>
      <c r="B3" s="597"/>
      <c r="D3" s="603"/>
      <c r="H3" s="625"/>
      <c r="I3" s="604"/>
      <c r="J3" s="604"/>
      <c r="K3" s="604"/>
      <c r="L3" s="604"/>
      <c r="M3" s="604"/>
      <c r="N3" s="604"/>
      <c r="O3" s="604"/>
      <c r="P3" s="604"/>
      <c r="Q3" s="604"/>
      <c r="R3" s="604"/>
      <c r="S3" s="604"/>
      <c r="T3" s="604"/>
    </row>
    <row r="4" spans="1:29" s="642" customFormat="1" ht="20.100000000000001" customHeight="1">
      <c r="A4" s="640"/>
      <c r="B4" s="641"/>
      <c r="D4" s="643"/>
      <c r="H4" s="658"/>
      <c r="I4" s="600" t="s">
        <v>708</v>
      </c>
      <c r="J4" s="600" t="s">
        <v>713</v>
      </c>
      <c r="K4" s="600" t="s">
        <v>726</v>
      </c>
      <c r="L4" s="600" t="s">
        <v>742</v>
      </c>
      <c r="M4" s="600" t="s">
        <v>746</v>
      </c>
      <c r="N4" s="600" t="s">
        <v>768</v>
      </c>
      <c r="O4" s="600" t="s">
        <v>776</v>
      </c>
      <c r="P4" s="600" t="s">
        <v>1092</v>
      </c>
      <c r="Q4" s="600" t="s">
        <v>1035</v>
      </c>
      <c r="R4" s="600" t="s">
        <v>1200</v>
      </c>
      <c r="S4" s="601" t="s">
        <v>5</v>
      </c>
      <c r="T4" s="601" t="s">
        <v>1107</v>
      </c>
    </row>
    <row r="5" spans="1:29" s="133" customFormat="1" ht="9.75" customHeight="1">
      <c r="A5" s="5"/>
      <c r="B5" s="139"/>
      <c r="H5" s="140"/>
      <c r="I5" s="311"/>
      <c r="J5" s="311"/>
      <c r="K5" s="311"/>
      <c r="L5" s="311"/>
      <c r="M5" s="311"/>
      <c r="N5" s="311"/>
      <c r="O5" s="311"/>
      <c r="P5" s="311"/>
      <c r="Q5" s="311"/>
      <c r="R5" s="311"/>
      <c r="S5" s="140"/>
      <c r="T5" s="141"/>
      <c r="U5" s="131"/>
      <c r="V5" s="131"/>
      <c r="W5" s="131"/>
      <c r="X5" s="131"/>
    </row>
    <row r="6" spans="1:29" s="133" customFormat="1" ht="15" customHeight="1">
      <c r="A6" s="187" t="s">
        <v>58</v>
      </c>
      <c r="B6" s="188"/>
      <c r="C6" s="312"/>
      <c r="D6" s="628" t="s">
        <v>1273</v>
      </c>
      <c r="E6" s="495"/>
      <c r="F6" s="495"/>
      <c r="G6" s="495"/>
      <c r="H6" s="495"/>
      <c r="I6" s="465"/>
      <c r="J6" s="267"/>
      <c r="K6" s="267"/>
      <c r="L6" s="267"/>
      <c r="M6" s="267"/>
      <c r="N6" s="267"/>
      <c r="O6" s="267"/>
      <c r="P6" s="267"/>
      <c r="Q6" s="267"/>
      <c r="R6" s="834"/>
      <c r="S6" s="309"/>
      <c r="T6" s="707" t="s">
        <v>981</v>
      </c>
      <c r="U6" s="131"/>
      <c r="V6" s="131"/>
      <c r="W6" s="131"/>
      <c r="X6" s="131"/>
    </row>
    <row r="7" spans="1:29" ht="15" customHeight="1" thickBot="1">
      <c r="A7" s="189"/>
      <c r="B7" s="190"/>
      <c r="C7" s="314"/>
      <c r="D7" s="495"/>
      <c r="E7" s="489" t="s">
        <v>1008</v>
      </c>
      <c r="F7" s="489"/>
      <c r="G7" s="489"/>
      <c r="H7" s="315"/>
      <c r="I7" s="315"/>
      <c r="J7" s="489"/>
      <c r="K7" s="315"/>
      <c r="L7" s="315"/>
      <c r="M7" s="315">
        <v>260081</v>
      </c>
      <c r="N7" s="315">
        <v>260206</v>
      </c>
      <c r="O7" s="315">
        <v>261127</v>
      </c>
      <c r="P7" s="315">
        <v>272538</v>
      </c>
      <c r="Q7" s="833">
        <v>273187.45476584602</v>
      </c>
      <c r="R7" s="843">
        <v>283492.47270296601</v>
      </c>
      <c r="S7" s="965">
        <v>3.7721417134445767E-2</v>
      </c>
      <c r="T7" s="965">
        <v>8.949118333242212E-2</v>
      </c>
      <c r="U7" s="964"/>
      <c r="V7" s="554"/>
    </row>
    <row r="8" spans="1:29" ht="15" customHeight="1" thickTop="1">
      <c r="A8" s="689" t="s">
        <v>1066</v>
      </c>
      <c r="B8" s="691"/>
      <c r="C8" s="314"/>
      <c r="D8" s="495"/>
      <c r="E8" s="495"/>
      <c r="F8" s="494" t="s">
        <v>1009</v>
      </c>
      <c r="G8" s="495"/>
      <c r="H8" s="495"/>
      <c r="I8" s="465"/>
      <c r="J8" s="318"/>
      <c r="K8" s="318"/>
      <c r="L8" s="318"/>
      <c r="M8" s="702">
        <v>235180</v>
      </c>
      <c r="N8" s="702">
        <v>235786</v>
      </c>
      <c r="O8" s="702">
        <v>235473</v>
      </c>
      <c r="P8" s="702">
        <v>246300</v>
      </c>
      <c r="Q8" s="702">
        <v>247704.2155469</v>
      </c>
      <c r="R8" s="703">
        <v>254739.15359248701</v>
      </c>
      <c r="S8" s="969">
        <v>2.8400558424307665E-2</v>
      </c>
      <c r="T8" s="969">
        <v>8.0384153326778174E-2</v>
      </c>
      <c r="U8" s="964"/>
      <c r="V8" s="554"/>
    </row>
    <row r="9" spans="1:29" ht="15" customHeight="1">
      <c r="A9" s="191"/>
      <c r="B9" s="692" t="s">
        <v>1067</v>
      </c>
      <c r="C9" s="314"/>
      <c r="D9" s="495"/>
      <c r="E9" s="501"/>
      <c r="F9" s="501"/>
      <c r="G9" s="501" t="s">
        <v>1020</v>
      </c>
      <c r="H9" s="501"/>
      <c r="I9" s="525"/>
      <c r="J9" s="526"/>
      <c r="K9" s="526"/>
      <c r="L9" s="526"/>
      <c r="M9" s="526">
        <v>92114</v>
      </c>
      <c r="N9" s="526">
        <v>93191</v>
      </c>
      <c r="O9" s="526">
        <v>90809</v>
      </c>
      <c r="P9" s="526">
        <v>94047</v>
      </c>
      <c r="Q9" s="872">
        <v>93891.345349206007</v>
      </c>
      <c r="R9" s="981">
        <v>93826.634564900989</v>
      </c>
      <c r="S9" s="961">
        <v>-6.892092563414165E-4</v>
      </c>
      <c r="T9" s="961">
        <v>6.8255622266730764E-3</v>
      </c>
      <c r="U9" s="962"/>
      <c r="V9" s="554"/>
    </row>
    <row r="10" spans="1:29" ht="15" customHeight="1">
      <c r="A10" s="191"/>
      <c r="B10" s="692" t="s">
        <v>1068</v>
      </c>
      <c r="C10" s="314"/>
      <c r="D10" s="495"/>
      <c r="E10" s="496"/>
      <c r="F10" s="496"/>
      <c r="G10" s="496"/>
      <c r="H10" s="496" t="s">
        <v>1010</v>
      </c>
      <c r="I10" s="463"/>
      <c r="J10" s="319"/>
      <c r="K10" s="319"/>
      <c r="L10" s="319"/>
      <c r="M10" s="319">
        <v>71667</v>
      </c>
      <c r="N10" s="319">
        <v>72987</v>
      </c>
      <c r="O10" s="319">
        <v>70887</v>
      </c>
      <c r="P10" s="319">
        <v>75075</v>
      </c>
      <c r="Q10" s="834">
        <v>73106.556687261007</v>
      </c>
      <c r="R10" s="846">
        <v>75249.196522403989</v>
      </c>
      <c r="S10" s="962">
        <v>2.9308449641649581E-2</v>
      </c>
      <c r="T10" s="962">
        <v>3.0996386679873922E-2</v>
      </c>
      <c r="U10" s="962"/>
      <c r="V10" s="554"/>
    </row>
    <row r="11" spans="1:29" ht="15" customHeight="1">
      <c r="A11" s="690"/>
      <c r="B11" s="692" t="s">
        <v>1069</v>
      </c>
      <c r="C11" s="314"/>
      <c r="D11" s="495"/>
      <c r="E11" s="496"/>
      <c r="F11" s="496"/>
      <c r="G11" s="496"/>
      <c r="H11" s="496" t="s">
        <v>1011</v>
      </c>
      <c r="I11" s="463"/>
      <c r="J11" s="319"/>
      <c r="K11" s="319"/>
      <c r="L11" s="319"/>
      <c r="M11" s="319">
        <v>20447</v>
      </c>
      <c r="N11" s="319">
        <v>20204</v>
      </c>
      <c r="O11" s="319">
        <v>19922</v>
      </c>
      <c r="P11" s="319">
        <v>18972</v>
      </c>
      <c r="Q11" s="834">
        <v>20784.788661945</v>
      </c>
      <c r="R11" s="846">
        <v>18577.438042497</v>
      </c>
      <c r="S11" s="962">
        <v>-0.10620029173014645</v>
      </c>
      <c r="T11" s="962">
        <v>-8.0492785199980821E-2</v>
      </c>
      <c r="U11" s="962"/>
      <c r="V11" s="554"/>
    </row>
    <row r="12" spans="1:29" ht="15" customHeight="1">
      <c r="A12" s="690"/>
      <c r="B12" s="692" t="s">
        <v>1070</v>
      </c>
      <c r="C12" s="314"/>
      <c r="D12" s="495"/>
      <c r="E12" s="496"/>
      <c r="F12" s="496"/>
      <c r="G12" s="496" t="s">
        <v>1012</v>
      </c>
      <c r="H12" s="496"/>
      <c r="I12" s="319"/>
      <c r="J12" s="319"/>
      <c r="K12" s="319"/>
      <c r="L12" s="319"/>
      <c r="M12" s="319">
        <v>114918</v>
      </c>
      <c r="N12" s="319">
        <v>115055</v>
      </c>
      <c r="O12" s="319">
        <v>115872</v>
      </c>
      <c r="P12" s="319">
        <v>121250</v>
      </c>
      <c r="Q12" s="834">
        <v>122774.60671751099</v>
      </c>
      <c r="R12" s="846">
        <v>128646.119371326</v>
      </c>
      <c r="S12" s="962">
        <v>4.782351017686115E-2</v>
      </c>
      <c r="T12" s="962">
        <v>0.11812532741431969</v>
      </c>
      <c r="U12" s="962"/>
      <c r="V12" s="554"/>
      <c r="Y12" s="985"/>
      <c r="Z12" s="985"/>
      <c r="AA12" s="985"/>
      <c r="AB12" s="985"/>
      <c r="AC12" s="985"/>
    </row>
    <row r="13" spans="1:29" ht="15" customHeight="1">
      <c r="A13" s="690"/>
      <c r="B13" s="692" t="s">
        <v>1071</v>
      </c>
      <c r="C13" s="314"/>
      <c r="D13" s="495"/>
      <c r="E13" s="497"/>
      <c r="F13" s="497"/>
      <c r="G13" s="497"/>
      <c r="H13" s="497" t="s">
        <v>1167</v>
      </c>
      <c r="I13" s="464"/>
      <c r="J13" s="336"/>
      <c r="K13" s="336"/>
      <c r="L13" s="336"/>
      <c r="M13" s="634">
        <v>106716</v>
      </c>
      <c r="N13" s="634">
        <v>106669</v>
      </c>
      <c r="O13" s="634">
        <v>107611</v>
      </c>
      <c r="P13" s="634">
        <v>114032</v>
      </c>
      <c r="Q13" s="835">
        <v>115742.056005415</v>
      </c>
      <c r="R13" s="894">
        <v>121524.62869614101</v>
      </c>
      <c r="S13" s="963">
        <v>4.9960860298312593E-2</v>
      </c>
      <c r="T13" s="963">
        <v>0.13926599719512289</v>
      </c>
      <c r="U13" s="962"/>
      <c r="V13" s="554"/>
    </row>
    <row r="14" spans="1:29" ht="15" customHeight="1">
      <c r="A14" s="690"/>
      <c r="B14" s="692" t="s">
        <v>1072</v>
      </c>
      <c r="C14" s="314"/>
      <c r="D14" s="495"/>
      <c r="E14" s="496"/>
      <c r="F14" s="496"/>
      <c r="G14" s="496" t="s">
        <v>1013</v>
      </c>
      <c r="H14" s="496"/>
      <c r="I14" s="517"/>
      <c r="J14" s="337"/>
      <c r="K14" s="337"/>
      <c r="L14" s="337"/>
      <c r="M14" s="319">
        <v>4180</v>
      </c>
      <c r="N14" s="319">
        <v>4503</v>
      </c>
      <c r="O14" s="319">
        <v>4598</v>
      </c>
      <c r="P14" s="319">
        <v>6465</v>
      </c>
      <c r="Q14" s="834">
        <v>6680.8969923969998</v>
      </c>
      <c r="R14" s="846">
        <v>6297.6621376389994</v>
      </c>
      <c r="S14" s="962">
        <v>-5.7362784547363876E-2</v>
      </c>
      <c r="T14" s="962">
        <v>0.3985150703364011</v>
      </c>
      <c r="U14" s="962"/>
      <c r="V14" s="554"/>
    </row>
    <row r="15" spans="1:29" ht="15" customHeight="1">
      <c r="A15" s="690"/>
      <c r="B15" s="692" t="s">
        <v>1073</v>
      </c>
      <c r="C15" s="314"/>
      <c r="D15" s="495"/>
      <c r="E15" s="496"/>
      <c r="F15" s="496"/>
      <c r="G15" s="496" t="s">
        <v>21</v>
      </c>
      <c r="H15" s="496"/>
      <c r="I15" s="463"/>
      <c r="J15" s="267"/>
      <c r="K15" s="267"/>
      <c r="L15" s="267"/>
      <c r="M15" s="319">
        <v>6476</v>
      </c>
      <c r="N15" s="319">
        <v>6613</v>
      </c>
      <c r="O15" s="319">
        <v>6753</v>
      </c>
      <c r="P15" s="319">
        <v>6467</v>
      </c>
      <c r="Q15" s="834">
        <v>6666.7174877859998</v>
      </c>
      <c r="R15" s="846">
        <v>6988.1290186210008</v>
      </c>
      <c r="S15" s="962">
        <v>4.8211362101942212E-2</v>
      </c>
      <c r="T15" s="962">
        <v>5.6222785605688053E-2</v>
      </c>
      <c r="U15" s="962"/>
      <c r="V15" s="554"/>
    </row>
    <row r="16" spans="1:29" ht="15" customHeight="1">
      <c r="A16" s="690"/>
      <c r="B16" s="692" t="s">
        <v>1074</v>
      </c>
      <c r="C16" s="314"/>
      <c r="D16" s="495"/>
      <c r="E16" s="497"/>
      <c r="F16" s="497"/>
      <c r="G16" s="497" t="s">
        <v>1014</v>
      </c>
      <c r="H16" s="497"/>
      <c r="I16" s="464"/>
      <c r="J16" s="336"/>
      <c r="K16" s="336"/>
      <c r="L16" s="336"/>
      <c r="M16" s="634">
        <v>17492</v>
      </c>
      <c r="N16" s="634">
        <v>16421</v>
      </c>
      <c r="O16" s="634">
        <v>17441</v>
      </c>
      <c r="P16" s="634">
        <v>18071</v>
      </c>
      <c r="Q16" s="835">
        <v>17690.649000000001</v>
      </c>
      <c r="R16" s="894">
        <v>18980.608499999998</v>
      </c>
      <c r="S16" s="963">
        <v>7.2917590530454657E-2</v>
      </c>
      <c r="T16" s="963">
        <v>0.15589401485939969</v>
      </c>
      <c r="U16" s="962"/>
      <c r="V16" s="554"/>
      <c r="X16" s="705"/>
    </row>
    <row r="17" spans="1:33" ht="15" customHeight="1" thickBot="1">
      <c r="A17" s="690"/>
      <c r="B17" s="921" t="s">
        <v>1075</v>
      </c>
      <c r="C17" s="314"/>
      <c r="D17" s="495"/>
      <c r="E17" s="527"/>
      <c r="F17" s="528" t="s">
        <v>1015</v>
      </c>
      <c r="G17" s="527"/>
      <c r="H17" s="527"/>
      <c r="I17" s="482"/>
      <c r="J17" s="529"/>
      <c r="K17" s="529"/>
      <c r="L17" s="529"/>
      <c r="M17" s="704">
        <v>24901</v>
      </c>
      <c r="N17" s="704">
        <v>24421</v>
      </c>
      <c r="O17" s="704">
        <v>25654</v>
      </c>
      <c r="P17" s="704">
        <v>26238</v>
      </c>
      <c r="Q17" s="704">
        <v>25483.239218946004</v>
      </c>
      <c r="R17" s="1088">
        <v>28753.319110479006</v>
      </c>
      <c r="S17" s="970">
        <v>0.12832277182022445</v>
      </c>
      <c r="T17" s="970">
        <v>0.17742141332130612</v>
      </c>
      <c r="U17" s="964"/>
      <c r="V17" s="554"/>
    </row>
    <row r="18" spans="1:33" ht="15" customHeight="1">
      <c r="A18" s="690"/>
      <c r="B18" s="692" t="s">
        <v>1076</v>
      </c>
      <c r="C18" s="314"/>
      <c r="D18" s="495"/>
      <c r="E18" s="495"/>
      <c r="F18" s="530" t="s">
        <v>1016</v>
      </c>
      <c r="G18" s="495"/>
      <c r="H18" s="495"/>
      <c r="J18" s="318"/>
      <c r="K18" s="318"/>
      <c r="L18" s="318"/>
      <c r="M18" s="318"/>
      <c r="N18" s="318"/>
      <c r="O18" s="318"/>
      <c r="P18" s="318"/>
      <c r="Q18" s="318"/>
      <c r="R18" s="722"/>
      <c r="S18" s="532"/>
      <c r="T18" s="532"/>
      <c r="U18" s="554"/>
      <c r="V18" s="554"/>
      <c r="AG18" s="1077"/>
    </row>
    <row r="19" spans="1:33" ht="15" customHeight="1">
      <c r="A19" s="191"/>
      <c r="B19" s="692" t="s">
        <v>1077</v>
      </c>
      <c r="C19" s="314"/>
      <c r="D19" s="495"/>
      <c r="E19" s="495"/>
      <c r="F19" s="530"/>
      <c r="G19" s="495"/>
      <c r="H19" s="495"/>
      <c r="J19" s="318"/>
      <c r="K19" s="318"/>
      <c r="L19" s="318"/>
      <c r="M19" s="318"/>
      <c r="N19" s="318"/>
      <c r="O19" s="318"/>
      <c r="P19" s="318"/>
      <c r="Q19" s="318"/>
      <c r="R19" s="722"/>
      <c r="S19" s="532"/>
      <c r="T19" s="532"/>
      <c r="U19" s="554"/>
      <c r="V19" s="554"/>
    </row>
    <row r="20" spans="1:33" ht="15" customHeight="1">
      <c r="A20" s="690"/>
      <c r="B20" s="692" t="s">
        <v>1078</v>
      </c>
      <c r="C20" s="314"/>
      <c r="D20" s="495"/>
      <c r="E20" s="495"/>
      <c r="F20" s="530"/>
      <c r="G20" s="495"/>
      <c r="H20" s="495"/>
      <c r="J20" s="318"/>
      <c r="K20" s="318"/>
      <c r="L20" s="318"/>
      <c r="M20" s="318"/>
      <c r="N20" s="318"/>
      <c r="O20" s="318"/>
      <c r="P20" s="318"/>
      <c r="Q20" s="318"/>
      <c r="R20" s="722"/>
      <c r="S20" s="532"/>
      <c r="T20" s="532"/>
    </row>
    <row r="21" spans="1:33" ht="15" customHeight="1">
      <c r="A21" s="690"/>
      <c r="B21" s="692" t="s">
        <v>1079</v>
      </c>
      <c r="C21" s="314"/>
      <c r="D21" s="495"/>
      <c r="E21" s="495"/>
      <c r="F21" s="494"/>
      <c r="G21" s="495"/>
      <c r="H21" s="495"/>
      <c r="I21" s="465"/>
      <c r="J21" s="318"/>
      <c r="K21" s="318"/>
      <c r="L21" s="318"/>
      <c r="M21" s="318"/>
      <c r="N21" s="318"/>
      <c r="O21" s="318"/>
      <c r="P21" s="318"/>
      <c r="Q21" s="318"/>
      <c r="R21" s="722"/>
      <c r="S21" s="180"/>
      <c r="T21" s="180"/>
    </row>
    <row r="22" spans="1:33" ht="15" customHeight="1" thickBot="1">
      <c r="A22" s="690"/>
      <c r="B22" s="692" t="s">
        <v>1080</v>
      </c>
      <c r="C22" s="314"/>
      <c r="D22" s="495"/>
      <c r="E22" s="489" t="s">
        <v>1275</v>
      </c>
      <c r="F22" s="489"/>
      <c r="G22" s="489"/>
      <c r="H22" s="489"/>
      <c r="I22" s="315"/>
      <c r="J22" s="315"/>
      <c r="K22" s="489"/>
      <c r="L22" s="315"/>
      <c r="M22" s="698">
        <v>0.39167446211412538</v>
      </c>
      <c r="N22" s="698">
        <v>0.39523551016599801</v>
      </c>
      <c r="O22" s="698">
        <v>0.38564506334059534</v>
      </c>
      <c r="P22" s="698">
        <v>0.38183922046285018</v>
      </c>
      <c r="Q22" s="698">
        <v>0.37904621502668268</v>
      </c>
      <c r="R22" s="1112">
        <v>0.3683243554895293</v>
      </c>
      <c r="S22" s="986" t="s">
        <v>1112</v>
      </c>
      <c r="T22" s="986" t="s">
        <v>1112</v>
      </c>
    </row>
    <row r="23" spans="1:33" ht="15" customHeight="1" thickTop="1">
      <c r="A23" s="690"/>
      <c r="B23" s="692" t="s">
        <v>1081</v>
      </c>
      <c r="C23" s="314"/>
      <c r="D23" s="495"/>
      <c r="E23" s="531"/>
      <c r="F23" s="531" t="s">
        <v>1276</v>
      </c>
      <c r="G23" s="531"/>
      <c r="H23" s="495"/>
      <c r="I23" s="265"/>
      <c r="J23" s="265"/>
      <c r="K23" s="265"/>
      <c r="L23" s="265"/>
      <c r="M23" s="706">
        <v>0.30473254528446297</v>
      </c>
      <c r="N23" s="706">
        <v>0.30954764065720614</v>
      </c>
      <c r="O23" s="706">
        <v>0.30104088366819126</v>
      </c>
      <c r="P23" s="706">
        <v>0.3048112058465286</v>
      </c>
      <c r="Q23" s="706">
        <v>0.29513650595671476</v>
      </c>
      <c r="R23" s="1437">
        <v>0.29539705797555615</v>
      </c>
      <c r="S23" s="987" t="s">
        <v>1105</v>
      </c>
      <c r="T23" s="987" t="s">
        <v>1105</v>
      </c>
    </row>
    <row r="24" spans="1:33" ht="15" customHeight="1">
      <c r="A24" s="690"/>
      <c r="B24" s="692" t="s">
        <v>1082</v>
      </c>
      <c r="C24" s="314"/>
      <c r="D24" s="496"/>
      <c r="E24" s="502"/>
      <c r="F24" s="533" t="s">
        <v>1017</v>
      </c>
      <c r="G24" s="533"/>
      <c r="H24" s="533"/>
      <c r="I24" s="503"/>
      <c r="J24" s="502"/>
      <c r="K24" s="503"/>
      <c r="L24" s="503"/>
      <c r="M24" s="503"/>
      <c r="N24" s="503"/>
      <c r="O24" s="503"/>
      <c r="P24" s="503"/>
      <c r="Q24" s="503"/>
      <c r="R24" s="1384"/>
      <c r="S24" s="503"/>
      <c r="T24" s="503"/>
    </row>
    <row r="25" spans="1:33" ht="15" customHeight="1">
      <c r="A25" s="690"/>
      <c r="B25" s="692" t="s">
        <v>1274</v>
      </c>
      <c r="C25" s="314"/>
      <c r="D25" s="496"/>
      <c r="E25" s="496"/>
      <c r="F25" s="534" t="s">
        <v>1018</v>
      </c>
      <c r="G25" s="534"/>
      <c r="H25" s="534"/>
      <c r="I25" s="517"/>
      <c r="J25" s="337"/>
      <c r="K25" s="337"/>
      <c r="L25" s="337"/>
      <c r="M25" s="337"/>
      <c r="N25" s="337"/>
      <c r="O25" s="337"/>
      <c r="P25" s="337"/>
      <c r="Q25" s="538"/>
      <c r="R25" s="836"/>
      <c r="S25" s="538"/>
      <c r="T25" s="538"/>
    </row>
    <row r="26" spans="1:33" ht="15" customHeight="1">
      <c r="A26" s="690"/>
      <c r="B26" s="692" t="s">
        <v>1083</v>
      </c>
      <c r="C26" s="314"/>
      <c r="D26" s="495"/>
      <c r="E26" s="495"/>
      <c r="F26" s="495"/>
      <c r="G26" s="495"/>
      <c r="H26" s="495"/>
      <c r="I26" s="465"/>
      <c r="J26" s="267"/>
      <c r="K26" s="267"/>
      <c r="L26" s="267"/>
      <c r="M26" s="267"/>
      <c r="N26" s="267"/>
      <c r="O26" s="267"/>
      <c r="P26" s="267"/>
      <c r="Q26" s="319"/>
      <c r="R26" s="834"/>
      <c r="S26" s="197"/>
      <c r="T26" s="708" t="s">
        <v>1098</v>
      </c>
    </row>
    <row r="27" spans="1:33" ht="15" customHeight="1">
      <c r="A27" s="189"/>
      <c r="B27" s="153"/>
      <c r="C27" s="314"/>
      <c r="D27" s="495"/>
      <c r="E27" s="535" t="s">
        <v>1019</v>
      </c>
      <c r="F27" s="536"/>
      <c r="G27" s="536"/>
      <c r="H27" s="536"/>
      <c r="I27" s="478"/>
      <c r="J27" s="537"/>
      <c r="K27" s="537"/>
      <c r="L27" s="537"/>
      <c r="M27" s="713">
        <v>0.97299999999999998</v>
      </c>
      <c r="N27" s="713">
        <v>0.97599999999999998</v>
      </c>
      <c r="O27" s="713">
        <v>0.98499999999999999</v>
      </c>
      <c r="P27" s="713">
        <v>0.96399999999999997</v>
      </c>
      <c r="Q27" s="713">
        <v>0.96630000000000005</v>
      </c>
      <c r="R27" s="1436">
        <v>0.96862340121063195</v>
      </c>
      <c r="S27" s="988" t="s">
        <v>1105</v>
      </c>
      <c r="T27" s="988" t="s">
        <v>1105</v>
      </c>
    </row>
    <row r="28" spans="1:33" ht="15" customHeight="1">
      <c r="A28" s="189"/>
      <c r="B28" s="153"/>
      <c r="C28" s="314"/>
      <c r="D28" s="495"/>
      <c r="E28" s="709"/>
      <c r="F28" s="710" t="s">
        <v>1099</v>
      </c>
      <c r="G28" s="709"/>
      <c r="H28" s="709"/>
      <c r="I28" s="711"/>
      <c r="J28" s="712"/>
      <c r="K28" s="712"/>
      <c r="L28" s="712"/>
      <c r="M28" s="712">
        <v>196</v>
      </c>
      <c r="N28" s="712">
        <v>200</v>
      </c>
      <c r="O28" s="712">
        <v>201</v>
      </c>
      <c r="P28" s="712">
        <v>206</v>
      </c>
      <c r="Q28" s="834">
        <v>208.35599999999999</v>
      </c>
      <c r="R28" s="846">
        <v>211.95953</v>
      </c>
      <c r="S28" s="989" t="s">
        <v>1105</v>
      </c>
      <c r="T28" s="989" t="s">
        <v>1105</v>
      </c>
    </row>
    <row r="29" spans="1:33" ht="15" customHeight="1">
      <c r="A29" s="189"/>
      <c r="B29" s="153"/>
      <c r="C29" s="314"/>
      <c r="D29" s="495"/>
      <c r="E29" s="497"/>
      <c r="F29" s="497" t="s">
        <v>1100</v>
      </c>
      <c r="G29" s="497"/>
      <c r="H29" s="497"/>
      <c r="I29" s="498"/>
      <c r="J29" s="634"/>
      <c r="K29" s="634"/>
      <c r="L29" s="634"/>
      <c r="M29" s="634">
        <v>204</v>
      </c>
      <c r="N29" s="634">
        <v>205</v>
      </c>
      <c r="O29" s="634">
        <v>204</v>
      </c>
      <c r="P29" s="634">
        <v>214</v>
      </c>
      <c r="Q29" s="835">
        <v>215.61600000000001</v>
      </c>
      <c r="R29" s="894">
        <v>218.82553100000001</v>
      </c>
      <c r="S29" s="990" t="s">
        <v>1105</v>
      </c>
      <c r="T29" s="990" t="s">
        <v>1105</v>
      </c>
    </row>
    <row r="30" spans="1:33" ht="15" customHeight="1">
      <c r="A30" s="7"/>
      <c r="B30" s="153"/>
      <c r="C30" s="314"/>
      <c r="D30" s="495"/>
      <c r="E30" s="495"/>
      <c r="F30" s="530" t="s">
        <v>1097</v>
      </c>
      <c r="G30" s="495"/>
      <c r="H30" s="495"/>
      <c r="I30" s="465"/>
      <c r="J30" s="265"/>
      <c r="K30" s="265"/>
      <c r="L30" s="265"/>
      <c r="M30" s="265"/>
      <c r="N30" s="265"/>
      <c r="O30" s="265"/>
      <c r="P30" s="318"/>
      <c r="Q30" s="318"/>
      <c r="R30" s="722"/>
      <c r="S30" s="490"/>
      <c r="T30" s="490"/>
    </row>
    <row r="31" spans="1:33" ht="15" customHeight="1">
      <c r="A31" s="7"/>
      <c r="B31" s="153"/>
      <c r="C31" s="314"/>
      <c r="D31" s="494"/>
      <c r="E31" s="496"/>
      <c r="G31" s="496"/>
      <c r="H31" s="496"/>
      <c r="I31" s="463"/>
      <c r="J31" s="267"/>
      <c r="K31" s="267"/>
      <c r="L31" s="267"/>
      <c r="M31" s="267"/>
      <c r="N31" s="267"/>
      <c r="O31" s="267"/>
      <c r="P31" s="319"/>
      <c r="Q31" s="319"/>
      <c r="R31" s="834"/>
      <c r="S31" s="306"/>
      <c r="T31" s="306"/>
    </row>
    <row r="32" spans="1:33" ht="15" customHeight="1">
      <c r="A32" s="7"/>
      <c r="B32" s="153"/>
      <c r="C32" s="314"/>
      <c r="D32" s="495"/>
      <c r="E32" s="337"/>
      <c r="F32" s="337"/>
      <c r="G32" s="517"/>
      <c r="H32" s="337"/>
      <c r="I32" s="337"/>
      <c r="J32" s="517"/>
      <c r="K32" s="337"/>
      <c r="L32" s="337"/>
      <c r="M32" s="337"/>
      <c r="N32" s="337"/>
      <c r="O32" s="337"/>
      <c r="P32" s="337"/>
      <c r="Q32" s="337"/>
      <c r="R32" s="836"/>
      <c r="S32" s="538" t="s">
        <v>1105</v>
      </c>
      <c r="T32" s="538"/>
    </row>
    <row r="33" spans="1:24" ht="15" customHeight="1">
      <c r="A33" s="7"/>
      <c r="B33" s="153"/>
      <c r="C33" s="314"/>
      <c r="E33" s="156"/>
      <c r="F33" s="156"/>
      <c r="G33" s="156"/>
      <c r="H33" s="156"/>
      <c r="I33" s="156"/>
      <c r="J33" s="156"/>
      <c r="K33" s="156"/>
      <c r="L33" s="156"/>
      <c r="M33" s="156"/>
      <c r="N33" s="156"/>
      <c r="O33" s="156"/>
      <c r="P33" s="539"/>
      <c r="Q33" s="539"/>
      <c r="R33" s="539"/>
      <c r="S33" s="156"/>
      <c r="T33" s="156"/>
    </row>
    <row r="34" spans="1:24" ht="15" customHeight="1">
      <c r="A34" s="7"/>
      <c r="B34" s="153"/>
      <c r="C34" s="314"/>
      <c r="E34" s="156"/>
      <c r="F34" s="156"/>
      <c r="G34" s="156"/>
      <c r="H34" s="156"/>
      <c r="I34" s="156"/>
      <c r="J34" s="156"/>
      <c r="K34" s="156"/>
      <c r="L34" s="156"/>
      <c r="M34" s="156"/>
      <c r="N34" s="156"/>
      <c r="O34" s="156"/>
      <c r="P34" s="539"/>
      <c r="Q34" s="539"/>
      <c r="R34" s="539"/>
      <c r="S34" s="156"/>
      <c r="T34" s="156"/>
    </row>
    <row r="35" spans="1:24" ht="15" customHeight="1">
      <c r="A35" s="7"/>
      <c r="B35" s="153"/>
      <c r="C35" s="314"/>
      <c r="H35" s="131"/>
      <c r="I35" s="131"/>
      <c r="J35" s="131"/>
      <c r="K35" s="131"/>
      <c r="L35" s="131"/>
      <c r="M35" s="131"/>
      <c r="N35" s="131"/>
      <c r="O35" s="131"/>
      <c r="P35" s="430"/>
      <c r="Q35" s="430"/>
      <c r="R35" s="983"/>
      <c r="S35" s="131"/>
      <c r="T35" s="131"/>
    </row>
    <row r="36" spans="1:24" ht="15" customHeight="1">
      <c r="A36" s="7"/>
      <c r="B36" s="153"/>
      <c r="C36" s="314"/>
      <c r="H36" s="131"/>
      <c r="I36" s="131"/>
      <c r="J36" s="131"/>
      <c r="K36" s="131"/>
      <c r="L36" s="131"/>
      <c r="M36" s="131"/>
      <c r="N36" s="131"/>
      <c r="O36" s="131"/>
      <c r="P36" s="430"/>
      <c r="Q36" s="430"/>
      <c r="R36" s="983"/>
      <c r="S36" s="131"/>
      <c r="T36" s="165">
        <v>15</v>
      </c>
    </row>
    <row r="37" spans="1:24" s="163" customFormat="1">
      <c r="A37" s="127"/>
      <c r="B37" s="185"/>
      <c r="C37" s="131"/>
      <c r="D37" s="131"/>
      <c r="E37" s="131"/>
      <c r="F37" s="131"/>
      <c r="G37" s="131"/>
      <c r="R37" s="326"/>
      <c r="U37" s="131"/>
      <c r="V37" s="131"/>
      <c r="W37" s="131"/>
      <c r="X37" s="131"/>
    </row>
    <row r="40" spans="1:24" s="163" customFormat="1">
      <c r="A40" s="127"/>
      <c r="B40" s="185"/>
      <c r="C40" s="131"/>
      <c r="D40" s="131"/>
      <c r="E40" s="131"/>
      <c r="F40" s="131"/>
      <c r="G40" s="131"/>
      <c r="R40" s="326"/>
      <c r="U40" s="131"/>
      <c r="V40" s="131"/>
      <c r="W40" s="131"/>
      <c r="X40" s="131"/>
    </row>
    <row r="44" spans="1:24" s="163" customFormat="1">
      <c r="A44" s="127"/>
      <c r="B44" s="185"/>
      <c r="C44" s="131"/>
      <c r="D44" s="131"/>
      <c r="E44" s="131"/>
      <c r="F44" s="131"/>
      <c r="G44" s="131"/>
      <c r="R44" s="326"/>
      <c r="U44" s="131"/>
      <c r="V44" s="131"/>
      <c r="W44" s="131"/>
      <c r="X44" s="131"/>
    </row>
    <row r="45" spans="1:24" s="163" customFormat="1">
      <c r="A45" s="127"/>
      <c r="B45" s="185"/>
      <c r="C45" s="131"/>
      <c r="D45" s="131"/>
      <c r="E45" s="131"/>
      <c r="F45" s="131"/>
      <c r="G45" s="131"/>
      <c r="R45" s="326"/>
      <c r="U45" s="131"/>
      <c r="V45" s="131"/>
      <c r="W45" s="131"/>
      <c r="X45" s="131"/>
    </row>
    <row r="46" spans="1:24" s="163" customFormat="1">
      <c r="A46" s="127"/>
      <c r="B46" s="185"/>
      <c r="C46" s="131"/>
      <c r="D46" s="131"/>
      <c r="E46" s="131"/>
      <c r="F46" s="131"/>
      <c r="G46" s="131"/>
      <c r="R46" s="326"/>
      <c r="U46" s="131"/>
      <c r="V46" s="131"/>
      <c r="W46" s="131"/>
      <c r="X46" s="131"/>
    </row>
    <row r="47" spans="1:24" s="163" customFormat="1">
      <c r="A47" s="127"/>
      <c r="B47" s="185"/>
      <c r="C47" s="131"/>
      <c r="D47" s="131"/>
      <c r="E47" s="131"/>
      <c r="F47" s="131"/>
      <c r="G47" s="131"/>
      <c r="R47" s="326"/>
      <c r="U47" s="131"/>
      <c r="V47" s="131"/>
      <c r="W47" s="131"/>
      <c r="X47" s="131"/>
    </row>
    <row r="48" spans="1:24" s="163" customFormat="1">
      <c r="A48" s="127"/>
      <c r="B48" s="185"/>
      <c r="C48" s="131"/>
      <c r="D48" s="131"/>
      <c r="E48" s="131"/>
      <c r="F48" s="131"/>
      <c r="G48" s="131"/>
      <c r="R48" s="326"/>
      <c r="U48" s="131"/>
      <c r="V48" s="131"/>
      <c r="W48" s="131"/>
      <c r="X48" s="131"/>
    </row>
    <row r="49" spans="1:24" s="163" customFormat="1">
      <c r="A49" s="127"/>
      <c r="B49" s="185"/>
      <c r="C49" s="131"/>
      <c r="D49" s="131"/>
      <c r="E49" s="131"/>
      <c r="F49" s="131"/>
      <c r="G49" s="131"/>
      <c r="R49" s="326"/>
      <c r="U49" s="131"/>
      <c r="V49" s="131"/>
      <c r="W49" s="131"/>
      <c r="X49" s="131"/>
    </row>
    <row r="50" spans="1:24" s="163" customFormat="1">
      <c r="A50" s="127"/>
      <c r="B50" s="185"/>
      <c r="C50" s="131"/>
      <c r="D50" s="131"/>
      <c r="E50" s="131"/>
      <c r="F50" s="131"/>
      <c r="G50" s="131"/>
      <c r="R50" s="326"/>
      <c r="U50" s="131"/>
      <c r="V50" s="131"/>
      <c r="W50" s="131"/>
      <c r="X50" s="131"/>
    </row>
    <row r="51" spans="1:24" s="163" customFormat="1">
      <c r="A51" s="127"/>
      <c r="B51" s="185"/>
      <c r="C51" s="131"/>
      <c r="D51" s="131"/>
      <c r="E51" s="131"/>
      <c r="F51" s="131"/>
      <c r="G51" s="131"/>
      <c r="R51" s="326"/>
      <c r="U51" s="131"/>
      <c r="V51" s="131"/>
      <c r="W51" s="131"/>
      <c r="X51" s="131"/>
    </row>
    <row r="52" spans="1:24" s="163" customFormat="1">
      <c r="A52" s="127"/>
      <c r="B52" s="185"/>
      <c r="C52" s="131"/>
      <c r="D52" s="131"/>
      <c r="E52" s="131"/>
      <c r="F52" s="131"/>
      <c r="G52" s="131"/>
      <c r="R52" s="326"/>
      <c r="U52" s="131"/>
      <c r="V52" s="131"/>
      <c r="W52" s="131"/>
      <c r="X52" s="131"/>
    </row>
    <row r="53" spans="1:24" s="163" customFormat="1">
      <c r="A53" s="127"/>
      <c r="B53" s="185"/>
      <c r="C53" s="131"/>
      <c r="D53" s="131"/>
      <c r="E53" s="131"/>
      <c r="F53" s="131"/>
      <c r="G53" s="131"/>
      <c r="R53" s="326"/>
      <c r="U53" s="131"/>
      <c r="V53" s="131"/>
      <c r="W53" s="131"/>
      <c r="X53" s="131"/>
    </row>
    <row r="54" spans="1:24" s="163" customFormat="1">
      <c r="A54" s="127"/>
      <c r="B54" s="185"/>
      <c r="C54" s="131"/>
      <c r="D54" s="131"/>
      <c r="E54" s="131"/>
      <c r="F54" s="131"/>
      <c r="G54" s="131"/>
      <c r="R54" s="326"/>
      <c r="U54" s="131"/>
      <c r="V54" s="131"/>
      <c r="W54" s="131"/>
      <c r="X54" s="131"/>
    </row>
    <row r="55" spans="1:24" s="163" customFormat="1">
      <c r="A55" s="127"/>
      <c r="B55" s="185"/>
      <c r="C55" s="131"/>
      <c r="D55" s="131"/>
      <c r="E55" s="131"/>
      <c r="F55" s="131"/>
      <c r="G55" s="131"/>
      <c r="R55" s="326"/>
      <c r="U55" s="131"/>
      <c r="V55" s="131"/>
      <c r="W55" s="131"/>
      <c r="X55" s="131"/>
    </row>
    <row r="58" spans="1:24" s="163" customFormat="1">
      <c r="A58" s="127"/>
      <c r="B58" s="185"/>
      <c r="C58" s="131"/>
      <c r="D58" s="131"/>
      <c r="E58" s="131"/>
      <c r="F58" s="131"/>
      <c r="G58" s="131"/>
      <c r="R58" s="326"/>
      <c r="U58" s="131"/>
      <c r="V58" s="131"/>
      <c r="W58" s="131"/>
      <c r="X58" s="131"/>
    </row>
    <row r="59" spans="1:24" s="163" customFormat="1">
      <c r="A59" s="127"/>
      <c r="B59" s="185"/>
      <c r="C59" s="131"/>
      <c r="D59" s="131"/>
      <c r="E59" s="131"/>
      <c r="F59" s="131"/>
      <c r="G59" s="131"/>
      <c r="R59" s="326"/>
      <c r="U59" s="131"/>
      <c r="V59" s="131"/>
      <c r="W59" s="131"/>
      <c r="X59" s="131"/>
    </row>
    <row r="60" spans="1:24" s="163" customFormat="1">
      <c r="A60" s="127"/>
      <c r="B60" s="185"/>
      <c r="C60" s="131"/>
      <c r="D60" s="131"/>
      <c r="E60" s="131"/>
      <c r="F60" s="131"/>
      <c r="G60" s="131"/>
      <c r="R60" s="326"/>
      <c r="U60" s="131"/>
      <c r="V60" s="131"/>
      <c r="W60" s="131"/>
      <c r="X60" s="131"/>
    </row>
    <row r="61" spans="1:24" s="163" customFormat="1">
      <c r="A61" s="127"/>
      <c r="B61" s="185"/>
      <c r="C61" s="131"/>
      <c r="D61" s="131"/>
      <c r="E61" s="131"/>
      <c r="F61" s="131"/>
      <c r="G61" s="131"/>
      <c r="R61" s="326"/>
      <c r="U61" s="131"/>
      <c r="V61" s="131"/>
      <c r="W61" s="131"/>
      <c r="X61" s="131"/>
    </row>
    <row r="62" spans="1:24" s="163" customFormat="1">
      <c r="A62" s="127"/>
      <c r="B62" s="185"/>
      <c r="C62" s="131"/>
      <c r="D62" s="131"/>
      <c r="E62" s="131"/>
      <c r="F62" s="131"/>
      <c r="G62" s="131"/>
      <c r="R62" s="326"/>
      <c r="U62" s="131"/>
      <c r="V62" s="131"/>
      <c r="W62" s="131"/>
      <c r="X62" s="131"/>
    </row>
    <row r="63" spans="1:24" s="163" customFormat="1">
      <c r="A63" s="127"/>
      <c r="B63" s="185"/>
      <c r="C63" s="131"/>
      <c r="D63" s="131"/>
      <c r="E63" s="131"/>
      <c r="F63" s="131"/>
      <c r="G63" s="131"/>
      <c r="R63" s="326"/>
      <c r="U63" s="131"/>
      <c r="V63" s="131"/>
      <c r="W63" s="131"/>
      <c r="X63" s="131"/>
    </row>
    <row r="64" spans="1:24" s="163" customFormat="1">
      <c r="A64" s="127"/>
      <c r="B64" s="185"/>
      <c r="C64" s="131"/>
      <c r="D64" s="131"/>
      <c r="E64" s="131"/>
      <c r="F64" s="131"/>
      <c r="G64" s="131"/>
      <c r="R64" s="326"/>
      <c r="U64" s="131"/>
      <c r="V64" s="131"/>
      <c r="W64" s="131"/>
      <c r="X64" s="131"/>
    </row>
    <row r="65" spans="1:24" s="163" customFormat="1">
      <c r="A65" s="127"/>
      <c r="B65" s="185"/>
      <c r="C65" s="131"/>
      <c r="D65" s="131"/>
      <c r="E65" s="131"/>
      <c r="F65" s="131"/>
      <c r="G65" s="131"/>
      <c r="R65" s="326"/>
      <c r="U65" s="131"/>
      <c r="V65" s="131"/>
      <c r="W65" s="131"/>
      <c r="X65" s="131"/>
    </row>
    <row r="66" spans="1:24" s="163" customFormat="1">
      <c r="A66" s="127"/>
      <c r="B66" s="185"/>
      <c r="C66" s="131"/>
      <c r="D66" s="131"/>
      <c r="E66" s="131"/>
      <c r="F66" s="131"/>
      <c r="G66" s="131"/>
      <c r="R66" s="326"/>
      <c r="U66" s="131"/>
      <c r="V66" s="131"/>
      <c r="W66" s="131"/>
      <c r="X66" s="131"/>
    </row>
    <row r="67" spans="1:24" s="163" customFormat="1">
      <c r="A67" s="127"/>
      <c r="B67" s="185"/>
      <c r="C67" s="131"/>
      <c r="D67" s="131"/>
      <c r="E67" s="131"/>
      <c r="F67" s="131"/>
      <c r="G67" s="131"/>
      <c r="R67" s="326"/>
      <c r="U67" s="131"/>
      <c r="V67" s="131"/>
      <c r="W67" s="131"/>
      <c r="X67" s="131"/>
    </row>
    <row r="68" spans="1:24" s="163" customFormat="1">
      <c r="A68" s="127"/>
      <c r="B68" s="185"/>
      <c r="C68" s="131"/>
      <c r="D68" s="131"/>
      <c r="E68" s="131"/>
      <c r="F68" s="131"/>
      <c r="G68" s="131"/>
      <c r="R68" s="326"/>
      <c r="U68" s="131"/>
      <c r="V68" s="131"/>
      <c r="W68" s="131"/>
      <c r="X68" s="131"/>
    </row>
    <row r="71" spans="1:24" s="163" customFormat="1">
      <c r="A71" s="127"/>
      <c r="B71" s="185"/>
      <c r="C71" s="131"/>
      <c r="D71" s="131"/>
      <c r="E71" s="131"/>
      <c r="F71" s="131"/>
      <c r="G71" s="131"/>
      <c r="R71" s="326"/>
      <c r="U71" s="131"/>
      <c r="V71" s="131"/>
      <c r="W71" s="131"/>
      <c r="X71" s="131"/>
    </row>
    <row r="72" spans="1:24" s="163" customFormat="1">
      <c r="A72" s="127"/>
      <c r="B72" s="185"/>
      <c r="C72" s="131"/>
      <c r="D72" s="131"/>
      <c r="E72" s="131"/>
      <c r="F72" s="131"/>
      <c r="G72" s="131"/>
      <c r="R72" s="326"/>
      <c r="U72" s="131"/>
      <c r="V72" s="131"/>
      <c r="W72" s="131"/>
      <c r="X72" s="131"/>
    </row>
    <row r="73" spans="1:24" s="163" customFormat="1">
      <c r="A73" s="127"/>
      <c r="B73" s="185"/>
      <c r="C73" s="131"/>
      <c r="D73" s="131"/>
      <c r="E73" s="131"/>
      <c r="F73" s="131"/>
      <c r="G73" s="131"/>
      <c r="R73" s="326"/>
      <c r="U73" s="131"/>
      <c r="V73" s="131"/>
      <c r="W73" s="131"/>
      <c r="X73" s="131"/>
    </row>
    <row r="74" spans="1:24" s="163" customFormat="1">
      <c r="A74" s="127"/>
      <c r="B74" s="185"/>
      <c r="C74" s="131"/>
      <c r="D74" s="131"/>
      <c r="E74" s="131"/>
      <c r="F74" s="131"/>
      <c r="G74" s="131"/>
      <c r="R74" s="326"/>
      <c r="U74" s="131"/>
      <c r="V74" s="131"/>
      <c r="W74" s="131"/>
      <c r="X74" s="131"/>
    </row>
    <row r="75" spans="1:24" s="163" customFormat="1">
      <c r="A75" s="127"/>
      <c r="B75" s="185"/>
      <c r="C75" s="131"/>
      <c r="D75" s="131"/>
      <c r="E75" s="131"/>
      <c r="F75" s="131"/>
      <c r="G75" s="131"/>
      <c r="R75" s="326"/>
      <c r="U75" s="131"/>
      <c r="V75" s="131"/>
      <c r="W75" s="131"/>
      <c r="X75" s="131"/>
    </row>
    <row r="76" spans="1:24" s="163" customFormat="1">
      <c r="A76" s="127"/>
      <c r="B76" s="185"/>
      <c r="C76" s="131"/>
      <c r="D76" s="131"/>
      <c r="E76" s="131"/>
      <c r="F76" s="131"/>
      <c r="G76" s="131"/>
      <c r="R76" s="326"/>
      <c r="U76" s="131"/>
      <c r="V76" s="131"/>
      <c r="W76" s="131"/>
      <c r="X76" s="131"/>
    </row>
    <row r="77" spans="1:24" s="163" customFormat="1">
      <c r="A77" s="127"/>
      <c r="B77" s="185"/>
      <c r="C77" s="131"/>
      <c r="D77" s="131"/>
      <c r="E77" s="131"/>
      <c r="F77" s="131"/>
      <c r="G77" s="131"/>
      <c r="R77" s="326"/>
      <c r="U77" s="131"/>
      <c r="V77" s="131"/>
      <c r="W77" s="131"/>
      <c r="X77" s="131"/>
    </row>
    <row r="78" spans="1:24" s="163" customFormat="1">
      <c r="A78" s="127"/>
      <c r="B78" s="185"/>
      <c r="C78" s="131"/>
      <c r="D78" s="131"/>
      <c r="E78" s="131"/>
      <c r="F78" s="131"/>
      <c r="G78" s="131"/>
      <c r="R78" s="326"/>
      <c r="U78" s="131"/>
      <c r="V78" s="131"/>
      <c r="W78" s="131"/>
      <c r="X78" s="131"/>
    </row>
    <row r="80" spans="1:24" s="163" customFormat="1">
      <c r="A80" s="127"/>
      <c r="B80" s="185"/>
      <c r="C80" s="131"/>
      <c r="D80" s="131"/>
      <c r="E80" s="131"/>
      <c r="F80" s="131"/>
      <c r="G80" s="131"/>
      <c r="R80" s="326"/>
      <c r="U80" s="131"/>
      <c r="V80" s="131"/>
      <c r="W80" s="131"/>
      <c r="X80" s="131"/>
    </row>
    <row r="81" spans="1:24" s="163" customFormat="1">
      <c r="A81" s="127"/>
      <c r="B81" s="185"/>
      <c r="C81" s="131"/>
      <c r="D81" s="131"/>
      <c r="E81" s="131"/>
      <c r="F81" s="131"/>
      <c r="G81" s="131"/>
      <c r="R81" s="326"/>
      <c r="U81" s="131"/>
      <c r="V81" s="131"/>
      <c r="W81" s="131"/>
      <c r="X81" s="131"/>
    </row>
    <row r="84" spans="1:24" s="163" customFormat="1">
      <c r="A84" s="127"/>
      <c r="B84" s="185"/>
      <c r="C84" s="131"/>
      <c r="D84" s="131"/>
      <c r="E84" s="131"/>
      <c r="F84" s="131"/>
      <c r="G84" s="131"/>
      <c r="R84" s="326"/>
      <c r="U84" s="131"/>
      <c r="V84" s="131"/>
      <c r="W84" s="131"/>
      <c r="X84" s="131"/>
    </row>
    <row r="85" spans="1:24" s="163" customFormat="1">
      <c r="A85" s="127"/>
      <c r="B85" s="185"/>
      <c r="C85" s="131"/>
      <c r="D85" s="131"/>
      <c r="E85" s="131"/>
      <c r="F85" s="131"/>
      <c r="G85" s="131"/>
      <c r="R85" s="326"/>
      <c r="U85" s="131"/>
      <c r="V85" s="131"/>
      <c r="W85" s="131"/>
      <c r="X85" s="131"/>
    </row>
    <row r="86" spans="1:24" s="163" customFormat="1">
      <c r="A86" s="127"/>
      <c r="B86" s="185"/>
      <c r="C86" s="131"/>
      <c r="D86" s="131"/>
      <c r="E86" s="131"/>
      <c r="F86" s="131"/>
      <c r="G86" s="131"/>
      <c r="R86" s="326"/>
      <c r="U86" s="131"/>
      <c r="V86" s="131"/>
      <c r="W86" s="131"/>
      <c r="X86" s="131"/>
    </row>
    <row r="87" spans="1:24" s="163" customFormat="1">
      <c r="A87" s="127"/>
      <c r="B87" s="185"/>
      <c r="C87" s="131"/>
      <c r="D87" s="131"/>
      <c r="E87" s="131"/>
      <c r="F87" s="131"/>
      <c r="G87" s="131"/>
      <c r="R87" s="326"/>
      <c r="U87" s="131"/>
      <c r="V87" s="131"/>
      <c r="W87" s="131"/>
      <c r="X87" s="131"/>
    </row>
    <row r="88" spans="1:24" s="163" customFormat="1">
      <c r="A88" s="127"/>
      <c r="B88" s="185"/>
      <c r="C88" s="131"/>
      <c r="D88" s="131"/>
      <c r="E88" s="131"/>
      <c r="F88" s="131"/>
      <c r="G88" s="131"/>
      <c r="R88" s="326"/>
      <c r="U88" s="131"/>
      <c r="V88" s="131"/>
      <c r="W88" s="131"/>
      <c r="X88" s="131"/>
    </row>
    <row r="89" spans="1:24" s="163" customFormat="1">
      <c r="A89" s="127"/>
      <c r="B89" s="185"/>
      <c r="C89" s="131"/>
      <c r="D89" s="131"/>
      <c r="E89" s="131"/>
      <c r="F89" s="131"/>
      <c r="G89" s="131"/>
      <c r="R89" s="326"/>
      <c r="U89" s="131"/>
      <c r="V89" s="131"/>
      <c r="W89" s="131"/>
      <c r="X89" s="131"/>
    </row>
    <row r="90" spans="1:24" s="163" customFormat="1">
      <c r="A90" s="127"/>
      <c r="B90" s="185"/>
      <c r="C90" s="131"/>
      <c r="D90" s="131"/>
      <c r="E90" s="131"/>
      <c r="F90" s="131"/>
      <c r="G90" s="131"/>
      <c r="R90" s="326"/>
      <c r="U90" s="131"/>
      <c r="V90" s="131"/>
      <c r="W90" s="131"/>
      <c r="X90" s="131"/>
    </row>
    <row r="91" spans="1:24" s="163" customFormat="1">
      <c r="A91" s="127"/>
      <c r="B91" s="185"/>
      <c r="C91" s="131"/>
      <c r="D91" s="131"/>
      <c r="E91" s="131"/>
      <c r="F91" s="131"/>
      <c r="G91" s="131"/>
      <c r="R91" s="326"/>
      <c r="U91" s="131"/>
      <c r="V91" s="131"/>
      <c r="W91" s="131"/>
      <c r="X91" s="131"/>
    </row>
    <row r="93" spans="1:24" s="163" customFormat="1">
      <c r="A93" s="127"/>
      <c r="B93" s="185"/>
      <c r="C93" s="131"/>
      <c r="D93" s="131"/>
      <c r="E93" s="131"/>
      <c r="F93" s="131"/>
      <c r="G93" s="131"/>
      <c r="R93" s="326"/>
      <c r="U93" s="131"/>
      <c r="V93" s="131"/>
      <c r="W93" s="131"/>
      <c r="X93" s="131"/>
    </row>
    <row r="94" spans="1:24" s="163" customFormat="1">
      <c r="A94" s="127"/>
      <c r="B94" s="185"/>
      <c r="C94" s="131"/>
      <c r="D94" s="131"/>
      <c r="E94" s="131"/>
      <c r="F94" s="131"/>
      <c r="G94" s="131"/>
      <c r="R94" s="326"/>
      <c r="U94" s="131"/>
      <c r="V94" s="131"/>
      <c r="W94" s="131"/>
      <c r="X94" s="131"/>
    </row>
    <row r="98" spans="1:24" s="163" customFormat="1">
      <c r="A98" s="127"/>
      <c r="B98" s="185"/>
      <c r="C98" s="131"/>
      <c r="D98" s="131"/>
      <c r="E98" s="131"/>
      <c r="F98" s="131"/>
      <c r="G98" s="131"/>
      <c r="R98" s="326"/>
      <c r="U98" s="131"/>
      <c r="V98" s="131"/>
      <c r="W98" s="131"/>
      <c r="X98" s="131"/>
    </row>
    <row r="102" spans="1:24" s="163" customFormat="1">
      <c r="A102" s="127"/>
      <c r="B102" s="185"/>
      <c r="C102" s="131"/>
      <c r="D102" s="131"/>
      <c r="E102" s="131"/>
      <c r="F102" s="131"/>
      <c r="G102" s="131"/>
      <c r="I102" s="326"/>
      <c r="J102" s="326"/>
      <c r="K102" s="326"/>
      <c r="L102" s="326"/>
      <c r="M102" s="326"/>
      <c r="N102" s="326"/>
      <c r="O102" s="326"/>
      <c r="P102" s="326"/>
      <c r="Q102" s="326"/>
      <c r="R102" s="326"/>
      <c r="U102" s="131"/>
      <c r="V102" s="131"/>
      <c r="W102" s="131"/>
      <c r="X102" s="131"/>
    </row>
    <row r="103" spans="1:24" s="163" customFormat="1">
      <c r="A103" s="127"/>
      <c r="B103" s="185"/>
      <c r="C103" s="131"/>
      <c r="D103" s="131"/>
      <c r="E103" s="131"/>
      <c r="F103" s="131"/>
      <c r="G103" s="131"/>
      <c r="I103" s="326"/>
      <c r="J103" s="326"/>
      <c r="K103" s="326"/>
      <c r="L103" s="326"/>
      <c r="M103" s="326"/>
      <c r="N103" s="326"/>
      <c r="O103" s="326"/>
      <c r="P103" s="326"/>
      <c r="Q103" s="326"/>
      <c r="R103" s="326"/>
      <c r="U103" s="131"/>
      <c r="V103" s="131"/>
      <c r="W103" s="131"/>
      <c r="X103" s="131"/>
    </row>
    <row r="104" spans="1:24" s="163" customFormat="1">
      <c r="A104" s="127"/>
      <c r="B104" s="185"/>
      <c r="C104" s="131"/>
      <c r="D104" s="131"/>
      <c r="E104" s="131"/>
      <c r="F104" s="131"/>
      <c r="G104" s="131"/>
      <c r="I104" s="326"/>
      <c r="J104" s="326"/>
      <c r="K104" s="326"/>
      <c r="L104" s="326"/>
      <c r="M104" s="326"/>
      <c r="N104" s="326"/>
      <c r="O104" s="326"/>
      <c r="P104" s="326"/>
      <c r="Q104" s="326"/>
      <c r="R104" s="326"/>
      <c r="U104" s="131"/>
      <c r="V104" s="131"/>
      <c r="W104" s="131"/>
      <c r="X104" s="131"/>
    </row>
    <row r="105" spans="1:24" s="163" customFormat="1">
      <c r="A105" s="127"/>
      <c r="B105" s="185"/>
      <c r="C105" s="131"/>
      <c r="D105" s="131"/>
      <c r="E105" s="131"/>
      <c r="F105" s="131"/>
      <c r="G105" s="131"/>
      <c r="I105" s="326"/>
      <c r="J105" s="326"/>
      <c r="K105" s="326"/>
      <c r="L105" s="326"/>
      <c r="M105" s="326"/>
      <c r="N105" s="326"/>
      <c r="O105" s="326"/>
      <c r="P105" s="326"/>
      <c r="Q105" s="326"/>
      <c r="R105" s="326"/>
      <c r="U105" s="131"/>
      <c r="V105" s="131"/>
      <c r="W105" s="131"/>
      <c r="X105" s="131"/>
    </row>
    <row r="106" spans="1:24" s="163" customFormat="1">
      <c r="A106" s="127"/>
      <c r="B106" s="185"/>
      <c r="C106" s="131"/>
      <c r="D106" s="131"/>
      <c r="E106" s="131"/>
      <c r="F106" s="131"/>
      <c r="G106" s="131"/>
      <c r="I106" s="326"/>
      <c r="J106" s="326"/>
      <c r="K106" s="326"/>
      <c r="L106" s="326"/>
      <c r="M106" s="326"/>
      <c r="N106" s="326"/>
      <c r="O106" s="326"/>
      <c r="P106" s="326"/>
      <c r="Q106" s="326"/>
      <c r="R106" s="326"/>
      <c r="U106" s="131"/>
      <c r="V106" s="131"/>
      <c r="W106" s="131"/>
      <c r="X106" s="131"/>
    </row>
    <row r="107" spans="1:24" s="163" customFormat="1">
      <c r="A107" s="127"/>
      <c r="B107" s="185"/>
      <c r="C107" s="131"/>
      <c r="D107" s="131"/>
      <c r="E107" s="131"/>
      <c r="F107" s="131"/>
      <c r="G107" s="131"/>
      <c r="I107" s="326"/>
      <c r="J107" s="326"/>
      <c r="K107" s="326"/>
      <c r="L107" s="326"/>
      <c r="M107" s="326"/>
      <c r="N107" s="326"/>
      <c r="O107" s="326"/>
      <c r="P107" s="326"/>
      <c r="Q107" s="326"/>
      <c r="R107" s="326"/>
      <c r="U107" s="131"/>
      <c r="V107" s="131"/>
      <c r="W107" s="131"/>
      <c r="X107" s="131"/>
    </row>
    <row r="108" spans="1:24" s="163" customFormat="1">
      <c r="A108" s="127"/>
      <c r="B108" s="185"/>
      <c r="C108" s="131"/>
      <c r="D108" s="131"/>
      <c r="E108" s="131"/>
      <c r="F108" s="131"/>
      <c r="G108" s="131"/>
      <c r="I108" s="326"/>
      <c r="J108" s="326"/>
      <c r="K108" s="326"/>
      <c r="L108" s="326"/>
      <c r="M108" s="326"/>
      <c r="N108" s="326"/>
      <c r="O108" s="326"/>
      <c r="P108" s="326"/>
      <c r="Q108" s="326"/>
      <c r="R108" s="326"/>
      <c r="U108" s="131"/>
      <c r="V108" s="131"/>
      <c r="W108" s="131"/>
      <c r="X108" s="131"/>
    </row>
    <row r="109" spans="1:24" s="163" customFormat="1">
      <c r="A109" s="127"/>
      <c r="B109" s="185"/>
      <c r="C109" s="131"/>
      <c r="D109" s="131"/>
      <c r="E109" s="131"/>
      <c r="F109" s="131"/>
      <c r="G109" s="131"/>
      <c r="I109" s="326"/>
      <c r="J109" s="326"/>
      <c r="K109" s="326"/>
      <c r="L109" s="326"/>
      <c r="M109" s="326"/>
      <c r="N109" s="326"/>
      <c r="O109" s="326"/>
      <c r="P109" s="326"/>
      <c r="Q109" s="326"/>
      <c r="R109" s="326"/>
      <c r="U109" s="131"/>
      <c r="V109" s="131"/>
      <c r="W109" s="131"/>
      <c r="X109" s="131"/>
    </row>
    <row r="110" spans="1:24" s="163" customFormat="1">
      <c r="A110" s="127"/>
      <c r="B110" s="185"/>
      <c r="C110" s="131"/>
      <c r="D110" s="131"/>
      <c r="E110" s="131"/>
      <c r="F110" s="131"/>
      <c r="G110" s="131"/>
      <c r="I110" s="326"/>
      <c r="J110" s="326"/>
      <c r="K110" s="326"/>
      <c r="L110" s="326"/>
      <c r="M110" s="326"/>
      <c r="N110" s="326"/>
      <c r="O110" s="326"/>
      <c r="P110" s="326"/>
      <c r="Q110" s="326"/>
      <c r="R110" s="326"/>
      <c r="U110" s="131"/>
      <c r="V110" s="131"/>
      <c r="W110" s="131"/>
      <c r="X110" s="131"/>
    </row>
    <row r="111" spans="1:24" s="163" customFormat="1">
      <c r="A111" s="127"/>
      <c r="B111" s="185"/>
      <c r="C111" s="131"/>
      <c r="D111" s="131"/>
      <c r="E111" s="131"/>
      <c r="F111" s="131"/>
      <c r="G111" s="131"/>
      <c r="I111" s="326"/>
      <c r="J111" s="326"/>
      <c r="K111" s="326"/>
      <c r="L111" s="326"/>
      <c r="M111" s="326"/>
      <c r="N111" s="326"/>
      <c r="O111" s="326"/>
      <c r="P111" s="326"/>
      <c r="Q111" s="326"/>
      <c r="R111" s="326"/>
      <c r="U111" s="131"/>
      <c r="V111" s="131"/>
      <c r="W111" s="131"/>
      <c r="X111" s="131"/>
    </row>
    <row r="112" spans="1:24" s="163" customFormat="1">
      <c r="A112" s="127"/>
      <c r="B112" s="185"/>
      <c r="C112" s="131"/>
      <c r="D112" s="131"/>
      <c r="E112" s="131"/>
      <c r="F112" s="131"/>
      <c r="G112" s="131"/>
      <c r="I112" s="326"/>
      <c r="J112" s="326"/>
      <c r="K112" s="326"/>
      <c r="L112" s="326"/>
      <c r="M112" s="326"/>
      <c r="N112" s="326"/>
      <c r="O112" s="326"/>
      <c r="P112" s="326"/>
      <c r="Q112" s="326"/>
      <c r="R112" s="326"/>
      <c r="U112" s="131"/>
      <c r="V112" s="131"/>
      <c r="W112" s="131"/>
      <c r="X112" s="131"/>
    </row>
    <row r="113" spans="1:24" s="163" customFormat="1">
      <c r="A113" s="127"/>
      <c r="B113" s="185"/>
      <c r="C113" s="131"/>
      <c r="D113" s="131"/>
      <c r="E113" s="131"/>
      <c r="F113" s="131"/>
      <c r="G113" s="131"/>
      <c r="I113" s="326"/>
      <c r="J113" s="326"/>
      <c r="K113" s="326"/>
      <c r="L113" s="326"/>
      <c r="M113" s="326"/>
      <c r="N113" s="326"/>
      <c r="O113" s="326"/>
      <c r="P113" s="326"/>
      <c r="Q113" s="326"/>
      <c r="R113" s="326"/>
      <c r="U113" s="131"/>
      <c r="V113" s="131"/>
      <c r="W113" s="131"/>
      <c r="X113" s="131"/>
    </row>
    <row r="114" spans="1:24" s="163" customFormat="1">
      <c r="A114" s="127"/>
      <c r="B114" s="185"/>
      <c r="C114" s="131"/>
      <c r="D114" s="131"/>
      <c r="E114" s="131"/>
      <c r="F114" s="131"/>
      <c r="G114" s="131"/>
      <c r="I114" s="326"/>
      <c r="J114" s="326"/>
      <c r="K114" s="326"/>
      <c r="L114" s="326"/>
      <c r="M114" s="326"/>
      <c r="N114" s="326"/>
      <c r="O114" s="326"/>
      <c r="P114" s="326"/>
      <c r="Q114" s="326"/>
      <c r="R114" s="326"/>
      <c r="U114" s="131"/>
      <c r="V114" s="131"/>
      <c r="W114" s="131"/>
      <c r="X114" s="131"/>
    </row>
    <row r="115" spans="1:24" s="163" customFormat="1">
      <c r="A115" s="127"/>
      <c r="B115" s="185"/>
      <c r="C115" s="131"/>
      <c r="D115" s="131"/>
      <c r="E115" s="131"/>
      <c r="F115" s="131"/>
      <c r="G115" s="131"/>
      <c r="I115" s="326"/>
      <c r="J115" s="326"/>
      <c r="K115" s="326"/>
      <c r="L115" s="326"/>
      <c r="M115" s="326"/>
      <c r="N115" s="326"/>
      <c r="O115" s="326"/>
      <c r="P115" s="326"/>
      <c r="Q115" s="326"/>
      <c r="R115" s="326"/>
      <c r="U115" s="131"/>
      <c r="V115" s="131"/>
      <c r="W115" s="131"/>
      <c r="X115" s="131"/>
    </row>
    <row r="116" spans="1:24" s="163" customFormat="1">
      <c r="A116" s="127"/>
      <c r="B116" s="185"/>
      <c r="C116" s="131"/>
      <c r="D116" s="131"/>
      <c r="E116" s="131"/>
      <c r="F116" s="131"/>
      <c r="G116" s="131"/>
      <c r="I116" s="326"/>
      <c r="J116" s="326"/>
      <c r="K116" s="326"/>
      <c r="L116" s="326"/>
      <c r="M116" s="326"/>
      <c r="N116" s="326"/>
      <c r="O116" s="326"/>
      <c r="P116" s="326"/>
      <c r="Q116" s="326"/>
      <c r="R116" s="326"/>
      <c r="U116" s="131"/>
      <c r="V116" s="131"/>
      <c r="W116" s="131"/>
      <c r="X116" s="131"/>
    </row>
    <row r="117" spans="1:24" s="163" customFormat="1">
      <c r="A117" s="127"/>
      <c r="B117" s="185"/>
      <c r="C117" s="131"/>
      <c r="D117" s="131"/>
      <c r="E117" s="131"/>
      <c r="F117" s="131"/>
      <c r="G117" s="131"/>
      <c r="I117" s="326"/>
      <c r="J117" s="326"/>
      <c r="K117" s="326"/>
      <c r="L117" s="326"/>
      <c r="M117" s="326"/>
      <c r="N117" s="326"/>
      <c r="O117" s="326"/>
      <c r="P117" s="326"/>
      <c r="Q117" s="326"/>
      <c r="R117" s="326"/>
      <c r="U117" s="131"/>
      <c r="V117" s="131"/>
      <c r="W117" s="131"/>
      <c r="X117" s="131"/>
    </row>
    <row r="118" spans="1:24" s="163" customFormat="1">
      <c r="A118" s="127"/>
      <c r="B118" s="185"/>
      <c r="C118" s="131"/>
      <c r="D118" s="131"/>
      <c r="E118" s="131"/>
      <c r="F118" s="131"/>
      <c r="G118" s="131"/>
      <c r="I118" s="326"/>
      <c r="J118" s="326"/>
      <c r="K118" s="326"/>
      <c r="L118" s="326"/>
      <c r="M118" s="326"/>
      <c r="N118" s="326"/>
      <c r="O118" s="326"/>
      <c r="P118" s="326"/>
      <c r="Q118" s="326"/>
      <c r="R118" s="326"/>
      <c r="U118" s="131"/>
      <c r="V118" s="131"/>
      <c r="W118" s="131"/>
      <c r="X118" s="131"/>
    </row>
    <row r="119" spans="1:24" s="163" customFormat="1">
      <c r="A119" s="127"/>
      <c r="B119" s="185"/>
      <c r="C119" s="131"/>
      <c r="D119" s="131"/>
      <c r="E119" s="131"/>
      <c r="F119" s="131"/>
      <c r="G119" s="131"/>
      <c r="I119" s="326"/>
      <c r="J119" s="326"/>
      <c r="K119" s="326"/>
      <c r="L119" s="326"/>
      <c r="M119" s="326"/>
      <c r="N119" s="326"/>
      <c r="O119" s="326"/>
      <c r="P119" s="326"/>
      <c r="Q119" s="326"/>
      <c r="R119" s="326"/>
      <c r="U119" s="131"/>
      <c r="V119" s="131"/>
      <c r="W119" s="131"/>
      <c r="X119" s="131"/>
    </row>
    <row r="120" spans="1:24" s="163" customFormat="1">
      <c r="A120" s="127"/>
      <c r="B120" s="185"/>
      <c r="C120" s="131"/>
      <c r="D120" s="131"/>
      <c r="E120" s="131"/>
      <c r="F120" s="131"/>
      <c r="G120" s="131"/>
      <c r="I120" s="326"/>
      <c r="J120" s="326"/>
      <c r="K120" s="326"/>
      <c r="L120" s="326"/>
      <c r="M120" s="326"/>
      <c r="N120" s="326"/>
      <c r="O120" s="326"/>
      <c r="P120" s="326"/>
      <c r="Q120" s="326"/>
      <c r="R120" s="326"/>
      <c r="U120" s="131"/>
      <c r="V120" s="131"/>
      <c r="W120" s="131"/>
      <c r="X120" s="131"/>
    </row>
    <row r="121" spans="1:24" s="163" customFormat="1">
      <c r="A121" s="127"/>
      <c r="B121" s="185"/>
      <c r="C121" s="131"/>
      <c r="D121" s="131"/>
      <c r="E121" s="131"/>
      <c r="F121" s="131"/>
      <c r="G121" s="131"/>
      <c r="I121" s="326"/>
      <c r="J121" s="326"/>
      <c r="K121" s="326"/>
      <c r="L121" s="326"/>
      <c r="M121" s="326"/>
      <c r="N121" s="326"/>
      <c r="O121" s="326"/>
      <c r="P121" s="326"/>
      <c r="Q121" s="326"/>
      <c r="R121" s="326"/>
      <c r="U121" s="131"/>
      <c r="V121" s="131"/>
      <c r="W121" s="131"/>
      <c r="X121" s="131"/>
    </row>
    <row r="122" spans="1:24" s="163" customFormat="1">
      <c r="A122" s="127"/>
      <c r="B122" s="185"/>
      <c r="C122" s="131"/>
      <c r="D122" s="131"/>
      <c r="E122" s="131"/>
      <c r="F122" s="131"/>
      <c r="G122" s="131"/>
      <c r="I122" s="326"/>
      <c r="J122" s="326"/>
      <c r="K122" s="326"/>
      <c r="L122" s="326"/>
      <c r="M122" s="326"/>
      <c r="N122" s="326"/>
      <c r="O122" s="326"/>
      <c r="P122" s="326"/>
      <c r="Q122" s="326"/>
      <c r="R122" s="326"/>
      <c r="U122" s="131"/>
      <c r="V122" s="131"/>
      <c r="W122" s="131"/>
      <c r="X122" s="131"/>
    </row>
    <row r="123" spans="1:24" s="163" customFormat="1">
      <c r="A123" s="127"/>
      <c r="B123" s="185"/>
      <c r="C123" s="131"/>
      <c r="D123" s="131"/>
      <c r="E123" s="131"/>
      <c r="F123" s="131"/>
      <c r="G123" s="131"/>
      <c r="I123" s="326"/>
      <c r="J123" s="326"/>
      <c r="K123" s="326"/>
      <c r="L123" s="326"/>
      <c r="M123" s="326"/>
      <c r="N123" s="326"/>
      <c r="O123" s="326"/>
      <c r="P123" s="326"/>
      <c r="Q123" s="326"/>
      <c r="R123" s="326"/>
      <c r="U123" s="131"/>
      <c r="V123" s="131"/>
      <c r="W123" s="131"/>
      <c r="X123" s="131"/>
    </row>
    <row r="124" spans="1:24" s="163" customFormat="1">
      <c r="A124" s="127"/>
      <c r="B124" s="185"/>
      <c r="C124" s="131"/>
      <c r="D124" s="131"/>
      <c r="E124" s="131"/>
      <c r="F124" s="131"/>
      <c r="G124" s="131"/>
      <c r="I124" s="326"/>
      <c r="J124" s="326"/>
      <c r="K124" s="326"/>
      <c r="L124" s="326"/>
      <c r="M124" s="326"/>
      <c r="N124" s="326"/>
      <c r="O124" s="326"/>
      <c r="P124" s="326"/>
      <c r="Q124" s="326"/>
      <c r="R124" s="326"/>
      <c r="U124" s="131"/>
      <c r="V124" s="131"/>
      <c r="W124" s="131"/>
      <c r="X124" s="131"/>
    </row>
    <row r="125" spans="1:24" s="163" customFormat="1">
      <c r="A125" s="127"/>
      <c r="B125" s="185"/>
      <c r="C125" s="131"/>
      <c r="D125" s="131"/>
      <c r="E125" s="131"/>
      <c r="F125" s="131"/>
      <c r="G125" s="131"/>
      <c r="I125" s="326"/>
      <c r="J125" s="326"/>
      <c r="K125" s="326"/>
      <c r="L125" s="326"/>
      <c r="M125" s="326"/>
      <c r="N125" s="326"/>
      <c r="O125" s="326"/>
      <c r="P125" s="326"/>
      <c r="Q125" s="326"/>
      <c r="R125" s="326"/>
      <c r="U125" s="131"/>
      <c r="V125" s="131"/>
      <c r="W125" s="131"/>
      <c r="X125" s="131"/>
    </row>
    <row r="126" spans="1:24" s="163" customFormat="1">
      <c r="A126" s="127"/>
      <c r="B126" s="185"/>
      <c r="C126" s="131"/>
      <c r="D126" s="131"/>
      <c r="E126" s="131"/>
      <c r="F126" s="131"/>
      <c r="G126" s="131"/>
      <c r="I126" s="326"/>
      <c r="J126" s="326"/>
      <c r="K126" s="326"/>
      <c r="L126" s="326"/>
      <c r="M126" s="326"/>
      <c r="N126" s="326"/>
      <c r="O126" s="326"/>
      <c r="P126" s="326"/>
      <c r="Q126" s="326"/>
      <c r="R126" s="326"/>
      <c r="U126" s="131"/>
      <c r="V126" s="131"/>
      <c r="W126" s="131"/>
      <c r="X126" s="131"/>
    </row>
    <row r="127" spans="1:24" s="163" customFormat="1">
      <c r="A127" s="127"/>
      <c r="B127" s="185"/>
      <c r="C127" s="131"/>
      <c r="D127" s="131"/>
      <c r="E127" s="131"/>
      <c r="F127" s="131"/>
      <c r="G127" s="131"/>
      <c r="I127" s="326"/>
      <c r="J127" s="326"/>
      <c r="K127" s="326"/>
      <c r="L127" s="326"/>
      <c r="M127" s="326"/>
      <c r="N127" s="326"/>
      <c r="O127" s="326"/>
      <c r="P127" s="326"/>
      <c r="Q127" s="326"/>
      <c r="R127" s="326"/>
      <c r="U127" s="131"/>
      <c r="V127" s="131"/>
      <c r="W127" s="131"/>
      <c r="X127" s="131"/>
    </row>
    <row r="128" spans="1:24" s="163" customFormat="1">
      <c r="A128" s="127"/>
      <c r="B128" s="185"/>
      <c r="C128" s="131"/>
      <c r="D128" s="131"/>
      <c r="E128" s="131"/>
      <c r="F128" s="131"/>
      <c r="G128" s="131"/>
      <c r="I128" s="326"/>
      <c r="J128" s="326"/>
      <c r="K128" s="326"/>
      <c r="L128" s="326"/>
      <c r="M128" s="326"/>
      <c r="N128" s="326"/>
      <c r="O128" s="326"/>
      <c r="P128" s="326"/>
      <c r="Q128" s="326"/>
      <c r="R128" s="326"/>
      <c r="U128" s="131"/>
      <c r="V128" s="131"/>
      <c r="W128" s="131"/>
      <c r="X128" s="131"/>
    </row>
    <row r="129" spans="1:24" s="163" customFormat="1">
      <c r="A129" s="127"/>
      <c r="B129" s="185"/>
      <c r="C129" s="131"/>
      <c r="D129" s="131"/>
      <c r="E129" s="131"/>
      <c r="F129" s="131"/>
      <c r="G129" s="131"/>
      <c r="I129" s="326"/>
      <c r="J129" s="326"/>
      <c r="K129" s="326"/>
      <c r="L129" s="326"/>
      <c r="M129" s="326"/>
      <c r="N129" s="326"/>
      <c r="O129" s="326"/>
      <c r="P129" s="326"/>
      <c r="Q129" s="326"/>
      <c r="R129" s="326"/>
      <c r="U129" s="131"/>
      <c r="V129" s="131"/>
      <c r="W129" s="131"/>
      <c r="X129" s="131"/>
    </row>
    <row r="130" spans="1:24" s="163" customFormat="1">
      <c r="A130" s="127"/>
      <c r="B130" s="185"/>
      <c r="C130" s="131"/>
      <c r="D130" s="131"/>
      <c r="E130" s="131"/>
      <c r="F130" s="131"/>
      <c r="G130" s="131"/>
      <c r="I130" s="326"/>
      <c r="J130" s="326"/>
      <c r="K130" s="326"/>
      <c r="L130" s="326"/>
      <c r="M130" s="326"/>
      <c r="N130" s="326"/>
      <c r="O130" s="326"/>
      <c r="P130" s="326"/>
      <c r="Q130" s="326"/>
      <c r="R130" s="326"/>
      <c r="U130" s="131"/>
      <c r="V130" s="131"/>
      <c r="W130" s="131"/>
      <c r="X130" s="131"/>
    </row>
    <row r="131" spans="1:24" s="163" customFormat="1">
      <c r="A131" s="127"/>
      <c r="B131" s="185"/>
      <c r="C131" s="131"/>
      <c r="D131" s="131"/>
      <c r="E131" s="131"/>
      <c r="F131" s="131"/>
      <c r="G131" s="131"/>
      <c r="I131" s="326"/>
      <c r="J131" s="326"/>
      <c r="K131" s="326"/>
      <c r="L131" s="326"/>
      <c r="M131" s="326"/>
      <c r="N131" s="326"/>
      <c r="O131" s="326"/>
      <c r="P131" s="326"/>
      <c r="Q131" s="326"/>
      <c r="R131" s="326"/>
      <c r="U131" s="131"/>
      <c r="V131" s="131"/>
      <c r="W131" s="131"/>
      <c r="X131" s="131"/>
    </row>
    <row r="132" spans="1:24" s="163" customFormat="1">
      <c r="A132" s="127"/>
      <c r="B132" s="185"/>
      <c r="C132" s="131"/>
      <c r="D132" s="131"/>
      <c r="E132" s="131"/>
      <c r="F132" s="131"/>
      <c r="G132" s="131"/>
      <c r="I132" s="326"/>
      <c r="J132" s="326"/>
      <c r="K132" s="326"/>
      <c r="L132" s="326"/>
      <c r="M132" s="326"/>
      <c r="N132" s="326"/>
      <c r="O132" s="326"/>
      <c r="P132" s="326"/>
      <c r="Q132" s="326"/>
      <c r="R132" s="326"/>
      <c r="U132" s="131"/>
      <c r="V132" s="131"/>
      <c r="W132" s="131"/>
      <c r="X132" s="131"/>
    </row>
    <row r="133" spans="1:24" s="163" customFormat="1">
      <c r="A133" s="127"/>
      <c r="B133" s="185"/>
      <c r="C133" s="131"/>
      <c r="D133" s="131"/>
      <c r="E133" s="131"/>
      <c r="F133" s="131"/>
      <c r="G133" s="131"/>
      <c r="I133" s="326"/>
      <c r="J133" s="326"/>
      <c r="K133" s="326"/>
      <c r="L133" s="326"/>
      <c r="M133" s="326"/>
      <c r="N133" s="326"/>
      <c r="O133" s="326"/>
      <c r="P133" s="326"/>
      <c r="Q133" s="326"/>
      <c r="R133" s="326"/>
      <c r="U133" s="131"/>
      <c r="V133" s="131"/>
      <c r="W133" s="131"/>
      <c r="X133" s="131"/>
    </row>
    <row r="134" spans="1:24" s="163" customFormat="1">
      <c r="A134" s="127"/>
      <c r="B134" s="185"/>
      <c r="C134" s="131"/>
      <c r="D134" s="131"/>
      <c r="E134" s="131"/>
      <c r="F134" s="131"/>
      <c r="G134" s="131"/>
      <c r="I134" s="326"/>
      <c r="J134" s="326"/>
      <c r="K134" s="326"/>
      <c r="L134" s="326"/>
      <c r="M134" s="326"/>
      <c r="N134" s="326"/>
      <c r="O134" s="326"/>
      <c r="P134" s="326"/>
      <c r="Q134" s="326"/>
      <c r="R134" s="326"/>
      <c r="U134" s="131"/>
      <c r="V134" s="131"/>
      <c r="W134" s="131"/>
      <c r="X134" s="131"/>
    </row>
    <row r="135" spans="1:24" s="163" customFormat="1">
      <c r="A135" s="127"/>
      <c r="B135" s="185"/>
      <c r="C135" s="131"/>
      <c r="D135" s="131"/>
      <c r="E135" s="131"/>
      <c r="F135" s="131"/>
      <c r="G135" s="131"/>
      <c r="I135" s="326"/>
      <c r="J135" s="326"/>
      <c r="K135" s="326"/>
      <c r="L135" s="326"/>
      <c r="M135" s="326"/>
      <c r="N135" s="326"/>
      <c r="O135" s="326"/>
      <c r="P135" s="326"/>
      <c r="Q135" s="326"/>
      <c r="R135" s="326"/>
      <c r="U135" s="131"/>
      <c r="V135" s="131"/>
      <c r="W135" s="131"/>
      <c r="X135" s="131"/>
    </row>
    <row r="136" spans="1:24" s="163" customFormat="1">
      <c r="A136" s="127"/>
      <c r="B136" s="185"/>
      <c r="C136" s="131"/>
      <c r="D136" s="131"/>
      <c r="E136" s="131"/>
      <c r="F136" s="131"/>
      <c r="G136" s="131"/>
      <c r="I136" s="326"/>
      <c r="J136" s="326"/>
      <c r="K136" s="326"/>
      <c r="L136" s="326"/>
      <c r="M136" s="326"/>
      <c r="N136" s="326"/>
      <c r="O136" s="326"/>
      <c r="P136" s="326"/>
      <c r="Q136" s="326"/>
      <c r="R136" s="326"/>
      <c r="U136" s="131"/>
      <c r="V136" s="131"/>
      <c r="W136" s="131"/>
      <c r="X136" s="131"/>
    </row>
    <row r="137" spans="1:24" s="163" customFormat="1">
      <c r="A137" s="127"/>
      <c r="B137" s="185"/>
      <c r="C137" s="131"/>
      <c r="D137" s="131"/>
      <c r="E137" s="131"/>
      <c r="F137" s="131"/>
      <c r="G137" s="131"/>
      <c r="I137" s="326"/>
      <c r="J137" s="326"/>
      <c r="K137" s="326"/>
      <c r="L137" s="326"/>
      <c r="M137" s="326"/>
      <c r="N137" s="326"/>
      <c r="O137" s="326"/>
      <c r="P137" s="326"/>
      <c r="Q137" s="326"/>
      <c r="R137" s="326"/>
      <c r="U137" s="131"/>
      <c r="V137" s="131"/>
      <c r="W137" s="131"/>
      <c r="X137" s="131"/>
    </row>
    <row r="138" spans="1:24" s="163" customFormat="1">
      <c r="A138" s="127"/>
      <c r="B138" s="185"/>
      <c r="C138" s="131"/>
      <c r="D138" s="131"/>
      <c r="E138" s="131"/>
      <c r="F138" s="131"/>
      <c r="G138" s="131"/>
      <c r="I138" s="326"/>
      <c r="J138" s="326"/>
      <c r="K138" s="326"/>
      <c r="L138" s="326"/>
      <c r="M138" s="326"/>
      <c r="N138" s="326"/>
      <c r="O138" s="326"/>
      <c r="P138" s="326"/>
      <c r="Q138" s="326"/>
      <c r="R138" s="326"/>
      <c r="U138" s="131"/>
      <c r="V138" s="131"/>
      <c r="W138" s="131"/>
      <c r="X138" s="131"/>
    </row>
    <row r="139" spans="1:24" s="163" customFormat="1">
      <c r="A139" s="127"/>
      <c r="B139" s="185"/>
      <c r="C139" s="131"/>
      <c r="D139" s="131"/>
      <c r="E139" s="131"/>
      <c r="F139" s="131"/>
      <c r="G139" s="131"/>
      <c r="I139" s="326"/>
      <c r="J139" s="326"/>
      <c r="K139" s="326"/>
      <c r="L139" s="326"/>
      <c r="M139" s="326"/>
      <c r="N139" s="326"/>
      <c r="O139" s="326"/>
      <c r="P139" s="326"/>
      <c r="Q139" s="326"/>
      <c r="R139" s="326"/>
      <c r="U139" s="131"/>
      <c r="V139" s="131"/>
      <c r="W139" s="131"/>
      <c r="X139" s="131"/>
    </row>
    <row r="140" spans="1:24" s="163" customFormat="1">
      <c r="A140" s="127"/>
      <c r="B140" s="185"/>
      <c r="C140" s="131"/>
      <c r="D140" s="131"/>
      <c r="E140" s="131"/>
      <c r="F140" s="131"/>
      <c r="G140" s="131"/>
      <c r="I140" s="326"/>
      <c r="J140" s="326"/>
      <c r="K140" s="326"/>
      <c r="L140" s="326"/>
      <c r="M140" s="326"/>
      <c r="N140" s="326"/>
      <c r="O140" s="326"/>
      <c r="P140" s="326"/>
      <c r="Q140" s="326"/>
      <c r="R140" s="326"/>
      <c r="U140" s="131"/>
      <c r="V140" s="131"/>
      <c r="W140" s="131"/>
      <c r="X140" s="131"/>
    </row>
    <row r="141" spans="1:24" s="163" customFormat="1">
      <c r="A141" s="127"/>
      <c r="B141" s="185"/>
      <c r="C141" s="131"/>
      <c r="D141" s="131"/>
      <c r="E141" s="131"/>
      <c r="F141" s="131"/>
      <c r="G141" s="131"/>
      <c r="I141" s="326"/>
      <c r="J141" s="326"/>
      <c r="K141" s="326"/>
      <c r="L141" s="326"/>
      <c r="M141" s="326"/>
      <c r="N141" s="326"/>
      <c r="O141" s="326"/>
      <c r="P141" s="326"/>
      <c r="Q141" s="326"/>
      <c r="R141" s="326"/>
      <c r="U141" s="131"/>
      <c r="V141" s="131"/>
      <c r="W141" s="131"/>
      <c r="X141" s="131"/>
    </row>
    <row r="142" spans="1:24" s="163" customFormat="1">
      <c r="A142" s="127"/>
      <c r="B142" s="185"/>
      <c r="C142" s="131"/>
      <c r="D142" s="131"/>
      <c r="E142" s="131"/>
      <c r="F142" s="131"/>
      <c r="G142" s="131"/>
      <c r="I142" s="326"/>
      <c r="J142" s="326"/>
      <c r="K142" s="326"/>
      <c r="L142" s="326"/>
      <c r="M142" s="326"/>
      <c r="N142" s="326"/>
      <c r="O142" s="326"/>
      <c r="P142" s="326"/>
      <c r="Q142" s="326"/>
      <c r="R142" s="326"/>
      <c r="U142" s="131"/>
      <c r="V142" s="131"/>
      <c r="W142" s="131"/>
      <c r="X142" s="131"/>
    </row>
    <row r="143" spans="1:24" s="163" customFormat="1">
      <c r="A143" s="127"/>
      <c r="B143" s="185"/>
      <c r="C143" s="131"/>
      <c r="D143" s="131"/>
      <c r="E143" s="131"/>
      <c r="F143" s="131"/>
      <c r="G143" s="131"/>
      <c r="I143" s="326"/>
      <c r="J143" s="326"/>
      <c r="K143" s="326"/>
      <c r="L143" s="326"/>
      <c r="M143" s="326"/>
      <c r="N143" s="326"/>
      <c r="O143" s="326"/>
      <c r="P143" s="326"/>
      <c r="Q143" s="326"/>
      <c r="R143" s="326"/>
      <c r="U143" s="131"/>
      <c r="V143" s="131"/>
      <c r="W143" s="131"/>
      <c r="X143" s="131"/>
    </row>
    <row r="144" spans="1:24" s="163" customFormat="1">
      <c r="A144" s="127"/>
      <c r="B144" s="185"/>
      <c r="C144" s="131"/>
      <c r="D144" s="131"/>
      <c r="E144" s="131"/>
      <c r="F144" s="131"/>
      <c r="G144" s="131"/>
      <c r="I144" s="326"/>
      <c r="J144" s="326"/>
      <c r="K144" s="326"/>
      <c r="L144" s="326"/>
      <c r="M144" s="326"/>
      <c r="N144" s="326"/>
      <c r="O144" s="326"/>
      <c r="P144" s="326"/>
      <c r="Q144" s="326"/>
      <c r="R144" s="326"/>
      <c r="U144" s="131"/>
      <c r="V144" s="131"/>
      <c r="W144" s="131"/>
      <c r="X144" s="131"/>
    </row>
    <row r="145" spans="1:24" s="163" customFormat="1">
      <c r="A145" s="127"/>
      <c r="B145" s="185"/>
      <c r="C145" s="131"/>
      <c r="D145" s="131"/>
      <c r="E145" s="131"/>
      <c r="F145" s="131"/>
      <c r="G145" s="131"/>
      <c r="I145" s="326"/>
      <c r="J145" s="326"/>
      <c r="K145" s="326"/>
      <c r="L145" s="326"/>
      <c r="M145" s="326"/>
      <c r="N145" s="326"/>
      <c r="O145" s="326"/>
      <c r="P145" s="326"/>
      <c r="Q145" s="326"/>
      <c r="R145" s="326"/>
      <c r="U145" s="131"/>
      <c r="V145" s="131"/>
      <c r="W145" s="131"/>
      <c r="X145" s="131"/>
    </row>
    <row r="146" spans="1:24" s="163" customFormat="1">
      <c r="A146" s="127"/>
      <c r="B146" s="185"/>
      <c r="C146" s="131"/>
      <c r="D146" s="131"/>
      <c r="E146" s="131"/>
      <c r="F146" s="131"/>
      <c r="G146" s="131"/>
      <c r="I146" s="326"/>
      <c r="J146" s="326"/>
      <c r="K146" s="326"/>
      <c r="L146" s="326"/>
      <c r="M146" s="326"/>
      <c r="N146" s="326"/>
      <c r="O146" s="326"/>
      <c r="P146" s="326"/>
      <c r="Q146" s="326"/>
      <c r="R146" s="326"/>
      <c r="U146" s="131"/>
      <c r="V146" s="131"/>
      <c r="W146" s="131"/>
      <c r="X146" s="131"/>
    </row>
    <row r="147" spans="1:24" s="163" customFormat="1">
      <c r="A147" s="127"/>
      <c r="B147" s="185"/>
      <c r="C147" s="131"/>
      <c r="D147" s="131"/>
      <c r="E147" s="131"/>
      <c r="F147" s="131"/>
      <c r="G147" s="131"/>
      <c r="I147" s="326"/>
      <c r="J147" s="326"/>
      <c r="K147" s="326"/>
      <c r="L147" s="326"/>
      <c r="M147" s="326"/>
      <c r="N147" s="326"/>
      <c r="O147" s="326"/>
      <c r="P147" s="326"/>
      <c r="Q147" s="326"/>
      <c r="R147" s="326"/>
      <c r="U147" s="131"/>
      <c r="V147" s="131"/>
      <c r="W147" s="131"/>
      <c r="X147" s="131"/>
    </row>
    <row r="148" spans="1:24" s="163" customFormat="1">
      <c r="A148" s="127"/>
      <c r="B148" s="185"/>
      <c r="C148" s="131"/>
      <c r="D148" s="131"/>
      <c r="E148" s="131"/>
      <c r="F148" s="131"/>
      <c r="G148" s="131"/>
      <c r="I148" s="326"/>
      <c r="J148" s="326"/>
      <c r="K148" s="326"/>
      <c r="L148" s="326"/>
      <c r="M148" s="326"/>
      <c r="N148" s="326"/>
      <c r="O148" s="326"/>
      <c r="P148" s="326"/>
      <c r="Q148" s="326"/>
      <c r="R148" s="326"/>
      <c r="U148" s="131"/>
      <c r="V148" s="131"/>
      <c r="W148" s="131"/>
      <c r="X148" s="131"/>
    </row>
    <row r="149" spans="1:24" s="163" customFormat="1">
      <c r="A149" s="127"/>
      <c r="B149" s="185"/>
      <c r="C149" s="131"/>
      <c r="D149" s="131"/>
      <c r="E149" s="131"/>
      <c r="F149" s="131"/>
      <c r="G149" s="131"/>
      <c r="I149" s="326"/>
      <c r="J149" s="326"/>
      <c r="K149" s="326"/>
      <c r="L149" s="326"/>
      <c r="M149" s="326"/>
      <c r="N149" s="326"/>
      <c r="O149" s="326"/>
      <c r="P149" s="326"/>
      <c r="Q149" s="326"/>
      <c r="R149" s="326"/>
      <c r="U149" s="131"/>
      <c r="V149" s="131"/>
      <c r="W149" s="131"/>
      <c r="X149" s="131"/>
    </row>
    <row r="150" spans="1:24" s="163" customFormat="1">
      <c r="A150" s="127"/>
      <c r="B150" s="185"/>
      <c r="C150" s="131"/>
      <c r="D150" s="131"/>
      <c r="E150" s="131"/>
      <c r="F150" s="131"/>
      <c r="G150" s="131"/>
      <c r="I150" s="326"/>
      <c r="J150" s="326"/>
      <c r="K150" s="326"/>
      <c r="L150" s="326"/>
      <c r="M150" s="326"/>
      <c r="N150" s="326"/>
      <c r="O150" s="326"/>
      <c r="P150" s="326"/>
      <c r="Q150" s="326"/>
      <c r="R150" s="326"/>
      <c r="U150" s="131"/>
      <c r="V150" s="131"/>
      <c r="W150" s="131"/>
      <c r="X150" s="131"/>
    </row>
    <row r="151" spans="1:24" s="163" customFormat="1">
      <c r="A151" s="127"/>
      <c r="B151" s="185"/>
      <c r="C151" s="131"/>
      <c r="D151" s="131"/>
      <c r="E151" s="131"/>
      <c r="F151" s="131"/>
      <c r="G151" s="131"/>
      <c r="I151" s="326"/>
      <c r="J151" s="326"/>
      <c r="K151" s="326"/>
      <c r="L151" s="326"/>
      <c r="M151" s="326"/>
      <c r="N151" s="326"/>
      <c r="O151" s="326"/>
      <c r="P151" s="326"/>
      <c r="Q151" s="326"/>
      <c r="R151" s="326"/>
      <c r="U151" s="131"/>
      <c r="V151" s="131"/>
      <c r="W151" s="131"/>
      <c r="X151" s="131"/>
    </row>
    <row r="152" spans="1:24" s="163" customFormat="1">
      <c r="A152" s="127"/>
      <c r="B152" s="185"/>
      <c r="C152" s="131"/>
      <c r="D152" s="131"/>
      <c r="E152" s="131"/>
      <c r="F152" s="131"/>
      <c r="G152" s="131"/>
      <c r="I152" s="326"/>
      <c r="J152" s="326"/>
      <c r="K152" s="326"/>
      <c r="L152" s="326"/>
      <c r="M152" s="326"/>
      <c r="N152" s="326"/>
      <c r="O152" s="326"/>
      <c r="P152" s="326"/>
      <c r="Q152" s="326"/>
      <c r="R152" s="326"/>
      <c r="U152" s="131"/>
      <c r="V152" s="131"/>
      <c r="W152" s="131"/>
      <c r="X152" s="131"/>
    </row>
    <row r="153" spans="1:24" s="163" customFormat="1">
      <c r="A153" s="127"/>
      <c r="B153" s="185"/>
      <c r="C153" s="131"/>
      <c r="D153" s="131"/>
      <c r="E153" s="131"/>
      <c r="F153" s="131"/>
      <c r="G153" s="131"/>
      <c r="I153" s="326"/>
      <c r="J153" s="326"/>
      <c r="K153" s="326"/>
      <c r="L153" s="326"/>
      <c r="M153" s="326"/>
      <c r="N153" s="326"/>
      <c r="O153" s="326"/>
      <c r="P153" s="326"/>
      <c r="Q153" s="326"/>
      <c r="R153" s="326"/>
      <c r="U153" s="131"/>
      <c r="V153" s="131"/>
      <c r="W153" s="131"/>
      <c r="X153" s="131"/>
    </row>
    <row r="154" spans="1:24" s="163" customFormat="1">
      <c r="A154" s="127"/>
      <c r="B154" s="185"/>
      <c r="C154" s="131"/>
      <c r="D154" s="131"/>
      <c r="E154" s="131"/>
      <c r="F154" s="131"/>
      <c r="G154" s="131"/>
      <c r="I154" s="326"/>
      <c r="J154" s="326"/>
      <c r="K154" s="326"/>
      <c r="L154" s="326"/>
      <c r="M154" s="326"/>
      <c r="N154" s="326"/>
      <c r="O154" s="326"/>
      <c r="P154" s="326"/>
      <c r="Q154" s="326"/>
      <c r="R154" s="326"/>
      <c r="U154" s="131"/>
      <c r="V154" s="131"/>
      <c r="W154" s="131"/>
      <c r="X154" s="131"/>
    </row>
    <row r="155" spans="1:24" s="163" customFormat="1">
      <c r="A155" s="127"/>
      <c r="B155" s="185"/>
      <c r="C155" s="131"/>
      <c r="D155" s="131"/>
      <c r="E155" s="131"/>
      <c r="F155" s="131"/>
      <c r="G155" s="131"/>
      <c r="I155" s="326"/>
      <c r="J155" s="326"/>
      <c r="K155" s="326"/>
      <c r="L155" s="326"/>
      <c r="M155" s="326"/>
      <c r="N155" s="326"/>
      <c r="O155" s="326"/>
      <c r="P155" s="326"/>
      <c r="Q155" s="326"/>
      <c r="R155" s="326"/>
      <c r="U155" s="131"/>
      <c r="V155" s="131"/>
      <c r="W155" s="131"/>
      <c r="X155" s="131"/>
    </row>
    <row r="156" spans="1:24" s="163" customFormat="1">
      <c r="A156" s="127"/>
      <c r="B156" s="185"/>
      <c r="C156" s="131"/>
      <c r="D156" s="131"/>
      <c r="E156" s="131"/>
      <c r="F156" s="131"/>
      <c r="G156" s="131"/>
      <c r="I156" s="326"/>
      <c r="J156" s="326"/>
      <c r="K156" s="326"/>
      <c r="L156" s="326"/>
      <c r="M156" s="326"/>
      <c r="N156" s="326"/>
      <c r="O156" s="326"/>
      <c r="P156" s="326"/>
      <c r="Q156" s="326"/>
      <c r="R156" s="326"/>
      <c r="U156" s="131"/>
      <c r="V156" s="131"/>
      <c r="W156" s="131"/>
      <c r="X156" s="131"/>
    </row>
    <row r="157" spans="1:24" s="163" customFormat="1">
      <c r="A157" s="127"/>
      <c r="B157" s="185"/>
      <c r="C157" s="131"/>
      <c r="D157" s="131"/>
      <c r="E157" s="131"/>
      <c r="F157" s="131"/>
      <c r="G157" s="131"/>
      <c r="I157" s="326"/>
      <c r="J157" s="326"/>
      <c r="K157" s="326"/>
      <c r="L157" s="326"/>
      <c r="M157" s="326"/>
      <c r="N157" s="326"/>
      <c r="O157" s="326"/>
      <c r="P157" s="326"/>
      <c r="Q157" s="326"/>
      <c r="R157" s="326"/>
      <c r="U157" s="131"/>
      <c r="V157" s="131"/>
      <c r="W157" s="131"/>
      <c r="X157" s="131"/>
    </row>
    <row r="158" spans="1:24" s="163" customFormat="1">
      <c r="A158" s="127"/>
      <c r="B158" s="185"/>
      <c r="C158" s="131"/>
      <c r="D158" s="131"/>
      <c r="E158" s="131"/>
      <c r="F158" s="131"/>
      <c r="G158" s="131"/>
      <c r="I158" s="326"/>
      <c r="J158" s="326"/>
      <c r="K158" s="326"/>
      <c r="L158" s="326"/>
      <c r="M158" s="326"/>
      <c r="N158" s="326"/>
      <c r="O158" s="326"/>
      <c r="P158" s="326"/>
      <c r="Q158" s="326"/>
      <c r="R158" s="326"/>
      <c r="U158" s="131"/>
      <c r="V158" s="131"/>
      <c r="W158" s="131"/>
      <c r="X158" s="131"/>
    </row>
    <row r="159" spans="1:24" s="163" customFormat="1">
      <c r="A159" s="127"/>
      <c r="B159" s="185"/>
      <c r="C159" s="131"/>
      <c r="D159" s="131"/>
      <c r="E159" s="131"/>
      <c r="F159" s="131"/>
      <c r="G159" s="131"/>
      <c r="I159" s="326"/>
      <c r="J159" s="326"/>
      <c r="K159" s="326"/>
      <c r="L159" s="326"/>
      <c r="M159" s="326"/>
      <c r="N159" s="326"/>
      <c r="O159" s="326"/>
      <c r="P159" s="326"/>
      <c r="Q159" s="326"/>
      <c r="R159" s="326"/>
      <c r="U159" s="131"/>
      <c r="V159" s="131"/>
      <c r="W159" s="131"/>
      <c r="X159" s="131"/>
    </row>
    <row r="160" spans="1:24" s="163" customFormat="1">
      <c r="A160" s="127"/>
      <c r="B160" s="185"/>
      <c r="C160" s="131"/>
      <c r="D160" s="131"/>
      <c r="E160" s="131"/>
      <c r="F160" s="131"/>
      <c r="G160" s="131"/>
      <c r="I160" s="326"/>
      <c r="J160" s="326"/>
      <c r="K160" s="326"/>
      <c r="L160" s="326"/>
      <c r="M160" s="326"/>
      <c r="N160" s="326"/>
      <c r="O160" s="326"/>
      <c r="P160" s="326"/>
      <c r="Q160" s="326"/>
      <c r="R160" s="326"/>
      <c r="U160" s="131"/>
      <c r="V160" s="131"/>
      <c r="W160" s="131"/>
      <c r="X160" s="131"/>
    </row>
    <row r="161" spans="1:24" s="163" customFormat="1">
      <c r="A161" s="127"/>
      <c r="B161" s="185"/>
      <c r="C161" s="131"/>
      <c r="D161" s="131"/>
      <c r="E161" s="131"/>
      <c r="F161" s="131"/>
      <c r="G161" s="131"/>
      <c r="I161" s="326"/>
      <c r="J161" s="326"/>
      <c r="K161" s="326"/>
      <c r="L161" s="326"/>
      <c r="M161" s="326"/>
      <c r="N161" s="326"/>
      <c r="O161" s="326"/>
      <c r="P161" s="326"/>
      <c r="Q161" s="326"/>
      <c r="R161" s="326"/>
      <c r="U161" s="131"/>
      <c r="V161" s="131"/>
      <c r="W161" s="131"/>
      <c r="X161" s="131"/>
    </row>
    <row r="162" spans="1:24" s="163" customFormat="1">
      <c r="A162" s="127"/>
      <c r="B162" s="185"/>
      <c r="C162" s="131"/>
      <c r="D162" s="131"/>
      <c r="E162" s="131"/>
      <c r="F162" s="131"/>
      <c r="G162" s="131"/>
      <c r="I162" s="326"/>
      <c r="J162" s="326"/>
      <c r="K162" s="326"/>
      <c r="L162" s="326"/>
      <c r="M162" s="326"/>
      <c r="N162" s="326"/>
      <c r="O162" s="326"/>
      <c r="P162" s="326"/>
      <c r="Q162" s="326"/>
      <c r="R162" s="326"/>
      <c r="U162" s="131"/>
      <c r="V162" s="131"/>
      <c r="W162" s="131"/>
      <c r="X162" s="131"/>
    </row>
    <row r="163" spans="1:24" s="163" customFormat="1">
      <c r="A163" s="127"/>
      <c r="B163" s="185"/>
      <c r="C163" s="131"/>
      <c r="D163" s="131"/>
      <c r="E163" s="131"/>
      <c r="F163" s="131"/>
      <c r="G163" s="131"/>
      <c r="I163" s="326"/>
      <c r="J163" s="326"/>
      <c r="K163" s="326"/>
      <c r="L163" s="326"/>
      <c r="M163" s="326"/>
      <c r="N163" s="326"/>
      <c r="O163" s="326"/>
      <c r="P163" s="326"/>
      <c r="Q163" s="326"/>
      <c r="R163" s="326"/>
      <c r="U163" s="131"/>
      <c r="V163" s="131"/>
      <c r="W163" s="131"/>
      <c r="X163" s="131"/>
    </row>
    <row r="164" spans="1:24" s="163" customFormat="1">
      <c r="A164" s="127"/>
      <c r="B164" s="185"/>
      <c r="C164" s="131"/>
      <c r="D164" s="131"/>
      <c r="E164" s="131"/>
      <c r="F164" s="131"/>
      <c r="G164" s="131"/>
      <c r="I164" s="326"/>
      <c r="J164" s="326"/>
      <c r="K164" s="326"/>
      <c r="L164" s="326"/>
      <c r="M164" s="326"/>
      <c r="N164" s="326"/>
      <c r="O164" s="326"/>
      <c r="P164" s="326"/>
      <c r="Q164" s="326"/>
      <c r="R164" s="326"/>
      <c r="U164" s="131"/>
      <c r="V164" s="131"/>
      <c r="W164" s="131"/>
      <c r="X164" s="131"/>
    </row>
    <row r="165" spans="1:24" s="163" customFormat="1">
      <c r="A165" s="127"/>
      <c r="B165" s="185"/>
      <c r="C165" s="131"/>
      <c r="D165" s="131"/>
      <c r="E165" s="131"/>
      <c r="F165" s="131"/>
      <c r="G165" s="131"/>
      <c r="I165" s="326"/>
      <c r="J165" s="326"/>
      <c r="K165" s="326"/>
      <c r="L165" s="326"/>
      <c r="M165" s="326"/>
      <c r="N165" s="326"/>
      <c r="O165" s="326"/>
      <c r="P165" s="326"/>
      <c r="Q165" s="326"/>
      <c r="R165" s="326"/>
      <c r="U165" s="131"/>
      <c r="V165" s="131"/>
      <c r="W165" s="131"/>
      <c r="X165" s="131"/>
    </row>
    <row r="166" spans="1:24" s="163" customFormat="1">
      <c r="A166" s="127"/>
      <c r="B166" s="185"/>
      <c r="C166" s="131"/>
      <c r="D166" s="131"/>
      <c r="E166" s="131"/>
      <c r="F166" s="131"/>
      <c r="G166" s="131"/>
      <c r="I166" s="326"/>
      <c r="J166" s="326"/>
      <c r="K166" s="326"/>
      <c r="L166" s="326"/>
      <c r="M166" s="326"/>
      <c r="N166" s="326"/>
      <c r="O166" s="326"/>
      <c r="P166" s="326"/>
      <c r="Q166" s="326"/>
      <c r="R166" s="326"/>
      <c r="U166" s="131"/>
      <c r="V166" s="131"/>
      <c r="W166" s="131"/>
      <c r="X166" s="131"/>
    </row>
    <row r="167" spans="1:24" s="163" customFormat="1">
      <c r="A167" s="127"/>
      <c r="B167" s="185"/>
      <c r="C167" s="131"/>
      <c r="D167" s="131"/>
      <c r="E167" s="131"/>
      <c r="F167" s="131"/>
      <c r="G167" s="131"/>
      <c r="I167" s="326"/>
      <c r="J167" s="326"/>
      <c r="K167" s="326"/>
      <c r="L167" s="326"/>
      <c r="M167" s="326"/>
      <c r="N167" s="326"/>
      <c r="O167" s="326"/>
      <c r="P167" s="326"/>
      <c r="Q167" s="326"/>
      <c r="R167" s="326"/>
      <c r="U167" s="131"/>
      <c r="V167" s="131"/>
      <c r="W167" s="131"/>
      <c r="X167" s="131"/>
    </row>
    <row r="168" spans="1:24" s="163" customFormat="1">
      <c r="A168" s="127"/>
      <c r="B168" s="185"/>
      <c r="C168" s="131"/>
      <c r="D168" s="131"/>
      <c r="E168" s="131"/>
      <c r="F168" s="131"/>
      <c r="G168" s="131"/>
      <c r="I168" s="326"/>
      <c r="J168" s="326"/>
      <c r="K168" s="326"/>
      <c r="L168" s="326"/>
      <c r="M168" s="326"/>
      <c r="N168" s="326"/>
      <c r="O168" s="326"/>
      <c r="P168" s="326"/>
      <c r="Q168" s="326"/>
      <c r="R168" s="326"/>
      <c r="U168" s="131"/>
      <c r="V168" s="131"/>
      <c r="W168" s="131"/>
      <c r="X168" s="131"/>
    </row>
    <row r="169" spans="1:24" s="163" customFormat="1">
      <c r="A169" s="127"/>
      <c r="B169" s="185"/>
      <c r="C169" s="131"/>
      <c r="D169" s="131"/>
      <c r="E169" s="131"/>
      <c r="F169" s="131"/>
      <c r="G169" s="131"/>
      <c r="I169" s="326"/>
      <c r="J169" s="326"/>
      <c r="K169" s="326"/>
      <c r="L169" s="326"/>
      <c r="M169" s="326"/>
      <c r="N169" s="326"/>
      <c r="O169" s="326"/>
      <c r="P169" s="326"/>
      <c r="Q169" s="326"/>
      <c r="R169" s="326"/>
      <c r="U169" s="131"/>
      <c r="V169" s="131"/>
      <c r="W169" s="131"/>
      <c r="X169" s="131"/>
    </row>
    <row r="170" spans="1:24" s="163" customFormat="1">
      <c r="A170" s="127"/>
      <c r="B170" s="185"/>
      <c r="C170" s="131"/>
      <c r="D170" s="131"/>
      <c r="E170" s="131"/>
      <c r="F170" s="131"/>
      <c r="G170" s="131"/>
      <c r="I170" s="326"/>
      <c r="J170" s="326"/>
      <c r="K170" s="326"/>
      <c r="L170" s="326"/>
      <c r="M170" s="326"/>
      <c r="N170" s="326"/>
      <c r="O170" s="326"/>
      <c r="P170" s="326"/>
      <c r="Q170" s="326"/>
      <c r="R170" s="326"/>
      <c r="U170" s="131"/>
      <c r="V170" s="131"/>
      <c r="W170" s="131"/>
      <c r="X170" s="131"/>
    </row>
    <row r="171" spans="1:24" s="163" customFormat="1">
      <c r="A171" s="127"/>
      <c r="B171" s="185"/>
      <c r="C171" s="131"/>
      <c r="D171" s="131"/>
      <c r="E171" s="131"/>
      <c r="F171" s="131"/>
      <c r="G171" s="131"/>
      <c r="I171" s="326"/>
      <c r="J171" s="326"/>
      <c r="K171" s="326"/>
      <c r="L171" s="326"/>
      <c r="M171" s="326"/>
      <c r="N171" s="326"/>
      <c r="O171" s="326"/>
      <c r="P171" s="326"/>
      <c r="Q171" s="326"/>
      <c r="R171" s="326"/>
      <c r="U171" s="131"/>
      <c r="V171" s="131"/>
      <c r="W171" s="131"/>
      <c r="X171" s="131"/>
    </row>
    <row r="172" spans="1:24" s="163" customFormat="1">
      <c r="A172" s="127"/>
      <c r="B172" s="185"/>
      <c r="C172" s="131"/>
      <c r="D172" s="131"/>
      <c r="E172" s="131"/>
      <c r="F172" s="131"/>
      <c r="G172" s="131"/>
      <c r="I172" s="326"/>
      <c r="J172" s="326"/>
      <c r="K172" s="326"/>
      <c r="L172" s="326"/>
      <c r="M172" s="326"/>
      <c r="N172" s="326"/>
      <c r="O172" s="326"/>
      <c r="P172" s="326"/>
      <c r="Q172" s="326"/>
      <c r="R172" s="326"/>
      <c r="U172" s="131"/>
      <c r="V172" s="131"/>
      <c r="W172" s="131"/>
      <c r="X172" s="131"/>
    </row>
    <row r="173" spans="1:24" s="163" customFormat="1">
      <c r="A173" s="127"/>
      <c r="B173" s="185"/>
      <c r="C173" s="131"/>
      <c r="D173" s="131"/>
      <c r="E173" s="131"/>
      <c r="F173" s="131"/>
      <c r="G173" s="131"/>
      <c r="I173" s="326"/>
      <c r="J173" s="326"/>
      <c r="K173" s="326"/>
      <c r="L173" s="326"/>
      <c r="M173" s="326"/>
      <c r="N173" s="326"/>
      <c r="O173" s="326"/>
      <c r="P173" s="326"/>
      <c r="Q173" s="326"/>
      <c r="R173" s="326"/>
      <c r="U173" s="131"/>
      <c r="V173" s="131"/>
      <c r="W173" s="131"/>
      <c r="X173" s="131"/>
    </row>
    <row r="174" spans="1:24" s="163" customFormat="1">
      <c r="A174" s="127"/>
      <c r="B174" s="185"/>
      <c r="C174" s="131"/>
      <c r="D174" s="131"/>
      <c r="E174" s="131"/>
      <c r="F174" s="131"/>
      <c r="G174" s="131"/>
      <c r="I174" s="326"/>
      <c r="J174" s="326"/>
      <c r="K174" s="326"/>
      <c r="L174" s="326"/>
      <c r="M174" s="326"/>
      <c r="N174" s="326"/>
      <c r="O174" s="326"/>
      <c r="P174" s="326"/>
      <c r="Q174" s="326"/>
      <c r="R174" s="326"/>
      <c r="U174" s="131"/>
      <c r="V174" s="131"/>
      <c r="W174" s="131"/>
      <c r="X174" s="131"/>
    </row>
    <row r="175" spans="1:24" s="163" customFormat="1">
      <c r="A175" s="127"/>
      <c r="B175" s="185"/>
      <c r="C175" s="131"/>
      <c r="D175" s="131"/>
      <c r="E175" s="131"/>
      <c r="F175" s="131"/>
      <c r="G175" s="131"/>
      <c r="I175" s="326"/>
      <c r="J175" s="326"/>
      <c r="K175" s="326"/>
      <c r="L175" s="326"/>
      <c r="M175" s="326"/>
      <c r="N175" s="326"/>
      <c r="O175" s="326"/>
      <c r="P175" s="326"/>
      <c r="Q175" s="326"/>
      <c r="R175" s="326"/>
      <c r="U175" s="131"/>
      <c r="V175" s="131"/>
      <c r="W175" s="131"/>
      <c r="X175" s="131"/>
    </row>
    <row r="176" spans="1:24" s="163" customFormat="1">
      <c r="A176" s="127"/>
      <c r="B176" s="185"/>
      <c r="C176" s="131"/>
      <c r="D176" s="131"/>
      <c r="E176" s="131"/>
      <c r="F176" s="131"/>
      <c r="G176" s="131"/>
      <c r="I176" s="326"/>
      <c r="J176" s="326"/>
      <c r="K176" s="326"/>
      <c r="L176" s="326"/>
      <c r="M176" s="326"/>
      <c r="N176" s="326"/>
      <c r="O176" s="326"/>
      <c r="P176" s="326"/>
      <c r="Q176" s="326"/>
      <c r="R176" s="326"/>
      <c r="U176" s="131"/>
      <c r="V176" s="131"/>
      <c r="W176" s="131"/>
      <c r="X176" s="131"/>
    </row>
    <row r="177" spans="1:24" s="163" customFormat="1">
      <c r="A177" s="127"/>
      <c r="B177" s="185"/>
      <c r="C177" s="131"/>
      <c r="D177" s="131"/>
      <c r="E177" s="131"/>
      <c r="F177" s="131"/>
      <c r="G177" s="131"/>
      <c r="I177" s="326"/>
      <c r="J177" s="326"/>
      <c r="K177" s="326"/>
      <c r="L177" s="326"/>
      <c r="M177" s="326"/>
      <c r="N177" s="326"/>
      <c r="O177" s="326"/>
      <c r="P177" s="326"/>
      <c r="Q177" s="326"/>
      <c r="R177" s="326"/>
      <c r="U177" s="131"/>
      <c r="V177" s="131"/>
      <c r="W177" s="131"/>
      <c r="X177" s="131"/>
    </row>
    <row r="178" spans="1:24" s="163" customFormat="1">
      <c r="A178" s="127"/>
      <c r="B178" s="185"/>
      <c r="C178" s="131"/>
      <c r="D178" s="131"/>
      <c r="E178" s="131"/>
      <c r="F178" s="131"/>
      <c r="G178" s="131"/>
      <c r="I178" s="326"/>
      <c r="J178" s="326"/>
      <c r="K178" s="326"/>
      <c r="L178" s="326"/>
      <c r="M178" s="326"/>
      <c r="N178" s="326"/>
      <c r="O178" s="326"/>
      <c r="P178" s="326"/>
      <c r="Q178" s="326"/>
      <c r="R178" s="326"/>
      <c r="U178" s="131"/>
      <c r="V178" s="131"/>
      <c r="W178" s="131"/>
      <c r="X178" s="131"/>
    </row>
    <row r="179" spans="1:24" s="163" customFormat="1">
      <c r="A179" s="127"/>
      <c r="B179" s="185"/>
      <c r="C179" s="131"/>
      <c r="D179" s="131"/>
      <c r="E179" s="131"/>
      <c r="F179" s="131"/>
      <c r="G179" s="131"/>
      <c r="I179" s="326"/>
      <c r="J179" s="326"/>
      <c r="K179" s="326"/>
      <c r="L179" s="326"/>
      <c r="M179" s="326"/>
      <c r="N179" s="326"/>
      <c r="O179" s="326"/>
      <c r="P179" s="326"/>
      <c r="Q179" s="326"/>
      <c r="R179" s="326"/>
      <c r="U179" s="131"/>
      <c r="V179" s="131"/>
      <c r="W179" s="131"/>
      <c r="X179" s="131"/>
    </row>
    <row r="180" spans="1:24" s="163" customFormat="1">
      <c r="A180" s="127"/>
      <c r="B180" s="185"/>
      <c r="C180" s="131"/>
      <c r="D180" s="131"/>
      <c r="E180" s="131"/>
      <c r="F180" s="131"/>
      <c r="G180" s="131"/>
      <c r="I180" s="326"/>
      <c r="J180" s="326"/>
      <c r="K180" s="326"/>
      <c r="L180" s="326"/>
      <c r="M180" s="326"/>
      <c r="N180" s="326"/>
      <c r="O180" s="326"/>
      <c r="P180" s="326"/>
      <c r="Q180" s="326"/>
      <c r="R180" s="326"/>
      <c r="U180" s="131"/>
      <c r="V180" s="131"/>
      <c r="W180" s="131"/>
      <c r="X180" s="131"/>
    </row>
    <row r="181" spans="1:24" s="163" customFormat="1">
      <c r="A181" s="127"/>
      <c r="B181" s="185"/>
      <c r="C181" s="131"/>
      <c r="D181" s="131"/>
      <c r="E181" s="131"/>
      <c r="F181" s="131"/>
      <c r="G181" s="131"/>
      <c r="I181" s="326"/>
      <c r="J181" s="326"/>
      <c r="K181" s="326"/>
      <c r="L181" s="326"/>
      <c r="M181" s="326"/>
      <c r="N181" s="326"/>
      <c r="O181" s="326"/>
      <c r="P181" s="326"/>
      <c r="Q181" s="326"/>
      <c r="R181" s="326"/>
      <c r="U181" s="131"/>
      <c r="V181" s="131"/>
      <c r="W181" s="131"/>
      <c r="X181" s="131"/>
    </row>
    <row r="182" spans="1:24" s="163" customFormat="1">
      <c r="A182" s="127"/>
      <c r="B182" s="185"/>
      <c r="C182" s="131"/>
      <c r="D182" s="131"/>
      <c r="E182" s="131"/>
      <c r="F182" s="131"/>
      <c r="G182" s="131"/>
      <c r="I182" s="326"/>
      <c r="J182" s="326"/>
      <c r="K182" s="326"/>
      <c r="L182" s="326"/>
      <c r="M182" s="326"/>
      <c r="N182" s="326"/>
      <c r="O182" s="326"/>
      <c r="P182" s="326"/>
      <c r="Q182" s="326"/>
      <c r="R182" s="326"/>
      <c r="U182" s="131"/>
      <c r="V182" s="131"/>
      <c r="W182" s="131"/>
      <c r="X182" s="131"/>
    </row>
    <row r="183" spans="1:24" s="163" customFormat="1">
      <c r="A183" s="127"/>
      <c r="B183" s="185"/>
      <c r="C183" s="131"/>
      <c r="D183" s="131"/>
      <c r="E183" s="131"/>
      <c r="F183" s="131"/>
      <c r="G183" s="131"/>
      <c r="I183" s="326"/>
      <c r="J183" s="326"/>
      <c r="K183" s="326"/>
      <c r="L183" s="326"/>
      <c r="M183" s="326"/>
      <c r="N183" s="326"/>
      <c r="O183" s="326"/>
      <c r="P183" s="326"/>
      <c r="Q183" s="326"/>
      <c r="R183" s="326"/>
      <c r="U183" s="131"/>
      <c r="V183" s="131"/>
      <c r="W183" s="131"/>
      <c r="X183" s="131"/>
    </row>
    <row r="184" spans="1:24" s="163" customFormat="1">
      <c r="A184" s="127"/>
      <c r="B184" s="185"/>
      <c r="C184" s="131"/>
      <c r="D184" s="131"/>
      <c r="E184" s="131"/>
      <c r="F184" s="131"/>
      <c r="G184" s="131"/>
      <c r="I184" s="326"/>
      <c r="J184" s="326"/>
      <c r="K184" s="326"/>
      <c r="L184" s="326"/>
      <c r="M184" s="326"/>
      <c r="N184" s="326"/>
      <c r="O184" s="326"/>
      <c r="P184" s="326"/>
      <c r="Q184" s="326"/>
      <c r="R184" s="326"/>
      <c r="U184" s="131"/>
      <c r="V184" s="131"/>
      <c r="W184" s="131"/>
      <c r="X184" s="131"/>
    </row>
    <row r="185" spans="1:24" s="163" customFormat="1">
      <c r="A185" s="127"/>
      <c r="B185" s="185"/>
      <c r="C185" s="131"/>
      <c r="D185" s="131"/>
      <c r="E185" s="131"/>
      <c r="F185" s="131"/>
      <c r="G185" s="131"/>
      <c r="I185" s="326"/>
      <c r="J185" s="326"/>
      <c r="K185" s="326"/>
      <c r="L185" s="326"/>
      <c r="M185" s="326"/>
      <c r="N185" s="326"/>
      <c r="O185" s="326"/>
      <c r="P185" s="326"/>
      <c r="Q185" s="326"/>
      <c r="R185" s="326"/>
      <c r="U185" s="131"/>
      <c r="V185" s="131"/>
      <c r="W185" s="131"/>
      <c r="X185" s="131"/>
    </row>
    <row r="186" spans="1:24" s="163" customFormat="1">
      <c r="A186" s="127"/>
      <c r="B186" s="185"/>
      <c r="C186" s="131"/>
      <c r="D186" s="131"/>
      <c r="E186" s="131"/>
      <c r="F186" s="131"/>
      <c r="G186" s="131"/>
      <c r="I186" s="326"/>
      <c r="J186" s="326"/>
      <c r="K186" s="326"/>
      <c r="L186" s="326"/>
      <c r="M186" s="326"/>
      <c r="N186" s="326"/>
      <c r="O186" s="326"/>
      <c r="P186" s="326"/>
      <c r="Q186" s="326"/>
      <c r="R186" s="326"/>
      <c r="U186" s="131"/>
      <c r="V186" s="131"/>
      <c r="W186" s="131"/>
      <c r="X186" s="131"/>
    </row>
    <row r="187" spans="1:24" s="163" customFormat="1">
      <c r="A187" s="127"/>
      <c r="B187" s="185"/>
      <c r="C187" s="131"/>
      <c r="D187" s="131"/>
      <c r="E187" s="131"/>
      <c r="F187" s="131"/>
      <c r="G187" s="131"/>
      <c r="I187" s="326"/>
      <c r="J187" s="326"/>
      <c r="K187" s="326"/>
      <c r="L187" s="326"/>
      <c r="M187" s="326"/>
      <c r="N187" s="326"/>
      <c r="O187" s="326"/>
      <c r="P187" s="326"/>
      <c r="Q187" s="326"/>
      <c r="R187" s="326"/>
      <c r="U187" s="131"/>
      <c r="V187" s="131"/>
      <c r="W187" s="131"/>
      <c r="X187" s="131"/>
    </row>
    <row r="188" spans="1:24" s="163" customFormat="1">
      <c r="A188" s="127"/>
      <c r="B188" s="185"/>
      <c r="C188" s="131"/>
      <c r="D188" s="131"/>
      <c r="E188" s="131"/>
      <c r="F188" s="131"/>
      <c r="G188" s="131"/>
      <c r="I188" s="326"/>
      <c r="J188" s="326"/>
      <c r="K188" s="326"/>
      <c r="L188" s="326"/>
      <c r="M188" s="326"/>
      <c r="N188" s="326"/>
      <c r="O188" s="326"/>
      <c r="P188" s="326"/>
      <c r="Q188" s="326"/>
      <c r="R188" s="326"/>
      <c r="U188" s="131"/>
      <c r="V188" s="131"/>
      <c r="W188" s="131"/>
      <c r="X188" s="131"/>
    </row>
    <row r="189" spans="1:24" s="163" customFormat="1">
      <c r="A189" s="127"/>
      <c r="B189" s="185"/>
      <c r="C189" s="131"/>
      <c r="D189" s="131"/>
      <c r="E189" s="131"/>
      <c r="F189" s="131"/>
      <c r="G189" s="131"/>
      <c r="I189" s="326"/>
      <c r="J189" s="326"/>
      <c r="K189" s="326"/>
      <c r="L189" s="326"/>
      <c r="M189" s="326"/>
      <c r="N189" s="326"/>
      <c r="O189" s="326"/>
      <c r="P189" s="326"/>
      <c r="Q189" s="326"/>
      <c r="R189" s="326"/>
      <c r="U189" s="131"/>
      <c r="V189" s="131"/>
      <c r="W189" s="131"/>
      <c r="X189" s="131"/>
    </row>
    <row r="190" spans="1:24" s="163" customFormat="1">
      <c r="A190" s="127"/>
      <c r="B190" s="185"/>
      <c r="C190" s="131"/>
      <c r="D190" s="131"/>
      <c r="E190" s="131"/>
      <c r="F190" s="131"/>
      <c r="G190" s="131"/>
      <c r="I190" s="326"/>
      <c r="J190" s="326"/>
      <c r="K190" s="326"/>
      <c r="L190" s="326"/>
      <c r="M190" s="326"/>
      <c r="N190" s="326"/>
      <c r="O190" s="326"/>
      <c r="P190" s="326"/>
      <c r="Q190" s="326"/>
      <c r="R190" s="326"/>
      <c r="U190" s="131"/>
      <c r="V190" s="131"/>
      <c r="W190" s="131"/>
      <c r="X190" s="131"/>
    </row>
    <row r="191" spans="1:24" s="163" customFormat="1">
      <c r="A191" s="127"/>
      <c r="B191" s="185"/>
      <c r="C191" s="131"/>
      <c r="D191" s="131"/>
      <c r="E191" s="131"/>
      <c r="F191" s="131"/>
      <c r="G191" s="131"/>
      <c r="I191" s="326"/>
      <c r="J191" s="326"/>
      <c r="K191" s="326"/>
      <c r="L191" s="326"/>
      <c r="M191" s="326"/>
      <c r="N191" s="326"/>
      <c r="O191" s="326"/>
      <c r="P191" s="326"/>
      <c r="Q191" s="326"/>
      <c r="R191" s="326"/>
      <c r="U191" s="131"/>
      <c r="V191" s="131"/>
      <c r="W191" s="131"/>
      <c r="X191" s="131"/>
    </row>
    <row r="192" spans="1:24" s="163" customFormat="1">
      <c r="A192" s="127"/>
      <c r="B192" s="185"/>
      <c r="C192" s="131"/>
      <c r="D192" s="131"/>
      <c r="E192" s="131"/>
      <c r="F192" s="131"/>
      <c r="G192" s="131"/>
      <c r="I192" s="326"/>
      <c r="J192" s="326"/>
      <c r="K192" s="326"/>
      <c r="L192" s="326"/>
      <c r="M192" s="326"/>
      <c r="N192" s="326"/>
      <c r="O192" s="326"/>
      <c r="P192" s="326"/>
      <c r="Q192" s="326"/>
      <c r="R192" s="326"/>
      <c r="U192" s="131"/>
      <c r="V192" s="131"/>
      <c r="W192" s="131"/>
      <c r="X192" s="131"/>
    </row>
    <row r="193" spans="1:24" s="163" customFormat="1">
      <c r="A193" s="127"/>
      <c r="B193" s="185"/>
      <c r="C193" s="131"/>
      <c r="D193" s="131"/>
      <c r="E193" s="131"/>
      <c r="F193" s="131"/>
      <c r="G193" s="131"/>
      <c r="I193" s="326"/>
      <c r="J193" s="326"/>
      <c r="K193" s="326"/>
      <c r="L193" s="326"/>
      <c r="M193" s="326"/>
      <c r="N193" s="326"/>
      <c r="O193" s="326"/>
      <c r="P193" s="326"/>
      <c r="Q193" s="326"/>
      <c r="R193" s="326"/>
      <c r="U193" s="131"/>
      <c r="V193" s="131"/>
      <c r="W193" s="131"/>
      <c r="X193" s="131"/>
    </row>
    <row r="194" spans="1:24" s="163" customFormat="1">
      <c r="A194" s="127"/>
      <c r="B194" s="185"/>
      <c r="C194" s="131"/>
      <c r="D194" s="131"/>
      <c r="E194" s="131"/>
      <c r="F194" s="131"/>
      <c r="G194" s="131"/>
      <c r="I194" s="326"/>
      <c r="J194" s="326"/>
      <c r="K194" s="326"/>
      <c r="L194" s="326"/>
      <c r="M194" s="326"/>
      <c r="N194" s="326"/>
      <c r="O194" s="326"/>
      <c r="P194" s="326"/>
      <c r="Q194" s="326"/>
      <c r="R194" s="326"/>
      <c r="U194" s="131"/>
      <c r="V194" s="131"/>
      <c r="W194" s="131"/>
      <c r="X194" s="131"/>
    </row>
    <row r="195" spans="1:24" s="163" customFormat="1">
      <c r="A195" s="127"/>
      <c r="B195" s="185"/>
      <c r="C195" s="131"/>
      <c r="D195" s="131"/>
      <c r="E195" s="131"/>
      <c r="F195" s="131"/>
      <c r="G195" s="131"/>
      <c r="I195" s="326"/>
      <c r="J195" s="326"/>
      <c r="K195" s="326"/>
      <c r="L195" s="326"/>
      <c r="M195" s="326"/>
      <c r="N195" s="326"/>
      <c r="O195" s="326"/>
      <c r="P195" s="326"/>
      <c r="Q195" s="326"/>
      <c r="R195" s="326"/>
      <c r="U195" s="131"/>
      <c r="V195" s="131"/>
      <c r="W195" s="131"/>
      <c r="X195" s="131"/>
    </row>
    <row r="196" spans="1:24" s="163" customFormat="1">
      <c r="A196" s="127"/>
      <c r="B196" s="185"/>
      <c r="C196" s="131"/>
      <c r="D196" s="131"/>
      <c r="E196" s="131"/>
      <c r="F196" s="131"/>
      <c r="G196" s="131"/>
      <c r="I196" s="326"/>
      <c r="J196" s="326"/>
      <c r="K196" s="326"/>
      <c r="L196" s="326"/>
      <c r="M196" s="326"/>
      <c r="N196" s="326"/>
      <c r="O196" s="326"/>
      <c r="P196" s="326"/>
      <c r="Q196" s="326"/>
      <c r="R196" s="326"/>
      <c r="U196" s="131"/>
      <c r="V196" s="131"/>
      <c r="W196" s="131"/>
      <c r="X196" s="131"/>
    </row>
    <row r="197" spans="1:24" s="163" customFormat="1">
      <c r="A197" s="127"/>
      <c r="B197" s="185"/>
      <c r="C197" s="131"/>
      <c r="D197" s="131"/>
      <c r="E197" s="131"/>
      <c r="F197" s="131"/>
      <c r="G197" s="131"/>
      <c r="I197" s="326"/>
      <c r="J197" s="326"/>
      <c r="K197" s="326"/>
      <c r="L197" s="326"/>
      <c r="M197" s="326"/>
      <c r="N197" s="326"/>
      <c r="O197" s="326"/>
      <c r="P197" s="326"/>
      <c r="Q197" s="326"/>
      <c r="R197" s="326"/>
      <c r="U197" s="131"/>
      <c r="V197" s="131"/>
      <c r="W197" s="131"/>
      <c r="X197" s="131"/>
    </row>
    <row r="198" spans="1:24" s="163" customFormat="1">
      <c r="A198" s="127"/>
      <c r="B198" s="185"/>
      <c r="C198" s="131"/>
      <c r="D198" s="131"/>
      <c r="E198" s="131"/>
      <c r="F198" s="131"/>
      <c r="G198" s="131"/>
      <c r="I198" s="326"/>
      <c r="J198" s="326"/>
      <c r="K198" s="326"/>
      <c r="L198" s="326"/>
      <c r="M198" s="326"/>
      <c r="N198" s="326"/>
      <c r="O198" s="326"/>
      <c r="P198" s="326"/>
      <c r="Q198" s="326"/>
      <c r="R198" s="326"/>
      <c r="U198" s="131"/>
      <c r="V198" s="131"/>
      <c r="W198" s="131"/>
      <c r="X198" s="131"/>
    </row>
    <row r="199" spans="1:24" s="163" customFormat="1">
      <c r="A199" s="127"/>
      <c r="B199" s="185"/>
      <c r="C199" s="131"/>
      <c r="D199" s="131"/>
      <c r="E199" s="131"/>
      <c r="F199" s="131"/>
      <c r="G199" s="131"/>
      <c r="I199" s="326"/>
      <c r="J199" s="326"/>
      <c r="K199" s="326"/>
      <c r="L199" s="326"/>
      <c r="M199" s="326"/>
      <c r="N199" s="326"/>
      <c r="O199" s="326"/>
      <c r="P199" s="326"/>
      <c r="Q199" s="326"/>
      <c r="R199" s="326"/>
      <c r="U199" s="131"/>
      <c r="V199" s="131"/>
      <c r="W199" s="131"/>
      <c r="X199" s="131"/>
    </row>
    <row r="200" spans="1:24" s="163" customFormat="1">
      <c r="A200" s="127"/>
      <c r="B200" s="185"/>
      <c r="C200" s="131"/>
      <c r="D200" s="131"/>
      <c r="E200" s="131"/>
      <c r="F200" s="131"/>
      <c r="G200" s="131"/>
      <c r="I200" s="326"/>
      <c r="J200" s="326"/>
      <c r="K200" s="326"/>
      <c r="L200" s="326"/>
      <c r="M200" s="326"/>
      <c r="N200" s="326"/>
      <c r="O200" s="326"/>
      <c r="P200" s="326"/>
      <c r="Q200" s="326"/>
      <c r="R200" s="326"/>
      <c r="U200" s="131"/>
      <c r="V200" s="131"/>
      <c r="W200" s="131"/>
      <c r="X200" s="131"/>
    </row>
    <row r="201" spans="1:24" s="163" customFormat="1">
      <c r="A201" s="127"/>
      <c r="B201" s="185"/>
      <c r="C201" s="131"/>
      <c r="D201" s="131"/>
      <c r="E201" s="131"/>
      <c r="F201" s="131"/>
      <c r="G201" s="131"/>
      <c r="I201" s="326"/>
      <c r="J201" s="326"/>
      <c r="K201" s="326"/>
      <c r="L201" s="326"/>
      <c r="M201" s="326"/>
      <c r="N201" s="326"/>
      <c r="O201" s="326"/>
      <c r="P201" s="326"/>
      <c r="Q201" s="326"/>
      <c r="R201" s="326"/>
      <c r="U201" s="131"/>
      <c r="V201" s="131"/>
      <c r="W201" s="131"/>
      <c r="X201" s="131"/>
    </row>
    <row r="202" spans="1:24" s="163" customFormat="1">
      <c r="A202" s="127"/>
      <c r="B202" s="185"/>
      <c r="C202" s="131"/>
      <c r="D202" s="131"/>
      <c r="E202" s="131"/>
      <c r="F202" s="131"/>
      <c r="G202" s="131"/>
      <c r="I202" s="326"/>
      <c r="J202" s="326"/>
      <c r="K202" s="326"/>
      <c r="L202" s="326"/>
      <c r="M202" s="326"/>
      <c r="N202" s="326"/>
      <c r="O202" s="326"/>
      <c r="P202" s="326"/>
      <c r="Q202" s="326"/>
      <c r="R202" s="326"/>
      <c r="U202" s="131"/>
      <c r="V202" s="131"/>
      <c r="W202" s="131"/>
      <c r="X202" s="131"/>
    </row>
    <row r="203" spans="1:24" s="163" customFormat="1">
      <c r="A203" s="127"/>
      <c r="B203" s="185"/>
      <c r="C203" s="131"/>
      <c r="D203" s="131"/>
      <c r="E203" s="131"/>
      <c r="F203" s="131"/>
      <c r="G203" s="131"/>
      <c r="I203" s="326"/>
      <c r="J203" s="326"/>
      <c r="K203" s="326"/>
      <c r="L203" s="326"/>
      <c r="M203" s="326"/>
      <c r="N203" s="326"/>
      <c r="O203" s="326"/>
      <c r="P203" s="326"/>
      <c r="Q203" s="326"/>
      <c r="R203" s="326"/>
      <c r="U203" s="131"/>
      <c r="V203" s="131"/>
      <c r="W203" s="131"/>
      <c r="X203" s="131"/>
    </row>
    <row r="204" spans="1:24" s="163" customFormat="1">
      <c r="A204" s="127"/>
      <c r="B204" s="185"/>
      <c r="C204" s="131"/>
      <c r="D204" s="131"/>
      <c r="E204" s="131"/>
      <c r="F204" s="131"/>
      <c r="G204" s="131"/>
      <c r="I204" s="326"/>
      <c r="J204" s="326"/>
      <c r="K204" s="326"/>
      <c r="L204" s="326"/>
      <c r="M204" s="326"/>
      <c r="N204" s="326"/>
      <c r="O204" s="326"/>
      <c r="P204" s="326"/>
      <c r="Q204" s="326"/>
      <c r="R204" s="326"/>
      <c r="U204" s="131"/>
      <c r="V204" s="131"/>
      <c r="W204" s="131"/>
      <c r="X204" s="131"/>
    </row>
    <row r="205" spans="1:24" s="163" customFormat="1">
      <c r="A205" s="127"/>
      <c r="B205" s="185"/>
      <c r="C205" s="131"/>
      <c r="D205" s="131"/>
      <c r="E205" s="131"/>
      <c r="F205" s="131"/>
      <c r="G205" s="131"/>
      <c r="I205" s="326"/>
      <c r="J205" s="326"/>
      <c r="K205" s="326"/>
      <c r="L205" s="326"/>
      <c r="M205" s="326"/>
      <c r="N205" s="326"/>
      <c r="O205" s="326"/>
      <c r="P205" s="326"/>
      <c r="Q205" s="326"/>
      <c r="R205" s="326"/>
      <c r="U205" s="131"/>
      <c r="V205" s="131"/>
      <c r="W205" s="131"/>
      <c r="X205" s="131"/>
    </row>
    <row r="206" spans="1:24" s="163" customFormat="1">
      <c r="A206" s="127"/>
      <c r="B206" s="185"/>
      <c r="C206" s="131"/>
      <c r="D206" s="131"/>
      <c r="E206" s="131"/>
      <c r="F206" s="131"/>
      <c r="G206" s="131"/>
      <c r="I206" s="326"/>
      <c r="J206" s="326"/>
      <c r="K206" s="326"/>
      <c r="L206" s="326"/>
      <c r="M206" s="326"/>
      <c r="N206" s="326"/>
      <c r="O206" s="326"/>
      <c r="P206" s="326"/>
      <c r="Q206" s="326"/>
      <c r="R206" s="326"/>
      <c r="U206" s="131"/>
      <c r="V206" s="131"/>
      <c r="W206" s="131"/>
      <c r="X206" s="131"/>
    </row>
    <row r="207" spans="1:24" s="163" customFormat="1">
      <c r="A207" s="127"/>
      <c r="B207" s="185"/>
      <c r="C207" s="131"/>
      <c r="D207" s="131"/>
      <c r="E207" s="131"/>
      <c r="F207" s="131"/>
      <c r="G207" s="131"/>
      <c r="I207" s="326"/>
      <c r="J207" s="326"/>
      <c r="K207" s="326"/>
      <c r="L207" s="326"/>
      <c r="M207" s="326"/>
      <c r="N207" s="326"/>
      <c r="O207" s="326"/>
      <c r="P207" s="326"/>
      <c r="Q207" s="326"/>
      <c r="R207" s="326"/>
      <c r="U207" s="131"/>
      <c r="V207" s="131"/>
      <c r="W207" s="131"/>
      <c r="X207" s="131"/>
    </row>
    <row r="208" spans="1:24" s="163" customFormat="1">
      <c r="A208" s="127"/>
      <c r="B208" s="185"/>
      <c r="C208" s="131"/>
      <c r="D208" s="131"/>
      <c r="E208" s="131"/>
      <c r="F208" s="131"/>
      <c r="G208" s="131"/>
      <c r="I208" s="326"/>
      <c r="J208" s="326"/>
      <c r="K208" s="326"/>
      <c r="L208" s="326"/>
      <c r="M208" s="326"/>
      <c r="N208" s="326"/>
      <c r="O208" s="326"/>
      <c r="P208" s="326"/>
      <c r="Q208" s="326"/>
      <c r="R208" s="326"/>
      <c r="U208" s="131"/>
      <c r="V208" s="131"/>
      <c r="W208" s="131"/>
      <c r="X208" s="131"/>
    </row>
    <row r="209" spans="1:24" s="163" customFormat="1">
      <c r="A209" s="127"/>
      <c r="B209" s="185"/>
      <c r="C209" s="131"/>
      <c r="D209" s="131"/>
      <c r="E209" s="131"/>
      <c r="F209" s="131"/>
      <c r="G209" s="131"/>
      <c r="I209" s="326"/>
      <c r="J209" s="326"/>
      <c r="K209" s="326"/>
      <c r="L209" s="326"/>
      <c r="M209" s="326"/>
      <c r="N209" s="326"/>
      <c r="O209" s="326"/>
      <c r="P209" s="326"/>
      <c r="Q209" s="326"/>
      <c r="R209" s="326"/>
      <c r="U209" s="131"/>
      <c r="V209" s="131"/>
      <c r="W209" s="131"/>
      <c r="X209" s="131"/>
    </row>
    <row r="210" spans="1:24" s="163" customFormat="1">
      <c r="A210" s="127"/>
      <c r="B210" s="185"/>
      <c r="C210" s="131"/>
      <c r="D210" s="131"/>
      <c r="E210" s="131"/>
      <c r="F210" s="131"/>
      <c r="G210" s="131"/>
      <c r="I210" s="326"/>
      <c r="J210" s="326"/>
      <c r="K210" s="326"/>
      <c r="L210" s="326"/>
      <c r="M210" s="326"/>
      <c r="N210" s="326"/>
      <c r="O210" s="326"/>
      <c r="P210" s="326"/>
      <c r="Q210" s="326"/>
      <c r="R210" s="326"/>
      <c r="U210" s="131"/>
      <c r="V210" s="131"/>
      <c r="W210" s="131"/>
      <c r="X210" s="131"/>
    </row>
    <row r="211" spans="1:24" s="163" customFormat="1">
      <c r="A211" s="127"/>
      <c r="B211" s="185"/>
      <c r="C211" s="131"/>
      <c r="D211" s="131"/>
      <c r="E211" s="131"/>
      <c r="F211" s="131"/>
      <c r="G211" s="131"/>
      <c r="I211" s="326"/>
      <c r="J211" s="326"/>
      <c r="K211" s="326"/>
      <c r="L211" s="326"/>
      <c r="M211" s="326"/>
      <c r="N211" s="326"/>
      <c r="O211" s="326"/>
      <c r="P211" s="326"/>
      <c r="Q211" s="326"/>
      <c r="R211" s="326"/>
      <c r="U211" s="131"/>
      <c r="V211" s="131"/>
      <c r="W211" s="131"/>
      <c r="X211" s="131"/>
    </row>
    <row r="212" spans="1:24" s="163" customFormat="1">
      <c r="A212" s="127"/>
      <c r="B212" s="185"/>
      <c r="C212" s="131"/>
      <c r="D212" s="131"/>
      <c r="E212" s="131"/>
      <c r="F212" s="131"/>
      <c r="G212" s="131"/>
      <c r="I212" s="326"/>
      <c r="J212" s="326"/>
      <c r="K212" s="326"/>
      <c r="L212" s="326"/>
      <c r="M212" s="326"/>
      <c r="N212" s="326"/>
      <c r="O212" s="326"/>
      <c r="P212" s="326"/>
      <c r="Q212" s="326"/>
      <c r="R212" s="326"/>
      <c r="U212" s="131"/>
      <c r="V212" s="131"/>
      <c r="W212" s="131"/>
      <c r="X212" s="131"/>
    </row>
  </sheetData>
  <phoneticPr fontId="27" type="noConversion"/>
  <hyperlinks>
    <hyperlink ref="A6" location="'Table of Contents'!A1" display="Table of  Contents" xr:uid="{00000000-0004-0000-0900-000000000000}"/>
    <hyperlink ref="A6:B6" location="'Table of Contents'!A1" display="Table of  Contents" xr:uid="{00000000-0004-0000-0900-000001000000}"/>
    <hyperlink ref="B9" location="'Financial Highlights'!A1" display="Financial Highlights" xr:uid="{00000000-0004-0000-0900-000002000000}"/>
    <hyperlink ref="B10" location="IS!A1" display="Income Statements [Group/Bank]" xr:uid="{00000000-0004-0000-0900-000003000000}"/>
    <hyperlink ref="B11" location="BS!A1" display="Balance Sheets [Group/Bank]" xr:uid="{00000000-0004-0000-0900-000004000000}"/>
    <hyperlink ref="B12" location="'NIM NIS_Bank + Card'!A1" display="NIM &amp; NIS [Bank+Card]" xr:uid="{00000000-0004-0000-0900-000005000000}"/>
    <hyperlink ref="B13" location="'NIM NIS_Bank'!A1" display="NIM &amp; NIS [Bank]" xr:uid="{00000000-0004-0000-0900-000006000000}"/>
    <hyperlink ref="B16" location="Loans_Bank!A1" display="Loans [Bank]" xr:uid="{00000000-0004-0000-0900-000007000000}"/>
    <hyperlink ref="B18" location="'Asset Quality_Group'!A1" display="Asset Quality [Group]" xr:uid="{00000000-0004-0000-0900-000008000000}"/>
    <hyperlink ref="B19" location="'Asset Quality_Bank'!A1" display="Asset Quality [Bank]" xr:uid="{00000000-0004-0000-0900-000009000000}"/>
    <hyperlink ref="B20" location="'Provision_Bank '!A1" display="Provision [Bank]" xr:uid="{00000000-0004-0000-0900-00000A000000}"/>
    <hyperlink ref="B21" location="Delinquency_Bank!A1" display="Delinquency [Bank]" xr:uid="{00000000-0004-0000-0900-00000B000000}"/>
    <hyperlink ref="B14" location="'Non-Interest Income'!A1" display="Non-Interest Income [Group/Bank]" xr:uid="{00000000-0004-0000-0900-00000C000000}"/>
    <hyperlink ref="B15" location="'SG&amp;A Expense'!A1" display="SG&amp;A Expense [Group/Bank]" xr:uid="{00000000-0004-0000-0900-00000D000000}"/>
    <hyperlink ref="B17" location="'Funding_Bank '!A1" display="Funding [Bank]" xr:uid="{00000000-0004-0000-0900-00000E000000}"/>
    <hyperlink ref="B22" location="'Capital Adequacy_Group'!A1" display="Capital Adequacy [Group]" xr:uid="{00000000-0004-0000-0900-00000F000000}"/>
    <hyperlink ref="B23" location="'Capital Adequacy_Bank'!A1" display="Capital Adequacy [Bank]" xr:uid="{00000000-0004-0000-0900-000010000000}"/>
    <hyperlink ref="B24" location="'Woori Card'!A1" display="Woori Card" xr:uid="{00000000-0004-0000-0900-000011000000}"/>
    <hyperlink ref="B25" location="'Orgarnization Structure'!A1" display="Orgarnization Structure" xr:uid="{00000000-0004-0000-0900-000012000000}"/>
    <hyperlink ref="B26" location="'Credit Rating'!A1" display="Credit Rating" xr:uid="{00000000-0004-0000-0900-000013000000}"/>
  </hyperlinks>
  <pageMargins left="0.23622047244094491" right="0.31496062992125984" top="0.74803149606299213" bottom="0.31496062992125984" header="0.31496062992125984" footer="0.31496062992125984"/>
  <pageSetup paperSize="9" scale="9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59999389629810485"/>
    <pageSetUpPr fitToPage="1"/>
  </sheetPr>
  <dimension ref="A1:T86"/>
  <sheetViews>
    <sheetView view="pageBreakPreview" zoomScaleNormal="130" zoomScaleSheetLayoutView="100" workbookViewId="0">
      <pane xSplit="7" ySplit="4" topLeftCell="L5" activePane="bottomRight" state="frozen"/>
      <selection activeCell="V43" sqref="V43"/>
      <selection pane="topRight" activeCell="V43" sqref="V43"/>
      <selection pane="bottomLeft" activeCell="V43" sqref="V43"/>
      <selection pane="bottomRight" activeCell="Y13" sqref="Y13"/>
    </sheetView>
  </sheetViews>
  <sheetFormatPr defaultColWidth="9" defaultRowHeight="11.25"/>
  <cols>
    <col min="1" max="1" width="0.875" style="219" customWidth="1"/>
    <col min="2" max="2" width="27.25" style="256" bestFit="1" customWidth="1"/>
    <col min="3" max="3" width="2.625" style="223" customWidth="1"/>
    <col min="4" max="5" width="1.625" style="223" customWidth="1"/>
    <col min="6" max="6" width="18.75" style="223" customWidth="1"/>
    <col min="7" max="7" width="2.625" style="255" customWidth="1"/>
    <col min="8" max="11" width="10.625" style="255" hidden="1" customWidth="1"/>
    <col min="12" max="19" width="10.625" style="255" customWidth="1"/>
    <col min="20" max="16384" width="9" style="223"/>
  </cols>
  <sheetData>
    <row r="1" spans="1:20" s="225" customFormat="1" ht="10.5" customHeight="1">
      <c r="A1" s="215">
        <v>2</v>
      </c>
      <c r="B1" s="220"/>
      <c r="C1" s="221"/>
      <c r="D1" s="221"/>
      <c r="E1" s="221"/>
      <c r="F1" s="221"/>
      <c r="G1" s="222"/>
      <c r="H1" s="222"/>
      <c r="I1" s="222"/>
      <c r="J1" s="222"/>
      <c r="K1" s="222"/>
      <c r="L1" s="222"/>
      <c r="M1" s="222"/>
      <c r="N1" s="222"/>
      <c r="O1" s="222"/>
      <c r="P1" s="222"/>
      <c r="Q1" s="222"/>
      <c r="R1" s="222"/>
      <c r="S1" s="222"/>
    </row>
    <row r="2" spans="1:20" s="225" customFormat="1" ht="15" customHeight="1">
      <c r="A2" s="215"/>
      <c r="B2" s="224"/>
      <c r="D2" s="687" t="s">
        <v>1063</v>
      </c>
      <c r="E2" s="637"/>
      <c r="F2" s="637"/>
      <c r="G2" s="226"/>
      <c r="H2" s="227"/>
      <c r="I2" s="227"/>
      <c r="J2" s="227"/>
      <c r="K2" s="227"/>
      <c r="L2" s="227"/>
      <c r="M2" s="227"/>
      <c r="N2" s="227"/>
      <c r="O2" s="227"/>
      <c r="P2" s="227"/>
      <c r="Q2" s="227"/>
      <c r="R2" s="227"/>
      <c r="S2" s="222"/>
    </row>
    <row r="3" spans="1:20" s="612" customFormat="1" ht="5.0999999999999996" customHeight="1">
      <c r="A3" s="610"/>
      <c r="B3" s="611"/>
      <c r="D3" s="613"/>
      <c r="G3" s="614"/>
      <c r="H3" s="615"/>
      <c r="I3" s="615"/>
      <c r="J3" s="615"/>
      <c r="K3" s="615"/>
      <c r="L3" s="615"/>
      <c r="M3" s="615"/>
      <c r="N3" s="615"/>
      <c r="O3" s="615"/>
      <c r="P3" s="615"/>
      <c r="Q3" s="615"/>
      <c r="R3" s="615"/>
      <c r="S3" s="615"/>
    </row>
    <row r="4" spans="1:20" s="616" customFormat="1" ht="20.100000000000001" customHeight="1">
      <c r="A4" s="665"/>
      <c r="B4" s="666"/>
      <c r="D4" s="617"/>
      <c r="G4" s="618"/>
      <c r="H4" s="600" t="s">
        <v>1001</v>
      </c>
      <c r="I4" s="600" t="s">
        <v>1002</v>
      </c>
      <c r="J4" s="600" t="s">
        <v>1003</v>
      </c>
      <c r="K4" s="600" t="s">
        <v>1004</v>
      </c>
      <c r="L4" s="600" t="s">
        <v>1005</v>
      </c>
      <c r="M4" s="600" t="s">
        <v>1006</v>
      </c>
      <c r="N4" s="600" t="s">
        <v>1007</v>
      </c>
      <c r="O4" s="600" t="s">
        <v>1092</v>
      </c>
      <c r="P4" s="600" t="s">
        <v>1036</v>
      </c>
      <c r="Q4" s="600" t="s">
        <v>1201</v>
      </c>
      <c r="R4" s="1175" t="s">
        <v>5</v>
      </c>
      <c r="S4" s="601" t="s">
        <v>1166</v>
      </c>
    </row>
    <row r="5" spans="1:20" s="225" customFormat="1" ht="9" customHeight="1">
      <c r="A5" s="216"/>
      <c r="B5" s="228"/>
      <c r="G5" s="229"/>
      <c r="H5" s="229"/>
      <c r="I5" s="229"/>
      <c r="J5" s="229"/>
      <c r="K5" s="229"/>
      <c r="L5" s="229"/>
      <c r="M5" s="229"/>
      <c r="N5" s="229"/>
      <c r="O5" s="229"/>
      <c r="P5" s="229"/>
      <c r="Q5" s="230"/>
      <c r="R5" s="229"/>
      <c r="S5" s="328"/>
      <c r="T5" s="223"/>
    </row>
    <row r="6" spans="1:20" s="225" customFormat="1" ht="15" customHeight="1">
      <c r="A6" s="187" t="s">
        <v>58</v>
      </c>
      <c r="B6" s="188"/>
      <c r="C6" s="274"/>
      <c r="D6" s="628" t="s">
        <v>1000</v>
      </c>
      <c r="E6" s="465"/>
      <c r="F6" s="465"/>
      <c r="G6" s="374"/>
      <c r="H6" s="506"/>
      <c r="I6" s="506"/>
      <c r="J6" s="506"/>
      <c r="K6" s="506"/>
      <c r="L6" s="506"/>
      <c r="M6" s="506"/>
      <c r="N6" s="506"/>
      <c r="O6" s="506"/>
      <c r="P6" s="506"/>
      <c r="Q6" s="506"/>
      <c r="R6" s="506"/>
      <c r="S6" s="608" t="s">
        <v>705</v>
      </c>
      <c r="T6" s="223"/>
    </row>
    <row r="7" spans="1:20" ht="15" customHeight="1" thickBot="1">
      <c r="A7" s="189"/>
      <c r="B7" s="190"/>
      <c r="C7" s="275"/>
      <c r="D7" s="511"/>
      <c r="E7" s="472" t="s">
        <v>882</v>
      </c>
      <c r="F7" s="472"/>
      <c r="G7" s="472"/>
      <c r="H7" s="264"/>
      <c r="I7" s="264"/>
      <c r="J7" s="264"/>
      <c r="K7" s="264"/>
      <c r="L7" s="966"/>
      <c r="M7" s="966"/>
      <c r="N7" s="966"/>
      <c r="O7" s="966"/>
      <c r="P7" s="833">
        <v>256955</v>
      </c>
      <c r="Q7" s="843">
        <v>263138.06900000002</v>
      </c>
      <c r="R7" s="1295">
        <f>ROUND(Q7,0)/ROUND(P7,0)-1</f>
        <v>2.4062579050806665E-2</v>
      </c>
      <c r="S7" s="1206" t="s">
        <v>1105</v>
      </c>
    </row>
    <row r="8" spans="1:20" ht="15" customHeight="1" thickTop="1">
      <c r="A8" s="689" t="s">
        <v>1066</v>
      </c>
      <c r="B8" s="691"/>
      <c r="C8" s="276"/>
      <c r="D8" s="463"/>
      <c r="E8" s="465"/>
      <c r="F8" s="465" t="s">
        <v>13</v>
      </c>
      <c r="G8" s="181"/>
      <c r="H8" s="267"/>
      <c r="I8" s="267"/>
      <c r="J8" s="267"/>
      <c r="K8" s="267"/>
      <c r="L8" s="967"/>
      <c r="M8" s="967"/>
      <c r="N8" s="967"/>
      <c r="O8" s="967"/>
      <c r="P8" s="834">
        <v>253337</v>
      </c>
      <c r="Q8" s="846">
        <v>259736.22</v>
      </c>
      <c r="R8" s="1176">
        <f t="shared" ref="R8:R17" si="0">ROUND(Q8,0)/ROUND(P8,0)-1</f>
        <v>2.5258844937770641E-2</v>
      </c>
      <c r="S8" s="989" t="s">
        <v>1105</v>
      </c>
    </row>
    <row r="9" spans="1:20" ht="15" customHeight="1">
      <c r="A9" s="191"/>
      <c r="B9" s="692" t="s">
        <v>1067</v>
      </c>
      <c r="C9" s="276"/>
      <c r="D9" s="463"/>
      <c r="E9" s="465"/>
      <c r="F9" s="465" t="s">
        <v>14</v>
      </c>
      <c r="G9" s="181"/>
      <c r="H9" s="267"/>
      <c r="I9" s="267"/>
      <c r="J9" s="267"/>
      <c r="K9" s="267"/>
      <c r="L9" s="967"/>
      <c r="M9" s="967"/>
      <c r="N9" s="967"/>
      <c r="O9" s="967"/>
      <c r="P9" s="834">
        <v>2294</v>
      </c>
      <c r="Q9" s="846">
        <v>2162.098</v>
      </c>
      <c r="R9" s="1176">
        <f t="shared" si="0"/>
        <v>-5.7541412380122003E-2</v>
      </c>
      <c r="S9" s="989" t="s">
        <v>1105</v>
      </c>
    </row>
    <row r="10" spans="1:20" ht="15" customHeight="1">
      <c r="A10" s="191"/>
      <c r="B10" s="692" t="s">
        <v>1068</v>
      </c>
      <c r="C10" s="329"/>
      <c r="D10" s="463"/>
      <c r="E10" s="465"/>
      <c r="F10" s="465" t="s">
        <v>15</v>
      </c>
      <c r="G10" s="181"/>
      <c r="H10" s="267"/>
      <c r="I10" s="267"/>
      <c r="J10" s="267"/>
      <c r="K10" s="267"/>
      <c r="L10" s="967"/>
      <c r="M10" s="967"/>
      <c r="N10" s="967"/>
      <c r="O10" s="967"/>
      <c r="P10" s="834">
        <v>560</v>
      </c>
      <c r="Q10" s="846">
        <v>551.58299999999997</v>
      </c>
      <c r="R10" s="1176">
        <f t="shared" si="0"/>
        <v>-1.4285714285714235E-2</v>
      </c>
      <c r="S10" s="989" t="s">
        <v>1105</v>
      </c>
    </row>
    <row r="11" spans="1:20" ht="15" customHeight="1">
      <c r="A11" s="690"/>
      <c r="B11" s="692" t="s">
        <v>1069</v>
      </c>
      <c r="C11" s="276"/>
      <c r="D11" s="463"/>
      <c r="E11" s="465"/>
      <c r="F11" s="465" t="s">
        <v>16</v>
      </c>
      <c r="G11" s="181"/>
      <c r="H11" s="267"/>
      <c r="I11" s="267"/>
      <c r="J11" s="267"/>
      <c r="K11" s="267"/>
      <c r="L11" s="967"/>
      <c r="M11" s="967"/>
      <c r="N11" s="967"/>
      <c r="O11" s="967"/>
      <c r="P11" s="834">
        <v>522</v>
      </c>
      <c r="Q11" s="846">
        <v>452.79300000000001</v>
      </c>
      <c r="R11" s="1176">
        <f t="shared" si="0"/>
        <v>-0.13218390804597702</v>
      </c>
      <c r="S11" s="989" t="s">
        <v>1105</v>
      </c>
    </row>
    <row r="12" spans="1:20" ht="15" customHeight="1">
      <c r="A12" s="690"/>
      <c r="B12" s="692" t="s">
        <v>1070</v>
      </c>
      <c r="C12" s="276"/>
      <c r="D12" s="267"/>
      <c r="E12" s="507"/>
      <c r="F12" s="726" t="s">
        <v>1355</v>
      </c>
      <c r="G12" s="507"/>
      <c r="H12" s="507"/>
      <c r="I12" s="507"/>
      <c r="J12" s="507"/>
      <c r="K12" s="507"/>
      <c r="L12" s="968"/>
      <c r="M12" s="968"/>
      <c r="N12" s="968"/>
      <c r="O12" s="968"/>
      <c r="P12" s="835">
        <v>242</v>
      </c>
      <c r="Q12" s="894">
        <v>235.375</v>
      </c>
      <c r="R12" s="1235">
        <f t="shared" si="0"/>
        <v>-2.8925619834710758E-2</v>
      </c>
      <c r="S12" s="990" t="s">
        <v>1105</v>
      </c>
    </row>
    <row r="13" spans="1:20" ht="15" customHeight="1">
      <c r="A13" s="690"/>
      <c r="B13" s="692" t="s">
        <v>1071</v>
      </c>
      <c r="C13" s="329"/>
      <c r="D13" s="463"/>
      <c r="E13" s="512" t="s">
        <v>18</v>
      </c>
      <c r="F13" s="512"/>
      <c r="G13" s="512"/>
      <c r="H13" s="320"/>
      <c r="I13" s="320"/>
      <c r="J13" s="320"/>
      <c r="K13" s="320"/>
      <c r="L13" s="943"/>
      <c r="M13" s="943"/>
      <c r="N13" s="943"/>
      <c r="O13" s="943"/>
      <c r="P13" s="834">
        <f>P10+P11+P12</f>
        <v>1324</v>
      </c>
      <c r="Q13" s="846">
        <v>1239.751</v>
      </c>
      <c r="R13" s="1176">
        <f t="shared" si="0"/>
        <v>-6.3444108761329332E-2</v>
      </c>
      <c r="S13" s="1164" t="s">
        <v>1105</v>
      </c>
    </row>
    <row r="14" spans="1:20" ht="15" customHeight="1">
      <c r="A14" s="690"/>
      <c r="B14" s="692" t="s">
        <v>1072</v>
      </c>
      <c r="C14" s="276"/>
      <c r="D14" s="463"/>
      <c r="E14" s="513" t="s">
        <v>7</v>
      </c>
      <c r="F14" s="513"/>
      <c r="G14" s="513"/>
      <c r="H14" s="508"/>
      <c r="I14" s="508"/>
      <c r="J14" s="508"/>
      <c r="K14" s="508"/>
      <c r="L14" s="992"/>
      <c r="M14" s="992"/>
      <c r="N14" s="992"/>
      <c r="O14" s="992"/>
      <c r="P14" s="1019">
        <f>P13/P7</f>
        <v>5.1526531883014535E-3</v>
      </c>
      <c r="Q14" s="1020">
        <v>4.7114087471699121E-3</v>
      </c>
      <c r="R14" s="1237" t="s">
        <v>1356</v>
      </c>
      <c r="S14" s="1207" t="s">
        <v>1105</v>
      </c>
    </row>
    <row r="15" spans="1:20" ht="15" customHeight="1">
      <c r="A15" s="690"/>
      <c r="B15" s="692" t="s">
        <v>1073</v>
      </c>
      <c r="C15" s="276"/>
      <c r="D15" s="463"/>
      <c r="E15" s="512" t="s">
        <v>1287</v>
      </c>
      <c r="F15" s="512"/>
      <c r="G15" s="512"/>
      <c r="H15" s="320"/>
      <c r="I15" s="320"/>
      <c r="J15" s="320"/>
      <c r="K15" s="320"/>
      <c r="L15" s="943"/>
      <c r="M15" s="943"/>
      <c r="N15" s="943"/>
      <c r="O15" s="943"/>
      <c r="P15" s="834">
        <f>P9+P10+P11+P12</f>
        <v>3618</v>
      </c>
      <c r="Q15" s="846">
        <v>3401.8490000000002</v>
      </c>
      <c r="R15" s="1176">
        <f t="shared" si="0"/>
        <v>-5.9701492537313383E-2</v>
      </c>
      <c r="S15" s="1164" t="s">
        <v>1105</v>
      </c>
    </row>
    <row r="16" spans="1:20" ht="15" customHeight="1">
      <c r="A16" s="690"/>
      <c r="B16" s="692" t="s">
        <v>1074</v>
      </c>
      <c r="C16" s="329"/>
      <c r="D16" s="463"/>
      <c r="E16" s="513" t="s">
        <v>1292</v>
      </c>
      <c r="F16" s="513"/>
      <c r="G16" s="513"/>
      <c r="H16" s="508"/>
      <c r="I16" s="508"/>
      <c r="J16" s="508"/>
      <c r="K16" s="508"/>
      <c r="L16" s="992"/>
      <c r="M16" s="992"/>
      <c r="N16" s="992"/>
      <c r="O16" s="992"/>
      <c r="P16" s="1019">
        <f>P15/P7</f>
        <v>1.4080286431476328E-2</v>
      </c>
      <c r="Q16" s="1020">
        <v>1.2928000167090989E-2</v>
      </c>
      <c r="R16" s="1237" t="s">
        <v>1357</v>
      </c>
      <c r="S16" s="1207" t="s">
        <v>1105</v>
      </c>
    </row>
    <row r="17" spans="1:19" ht="15" customHeight="1" thickBot="1">
      <c r="A17" s="690"/>
      <c r="B17" s="692" t="s">
        <v>1075</v>
      </c>
      <c r="C17" s="276"/>
      <c r="D17" s="463"/>
      <c r="E17" s="1083" t="s">
        <v>1138</v>
      </c>
      <c r="F17" s="1084"/>
      <c r="G17" s="1085"/>
      <c r="H17" s="1086"/>
      <c r="I17" s="1086"/>
      <c r="J17" s="1086"/>
      <c r="K17" s="1086"/>
      <c r="L17" s="1087"/>
      <c r="M17" s="1087"/>
      <c r="N17" s="1087"/>
      <c r="O17" s="1087"/>
      <c r="P17" s="1086">
        <v>1720</v>
      </c>
      <c r="Q17" s="1088">
        <v>1632.549</v>
      </c>
      <c r="R17" s="1486">
        <f t="shared" si="0"/>
        <v>-5.058139534883721E-2</v>
      </c>
      <c r="S17" s="1208" t="s">
        <v>1105</v>
      </c>
    </row>
    <row r="18" spans="1:19" ht="15" customHeight="1">
      <c r="A18" s="690"/>
      <c r="B18" s="921" t="s">
        <v>1076</v>
      </c>
      <c r="C18" s="276"/>
      <c r="D18" s="463"/>
      <c r="E18" s="491" t="s">
        <v>885</v>
      </c>
      <c r="F18" s="465"/>
      <c r="G18" s="131"/>
      <c r="H18" s="131"/>
      <c r="I18" s="131"/>
      <c r="J18" s="131"/>
      <c r="K18" s="131"/>
      <c r="L18" s="131"/>
      <c r="M18" s="131"/>
      <c r="N18" s="131"/>
      <c r="O18" s="133"/>
      <c r="P18" s="131"/>
      <c r="Q18" s="298"/>
      <c r="R18" s="131"/>
      <c r="S18" s="131"/>
    </row>
    <row r="19" spans="1:19" ht="15" customHeight="1">
      <c r="A19" s="191"/>
      <c r="B19" s="692" t="s">
        <v>1077</v>
      </c>
      <c r="C19" s="329"/>
      <c r="D19" s="463"/>
      <c r="E19" s="491"/>
      <c r="F19" s="465"/>
      <c r="G19" s="131"/>
      <c r="H19" s="131"/>
      <c r="I19" s="131"/>
      <c r="J19" s="131"/>
      <c r="K19" s="131"/>
      <c r="L19" s="131"/>
      <c r="M19" s="131"/>
      <c r="N19" s="131"/>
      <c r="O19" s="133"/>
      <c r="P19" s="131"/>
      <c r="Q19" s="298"/>
      <c r="R19" s="131"/>
      <c r="S19" s="131"/>
    </row>
    <row r="20" spans="1:19" ht="15" customHeight="1">
      <c r="A20" s="690"/>
      <c r="B20" s="692" t="s">
        <v>1078</v>
      </c>
      <c r="C20" s="276"/>
      <c r="D20" s="181"/>
      <c r="E20" s="491"/>
      <c r="F20" s="465"/>
      <c r="G20" s="131"/>
      <c r="H20" s="131"/>
      <c r="I20" s="131"/>
      <c r="J20" s="131"/>
      <c r="K20" s="131"/>
      <c r="L20" s="131"/>
      <c r="M20" s="131"/>
      <c r="N20" s="131"/>
      <c r="O20" s="133"/>
      <c r="P20" s="131"/>
      <c r="Q20" s="298"/>
      <c r="R20" s="131"/>
      <c r="S20" s="131"/>
    </row>
    <row r="21" spans="1:19" ht="15" customHeight="1">
      <c r="A21" s="690"/>
      <c r="B21" s="692" t="s">
        <v>1079</v>
      </c>
      <c r="C21" s="276"/>
      <c r="D21" s="181"/>
      <c r="E21" s="491"/>
      <c r="F21" s="465"/>
      <c r="G21" s="131"/>
      <c r="H21" s="131"/>
      <c r="I21" s="131"/>
      <c r="J21" s="131"/>
      <c r="K21" s="131"/>
      <c r="L21" s="131"/>
      <c r="M21" s="131"/>
      <c r="N21" s="131"/>
      <c r="O21" s="133"/>
      <c r="P21" s="131"/>
      <c r="Q21" s="298"/>
      <c r="R21" s="131"/>
      <c r="S21" s="131"/>
    </row>
    <row r="22" spans="1:19" ht="15" customHeight="1">
      <c r="A22" s="690"/>
      <c r="B22" s="692" t="s">
        <v>1080</v>
      </c>
      <c r="C22" s="329"/>
      <c r="D22" s="156"/>
      <c r="E22" s="131"/>
      <c r="F22" s="131"/>
      <c r="G22" s="131"/>
      <c r="H22" s="131"/>
      <c r="I22" s="131"/>
      <c r="J22" s="131"/>
      <c r="K22" s="131"/>
      <c r="L22" s="131"/>
      <c r="M22" s="131"/>
      <c r="N22" s="131"/>
      <c r="O22" s="133"/>
      <c r="P22" s="131"/>
      <c r="Q22" s="298"/>
      <c r="R22" s="131"/>
      <c r="S22" s="131"/>
    </row>
    <row r="23" spans="1:19" ht="15" customHeight="1" thickBot="1">
      <c r="A23" s="690"/>
      <c r="B23" s="692" t="s">
        <v>1081</v>
      </c>
      <c r="C23" s="330"/>
      <c r="D23" s="156"/>
      <c r="E23" s="509" t="s">
        <v>886</v>
      </c>
      <c r="F23" s="509"/>
      <c r="G23" s="509"/>
      <c r="H23" s="509"/>
      <c r="I23" s="509"/>
      <c r="J23" s="509"/>
      <c r="K23" s="509"/>
      <c r="L23" s="509"/>
      <c r="M23" s="510"/>
      <c r="N23" s="510"/>
      <c r="O23" s="509"/>
      <c r="P23" s="509"/>
      <c r="Q23" s="509"/>
      <c r="R23" s="509"/>
      <c r="S23" s="509"/>
    </row>
    <row r="24" spans="1:19" ht="15" customHeight="1" thickTop="1">
      <c r="A24" s="690"/>
      <c r="B24" s="692" t="s">
        <v>1082</v>
      </c>
      <c r="C24" s="330"/>
      <c r="D24" s="156"/>
      <c r="E24" s="465"/>
      <c r="F24" s="465" t="s">
        <v>887</v>
      </c>
      <c r="G24" s="131"/>
      <c r="H24" s="131"/>
      <c r="I24" s="131"/>
      <c r="J24" s="131"/>
      <c r="K24" s="131"/>
      <c r="L24" s="930"/>
      <c r="M24" s="930"/>
      <c r="N24" s="930"/>
      <c r="O24" s="994"/>
      <c r="P24" s="697">
        <f>P17/P13</f>
        <v>1.2990936555891239</v>
      </c>
      <c r="Q24" s="1119">
        <v>1.3168362033989083</v>
      </c>
      <c r="R24" s="1487" t="s">
        <v>1358</v>
      </c>
      <c r="S24" s="1200" t="s">
        <v>1105</v>
      </c>
    </row>
    <row r="25" spans="1:19" ht="15" customHeight="1" thickBot="1">
      <c r="A25" s="690"/>
      <c r="B25" s="692" t="s">
        <v>1282</v>
      </c>
      <c r="C25" s="330"/>
      <c r="D25" s="387"/>
      <c r="E25" s="322"/>
      <c r="F25" s="1050" t="s">
        <v>1290</v>
      </c>
      <c r="G25" s="322"/>
      <c r="H25" s="322"/>
      <c r="I25" s="322"/>
      <c r="J25" s="322"/>
      <c r="K25" s="322"/>
      <c r="L25" s="993"/>
      <c r="M25" s="993"/>
      <c r="N25" s="993"/>
      <c r="O25" s="993"/>
      <c r="P25" s="1484">
        <f>P17/P15</f>
        <v>0.4754007739082366</v>
      </c>
      <c r="Q25" s="1485">
        <v>0.47990048941031771</v>
      </c>
      <c r="R25" s="1488" t="s">
        <v>1359</v>
      </c>
      <c r="S25" s="1209" t="s">
        <v>1105</v>
      </c>
    </row>
    <row r="26" spans="1:19" ht="15" customHeight="1">
      <c r="A26" s="690"/>
      <c r="B26" s="692" t="s">
        <v>1083</v>
      </c>
      <c r="C26" s="330"/>
      <c r="D26" s="181"/>
      <c r="E26" s="516"/>
      <c r="F26" s="463"/>
      <c r="G26" s="181"/>
      <c r="H26" s="172"/>
      <c r="I26" s="172"/>
      <c r="J26" s="172"/>
      <c r="K26" s="172"/>
      <c r="L26" s="172"/>
      <c r="M26" s="172"/>
      <c r="N26" s="172"/>
      <c r="O26" s="172"/>
      <c r="P26" s="172"/>
      <c r="Q26" s="863"/>
      <c r="R26" s="488"/>
      <c r="S26" s="488"/>
    </row>
    <row r="27" spans="1:19" ht="15" customHeight="1">
      <c r="A27" s="189"/>
      <c r="B27" s="153"/>
      <c r="C27" s="330"/>
      <c r="D27" s="181"/>
      <c r="E27" s="181"/>
      <c r="F27" s="181"/>
      <c r="G27" s="181"/>
      <c r="H27" s="172"/>
      <c r="I27" s="172"/>
      <c r="J27" s="172"/>
      <c r="K27" s="172"/>
      <c r="L27" s="172"/>
      <c r="M27" s="172"/>
      <c r="N27" s="172"/>
      <c r="O27" s="172"/>
      <c r="P27" s="172"/>
      <c r="Q27" s="863"/>
      <c r="R27" s="488"/>
      <c r="S27" s="488"/>
    </row>
    <row r="28" spans="1:19" ht="15" customHeight="1">
      <c r="A28" s="189"/>
      <c r="B28" s="153"/>
      <c r="C28" s="277"/>
      <c r="D28" s="331"/>
      <c r="E28" s="277"/>
      <c r="F28" s="277"/>
      <c r="G28" s="332"/>
      <c r="H28" s="225"/>
      <c r="I28" s="225"/>
      <c r="J28" s="225"/>
      <c r="K28" s="225"/>
      <c r="L28" s="225"/>
      <c r="M28" s="225"/>
      <c r="N28" s="225"/>
      <c r="O28" s="225"/>
      <c r="P28" s="225"/>
      <c r="Q28" s="225"/>
      <c r="R28" s="223"/>
      <c r="S28" s="223"/>
    </row>
    <row r="29" spans="1:19" ht="15" customHeight="1">
      <c r="A29" s="189"/>
      <c r="B29" s="153"/>
      <c r="C29" s="277"/>
      <c r="D29" s="277"/>
      <c r="E29" s="277"/>
      <c r="F29" s="277"/>
      <c r="G29" s="252"/>
      <c r="H29" s="333"/>
      <c r="I29" s="333"/>
      <c r="J29" s="333"/>
      <c r="K29" s="333"/>
      <c r="L29" s="333"/>
      <c r="M29" s="333"/>
      <c r="N29" s="333"/>
      <c r="O29" s="333"/>
      <c r="P29" s="333"/>
      <c r="Q29" s="333"/>
      <c r="R29" s="333"/>
      <c r="S29" s="333"/>
    </row>
    <row r="30" spans="1:19" ht="15" customHeight="1">
      <c r="A30" s="246"/>
      <c r="B30" s="153"/>
      <c r="C30" s="277"/>
      <c r="D30" s="327"/>
      <c r="E30" s="277"/>
      <c r="F30" s="277"/>
      <c r="G30" s="252"/>
      <c r="H30" s="333"/>
      <c r="I30" s="333"/>
      <c r="J30" s="333"/>
      <c r="K30" s="333"/>
      <c r="L30" s="333"/>
      <c r="M30" s="333"/>
      <c r="N30" s="333"/>
      <c r="O30" s="333"/>
      <c r="P30" s="333"/>
      <c r="Q30" s="333"/>
      <c r="R30" s="333"/>
      <c r="S30" s="333"/>
    </row>
    <row r="31" spans="1:19" ht="15" customHeight="1">
      <c r="A31" s="218"/>
      <c r="B31" s="242"/>
      <c r="C31" s="277"/>
      <c r="D31" s="277"/>
      <c r="E31" s="277"/>
      <c r="F31" s="277"/>
      <c r="G31" s="252"/>
      <c r="H31" s="334"/>
      <c r="I31" s="334"/>
      <c r="J31" s="334"/>
      <c r="K31" s="334"/>
      <c r="L31" s="334"/>
      <c r="M31" s="334"/>
      <c r="N31" s="334"/>
      <c r="O31" s="334"/>
      <c r="P31" s="334"/>
      <c r="Q31" s="335"/>
      <c r="R31" s="333"/>
      <c r="S31" s="335"/>
    </row>
    <row r="32" spans="1:19" ht="15" customHeight="1">
      <c r="A32" s="241"/>
      <c r="B32" s="242"/>
      <c r="C32" s="277"/>
      <c r="D32" s="277"/>
      <c r="E32" s="277"/>
      <c r="F32" s="277"/>
      <c r="G32" s="252"/>
      <c r="H32" s="333"/>
      <c r="I32" s="333"/>
      <c r="J32" s="333"/>
      <c r="K32" s="333"/>
      <c r="L32" s="333"/>
      <c r="M32" s="333"/>
      <c r="N32" s="333"/>
      <c r="O32" s="333"/>
      <c r="P32" s="333"/>
      <c r="Q32" s="333"/>
      <c r="R32" s="333"/>
      <c r="S32" s="335"/>
    </row>
    <row r="33" spans="1:19" ht="15" customHeight="1">
      <c r="A33" s="218"/>
      <c r="B33" s="242"/>
      <c r="C33" s="277"/>
      <c r="D33" s="277"/>
      <c r="E33" s="277"/>
      <c r="F33" s="277"/>
      <c r="G33" s="252"/>
      <c r="H33" s="334"/>
      <c r="I33" s="334"/>
      <c r="J33" s="334"/>
      <c r="K33" s="334"/>
      <c r="L33" s="334"/>
      <c r="M33" s="334"/>
      <c r="N33" s="334"/>
      <c r="O33" s="334"/>
      <c r="P33" s="334"/>
      <c r="Q33" s="335"/>
      <c r="R33" s="333"/>
      <c r="S33" s="924"/>
    </row>
    <row r="34" spans="1:19" ht="15" customHeight="1">
      <c r="A34" s="242"/>
      <c r="B34" s="242"/>
      <c r="C34" s="277"/>
      <c r="D34" s="277"/>
      <c r="G34" s="223"/>
      <c r="H34" s="223"/>
      <c r="I34" s="223"/>
      <c r="J34" s="223"/>
      <c r="K34" s="223"/>
      <c r="L34" s="223"/>
      <c r="M34" s="223"/>
      <c r="N34" s="223"/>
      <c r="O34" s="223"/>
      <c r="P34" s="223"/>
      <c r="Q34" s="236"/>
    </row>
    <row r="35" spans="1:19" ht="15" customHeight="1">
      <c r="A35" s="242"/>
      <c r="B35" s="242"/>
      <c r="C35" s="277"/>
      <c r="D35" s="277"/>
      <c r="G35" s="223"/>
      <c r="H35" s="223"/>
      <c r="I35" s="223"/>
      <c r="J35" s="223"/>
      <c r="K35" s="223"/>
      <c r="L35" s="223"/>
      <c r="M35" s="223"/>
      <c r="N35" s="223"/>
      <c r="O35" s="223"/>
      <c r="P35" s="223"/>
      <c r="Q35" s="236"/>
      <c r="S35" s="1174">
        <v>16</v>
      </c>
    </row>
    <row r="36" spans="1:19">
      <c r="B36" s="223"/>
      <c r="G36" s="223"/>
      <c r="H36" s="223"/>
      <c r="I36" s="223"/>
      <c r="J36" s="223"/>
      <c r="K36" s="223"/>
      <c r="L36" s="223"/>
      <c r="M36" s="223"/>
      <c r="N36" s="223"/>
      <c r="O36" s="223"/>
      <c r="P36" s="223"/>
      <c r="Q36" s="236"/>
    </row>
    <row r="37" spans="1:19">
      <c r="B37" s="223"/>
      <c r="G37" s="223"/>
      <c r="H37" s="223"/>
      <c r="I37" s="223"/>
      <c r="J37" s="223"/>
      <c r="K37" s="223"/>
      <c r="L37" s="223"/>
      <c r="M37" s="223"/>
      <c r="N37" s="223"/>
      <c r="O37" s="223"/>
      <c r="P37" s="223"/>
      <c r="Q37" s="236"/>
    </row>
    <row r="38" spans="1:19">
      <c r="B38" s="223"/>
      <c r="G38" s="223"/>
      <c r="H38" s="223"/>
      <c r="I38" s="223"/>
      <c r="J38" s="223"/>
      <c r="K38" s="223"/>
      <c r="L38" s="223"/>
      <c r="M38" s="223"/>
      <c r="N38" s="223"/>
      <c r="O38" s="223"/>
      <c r="P38" s="223"/>
      <c r="Q38" s="236"/>
    </row>
    <row r="39" spans="1:19">
      <c r="B39" s="223"/>
      <c r="G39" s="223"/>
      <c r="H39" s="223"/>
      <c r="I39" s="223"/>
      <c r="J39" s="223"/>
      <c r="K39" s="223"/>
      <c r="L39" s="223"/>
      <c r="M39" s="223"/>
      <c r="N39" s="223"/>
      <c r="O39" s="223"/>
      <c r="P39" s="223"/>
      <c r="Q39" s="236"/>
    </row>
    <row r="40" spans="1:19">
      <c r="B40" s="223"/>
      <c r="G40" s="223"/>
      <c r="H40" s="223"/>
      <c r="I40" s="223"/>
      <c r="J40" s="223"/>
      <c r="K40" s="223"/>
      <c r="L40" s="223"/>
      <c r="M40" s="223"/>
      <c r="N40" s="223"/>
      <c r="O40" s="223"/>
      <c r="P40" s="223"/>
      <c r="Q40" s="236"/>
    </row>
    <row r="41" spans="1:19">
      <c r="B41" s="223"/>
      <c r="G41" s="223"/>
      <c r="H41" s="223"/>
      <c r="I41" s="223"/>
      <c r="J41" s="223"/>
      <c r="K41" s="223"/>
      <c r="L41" s="223"/>
      <c r="M41" s="223"/>
      <c r="N41" s="223"/>
      <c r="O41" s="223"/>
      <c r="P41" s="223"/>
      <c r="Q41" s="236"/>
    </row>
    <row r="42" spans="1:19">
      <c r="B42" s="223"/>
      <c r="G42" s="223"/>
      <c r="H42" s="223"/>
      <c r="I42" s="223"/>
      <c r="J42" s="223"/>
      <c r="K42" s="223"/>
      <c r="L42" s="223"/>
      <c r="M42" s="223"/>
      <c r="N42" s="223"/>
      <c r="O42" s="223"/>
      <c r="P42" s="223"/>
      <c r="Q42" s="236"/>
    </row>
    <row r="43" spans="1:19">
      <c r="B43" s="223"/>
      <c r="G43" s="223"/>
      <c r="H43" s="223"/>
      <c r="I43" s="223"/>
      <c r="J43" s="223"/>
      <c r="K43" s="223"/>
      <c r="L43" s="223"/>
      <c r="M43" s="223"/>
      <c r="N43" s="223"/>
      <c r="O43" s="223"/>
      <c r="P43" s="223"/>
      <c r="Q43" s="236"/>
    </row>
    <row r="44" spans="1:19">
      <c r="B44" s="223"/>
      <c r="G44" s="223"/>
      <c r="H44" s="223"/>
      <c r="I44" s="223"/>
      <c r="J44" s="223"/>
      <c r="K44" s="223"/>
      <c r="L44" s="223"/>
      <c r="M44" s="223"/>
      <c r="N44" s="223"/>
      <c r="O44" s="223"/>
      <c r="P44" s="223"/>
      <c r="Q44" s="236"/>
    </row>
    <row r="45" spans="1:19">
      <c r="B45" s="223"/>
      <c r="G45" s="223"/>
      <c r="H45" s="223"/>
      <c r="I45" s="223"/>
      <c r="J45" s="223"/>
      <c r="K45" s="223"/>
      <c r="L45" s="223"/>
      <c r="M45" s="223"/>
      <c r="N45" s="223"/>
      <c r="O45" s="223"/>
      <c r="P45" s="223"/>
      <c r="Q45" s="236"/>
    </row>
    <row r="46" spans="1:19">
      <c r="B46" s="223"/>
      <c r="G46" s="223"/>
      <c r="H46" s="223"/>
      <c r="I46" s="223"/>
      <c r="J46" s="223"/>
      <c r="K46" s="223"/>
      <c r="L46" s="223"/>
      <c r="M46" s="223"/>
      <c r="N46" s="223"/>
      <c r="O46" s="223"/>
      <c r="P46" s="223"/>
      <c r="Q46" s="236"/>
    </row>
    <row r="47" spans="1:19">
      <c r="B47" s="223"/>
      <c r="G47" s="223"/>
      <c r="H47" s="223"/>
      <c r="I47" s="223"/>
      <c r="J47" s="223"/>
      <c r="K47" s="223"/>
      <c r="L47" s="223"/>
      <c r="M47" s="223"/>
      <c r="N47" s="223"/>
      <c r="O47" s="223"/>
      <c r="P47" s="223"/>
      <c r="Q47" s="236"/>
    </row>
    <row r="48" spans="1:19">
      <c r="B48" s="223"/>
      <c r="G48" s="223"/>
      <c r="H48" s="223"/>
      <c r="I48" s="223"/>
      <c r="J48" s="223"/>
      <c r="K48" s="223"/>
      <c r="L48" s="223"/>
      <c r="M48" s="223"/>
      <c r="N48" s="223"/>
      <c r="O48" s="223"/>
      <c r="P48" s="223"/>
      <c r="Q48" s="236"/>
    </row>
    <row r="49" spans="2:17">
      <c r="B49" s="223"/>
      <c r="G49" s="223"/>
      <c r="H49" s="223"/>
      <c r="I49" s="223"/>
      <c r="J49" s="223"/>
      <c r="K49" s="223"/>
      <c r="L49" s="223"/>
      <c r="M49" s="223"/>
      <c r="N49" s="223"/>
      <c r="O49" s="223"/>
      <c r="P49" s="223"/>
      <c r="Q49" s="236"/>
    </row>
    <row r="50" spans="2:17">
      <c r="B50" s="223"/>
      <c r="G50" s="223"/>
      <c r="H50" s="223"/>
      <c r="I50" s="223"/>
      <c r="J50" s="223"/>
      <c r="K50" s="223"/>
      <c r="L50" s="223"/>
      <c r="M50" s="223"/>
      <c r="N50" s="223"/>
      <c r="O50" s="223"/>
      <c r="P50" s="223"/>
      <c r="Q50" s="236"/>
    </row>
    <row r="51" spans="2:17">
      <c r="B51" s="223"/>
      <c r="G51" s="223"/>
      <c r="H51" s="223"/>
      <c r="I51" s="223"/>
      <c r="J51" s="223"/>
      <c r="K51" s="223"/>
      <c r="L51" s="223"/>
      <c r="M51" s="223"/>
      <c r="N51" s="223"/>
      <c r="O51" s="223"/>
      <c r="P51" s="223"/>
      <c r="Q51" s="236"/>
    </row>
    <row r="52" spans="2:17">
      <c r="B52" s="223"/>
      <c r="G52" s="223"/>
      <c r="H52" s="223"/>
      <c r="I52" s="223"/>
      <c r="J52" s="223"/>
      <c r="K52" s="223"/>
      <c r="L52" s="223"/>
      <c r="M52" s="223"/>
      <c r="N52" s="223"/>
      <c r="O52" s="223"/>
      <c r="P52" s="223"/>
      <c r="Q52" s="236"/>
    </row>
    <row r="53" spans="2:17">
      <c r="B53" s="223"/>
      <c r="G53" s="223"/>
      <c r="H53" s="223"/>
      <c r="I53" s="223"/>
      <c r="J53" s="223"/>
      <c r="K53" s="223"/>
      <c r="L53" s="223"/>
      <c r="M53" s="223"/>
      <c r="N53" s="223"/>
      <c r="O53" s="223"/>
      <c r="P53" s="223"/>
      <c r="Q53" s="236"/>
    </row>
    <row r="54" spans="2:17">
      <c r="B54" s="223"/>
      <c r="G54" s="223"/>
      <c r="H54" s="223"/>
      <c r="I54" s="223"/>
      <c r="J54" s="223"/>
      <c r="K54" s="223"/>
      <c r="L54" s="223"/>
      <c r="M54" s="223"/>
      <c r="N54" s="223"/>
      <c r="O54" s="223"/>
      <c r="P54" s="223"/>
      <c r="Q54" s="236"/>
    </row>
    <row r="55" spans="2:17">
      <c r="B55" s="223"/>
      <c r="G55" s="223"/>
      <c r="H55" s="223"/>
      <c r="I55" s="223"/>
      <c r="J55" s="223"/>
      <c r="K55" s="223"/>
      <c r="L55" s="223"/>
      <c r="M55" s="223"/>
      <c r="N55" s="223"/>
      <c r="O55" s="223"/>
      <c r="P55" s="223"/>
      <c r="Q55" s="236"/>
    </row>
    <row r="56" spans="2:17">
      <c r="B56" s="223"/>
      <c r="G56" s="223"/>
      <c r="H56" s="223"/>
      <c r="I56" s="223"/>
      <c r="J56" s="223"/>
      <c r="K56" s="223"/>
      <c r="L56" s="223"/>
      <c r="M56" s="223"/>
      <c r="N56" s="223"/>
      <c r="O56" s="223"/>
      <c r="P56" s="223"/>
      <c r="Q56" s="236"/>
    </row>
    <row r="57" spans="2:17">
      <c r="B57" s="223"/>
      <c r="G57" s="223"/>
      <c r="H57" s="223"/>
      <c r="I57" s="223"/>
      <c r="J57" s="223"/>
      <c r="K57" s="223"/>
      <c r="L57" s="223"/>
      <c r="M57" s="223"/>
      <c r="N57" s="223"/>
      <c r="O57" s="223"/>
      <c r="P57" s="223"/>
      <c r="Q57" s="236"/>
    </row>
    <row r="58" spans="2:17">
      <c r="B58" s="223"/>
      <c r="G58" s="223"/>
      <c r="H58" s="223"/>
      <c r="I58" s="223"/>
      <c r="J58" s="223"/>
      <c r="K58" s="223"/>
      <c r="L58" s="223"/>
      <c r="M58" s="223"/>
      <c r="N58" s="223"/>
      <c r="O58" s="223"/>
      <c r="P58" s="223"/>
      <c r="Q58" s="236"/>
    </row>
    <row r="59" spans="2:17">
      <c r="B59" s="223"/>
      <c r="G59" s="223"/>
      <c r="H59" s="223"/>
      <c r="I59" s="223"/>
      <c r="J59" s="223"/>
      <c r="K59" s="223"/>
      <c r="L59" s="223"/>
      <c r="M59" s="223"/>
      <c r="N59" s="223"/>
      <c r="O59" s="223"/>
      <c r="P59" s="223"/>
      <c r="Q59" s="236"/>
    </row>
    <row r="60" spans="2:17">
      <c r="B60" s="223"/>
      <c r="G60" s="223"/>
      <c r="H60" s="223"/>
      <c r="I60" s="223"/>
      <c r="J60" s="223"/>
      <c r="K60" s="223"/>
      <c r="L60" s="223"/>
      <c r="M60" s="223"/>
      <c r="N60" s="223"/>
      <c r="O60" s="223"/>
      <c r="P60" s="223"/>
      <c r="Q60" s="236"/>
    </row>
    <row r="61" spans="2:17">
      <c r="B61" s="223"/>
      <c r="G61" s="223"/>
      <c r="H61" s="223"/>
      <c r="I61" s="223"/>
      <c r="J61" s="223"/>
      <c r="K61" s="223"/>
      <c r="L61" s="223"/>
      <c r="M61" s="223"/>
      <c r="N61" s="223"/>
      <c r="O61" s="223"/>
      <c r="P61" s="223"/>
      <c r="Q61" s="236"/>
    </row>
    <row r="62" spans="2:17">
      <c r="B62" s="223"/>
      <c r="G62" s="223"/>
      <c r="H62" s="223"/>
      <c r="I62" s="223"/>
      <c r="J62" s="223"/>
      <c r="K62" s="223"/>
      <c r="L62" s="223"/>
      <c r="M62" s="223"/>
      <c r="N62" s="223"/>
      <c r="O62" s="223"/>
      <c r="P62" s="223"/>
      <c r="Q62" s="236"/>
    </row>
    <row r="63" spans="2:17">
      <c r="B63" s="223"/>
      <c r="G63" s="223"/>
      <c r="H63" s="223"/>
      <c r="I63" s="223"/>
      <c r="J63" s="223"/>
      <c r="K63" s="223"/>
      <c r="L63" s="223"/>
      <c r="M63" s="223"/>
      <c r="N63" s="223"/>
      <c r="O63" s="223"/>
      <c r="P63" s="223"/>
      <c r="Q63" s="236"/>
    </row>
    <row r="64" spans="2:17">
      <c r="B64" s="223"/>
      <c r="G64" s="223"/>
      <c r="H64" s="223"/>
      <c r="I64" s="223"/>
      <c r="J64" s="223"/>
      <c r="K64" s="223"/>
      <c r="L64" s="223"/>
      <c r="M64" s="223"/>
      <c r="N64" s="223"/>
      <c r="O64" s="223"/>
      <c r="P64" s="223"/>
      <c r="Q64" s="236"/>
    </row>
    <row r="65" spans="2:17">
      <c r="B65" s="223"/>
      <c r="G65" s="223"/>
      <c r="H65" s="223"/>
      <c r="I65" s="223"/>
      <c r="J65" s="223"/>
      <c r="K65" s="223"/>
      <c r="L65" s="223"/>
      <c r="M65" s="223"/>
      <c r="N65" s="223"/>
      <c r="O65" s="223"/>
      <c r="P65" s="223"/>
      <c r="Q65" s="236"/>
    </row>
    <row r="66" spans="2:17">
      <c r="B66" s="223"/>
      <c r="G66" s="223"/>
      <c r="H66" s="223"/>
      <c r="I66" s="223"/>
      <c r="J66" s="223"/>
      <c r="K66" s="223"/>
      <c r="L66" s="223"/>
      <c r="M66" s="223"/>
      <c r="N66" s="223"/>
      <c r="O66" s="223"/>
      <c r="P66" s="223"/>
      <c r="Q66" s="236"/>
    </row>
    <row r="67" spans="2:17">
      <c r="B67" s="223"/>
      <c r="G67" s="223"/>
      <c r="H67" s="223"/>
      <c r="I67" s="223"/>
      <c r="J67" s="223"/>
      <c r="K67" s="223"/>
      <c r="L67" s="223"/>
      <c r="M67" s="223"/>
      <c r="N67" s="223"/>
      <c r="O67" s="223"/>
      <c r="P67" s="223"/>
      <c r="Q67" s="236"/>
    </row>
    <row r="68" spans="2:17">
      <c r="B68" s="223"/>
      <c r="G68" s="223"/>
      <c r="H68" s="223"/>
      <c r="I68" s="223"/>
      <c r="J68" s="223"/>
      <c r="K68" s="223"/>
      <c r="L68" s="223"/>
      <c r="M68" s="223"/>
      <c r="N68" s="223"/>
      <c r="O68" s="223"/>
      <c r="P68" s="223"/>
      <c r="Q68" s="236"/>
    </row>
    <row r="69" spans="2:17">
      <c r="B69" s="223"/>
      <c r="G69" s="223"/>
      <c r="H69" s="223"/>
      <c r="I69" s="223"/>
      <c r="J69" s="223"/>
      <c r="K69" s="223"/>
      <c r="L69" s="223"/>
      <c r="M69" s="223"/>
      <c r="N69" s="223"/>
      <c r="O69" s="223"/>
      <c r="P69" s="223"/>
      <c r="Q69" s="236"/>
    </row>
    <row r="70" spans="2:17">
      <c r="B70" s="223"/>
      <c r="G70" s="223"/>
      <c r="H70" s="223"/>
      <c r="I70" s="223"/>
      <c r="J70" s="223"/>
      <c r="K70" s="223"/>
      <c r="L70" s="223"/>
      <c r="M70" s="223"/>
      <c r="N70" s="223"/>
      <c r="O70" s="223"/>
      <c r="P70" s="223"/>
      <c r="Q70" s="236"/>
    </row>
    <row r="71" spans="2:17">
      <c r="B71" s="223"/>
      <c r="G71" s="223"/>
      <c r="H71" s="223"/>
      <c r="I71" s="223"/>
      <c r="J71" s="223"/>
      <c r="K71" s="223"/>
      <c r="L71" s="223"/>
      <c r="M71" s="223"/>
      <c r="N71" s="223"/>
      <c r="O71" s="223"/>
      <c r="P71" s="223"/>
      <c r="Q71" s="236"/>
    </row>
    <row r="72" spans="2:17">
      <c r="B72" s="223"/>
      <c r="G72" s="223"/>
      <c r="H72" s="223"/>
      <c r="I72" s="223"/>
      <c r="J72" s="223"/>
      <c r="K72" s="223"/>
      <c r="L72" s="223"/>
      <c r="M72" s="223"/>
      <c r="N72" s="223"/>
      <c r="O72" s="223"/>
      <c r="P72" s="223"/>
      <c r="Q72" s="236"/>
    </row>
    <row r="73" spans="2:17">
      <c r="B73" s="223"/>
      <c r="G73" s="223"/>
      <c r="H73" s="223"/>
      <c r="I73" s="223"/>
      <c r="J73" s="223"/>
      <c r="K73" s="223"/>
      <c r="L73" s="223"/>
      <c r="M73" s="223"/>
      <c r="N73" s="223"/>
      <c r="O73" s="223"/>
      <c r="P73" s="223"/>
      <c r="Q73" s="236"/>
    </row>
    <row r="74" spans="2:17">
      <c r="B74" s="223"/>
      <c r="G74" s="223"/>
      <c r="H74" s="223"/>
      <c r="I74" s="223"/>
      <c r="J74" s="223"/>
      <c r="K74" s="223"/>
      <c r="L74" s="223"/>
      <c r="M74" s="223"/>
      <c r="N74" s="223"/>
      <c r="O74" s="223"/>
      <c r="P74" s="223"/>
      <c r="Q74" s="236"/>
    </row>
    <row r="75" spans="2:17">
      <c r="B75" s="223"/>
      <c r="G75" s="223"/>
      <c r="H75" s="223"/>
      <c r="I75" s="223"/>
      <c r="J75" s="223"/>
      <c r="K75" s="223"/>
      <c r="L75" s="223"/>
      <c r="M75" s="223"/>
      <c r="N75" s="223"/>
      <c r="O75" s="223"/>
      <c r="P75" s="223"/>
      <c r="Q75" s="236"/>
    </row>
    <row r="76" spans="2:17">
      <c r="B76" s="223"/>
      <c r="G76" s="223"/>
      <c r="H76" s="223"/>
      <c r="I76" s="223"/>
      <c r="J76" s="223"/>
      <c r="K76" s="223"/>
      <c r="L76" s="223"/>
      <c r="M76" s="223"/>
      <c r="N76" s="223"/>
      <c r="O76" s="223"/>
      <c r="P76" s="223"/>
      <c r="Q76" s="236"/>
    </row>
    <row r="77" spans="2:17">
      <c r="B77" s="223"/>
      <c r="G77" s="223"/>
      <c r="H77" s="223"/>
      <c r="I77" s="223"/>
      <c r="J77" s="223"/>
      <c r="K77" s="223"/>
      <c r="L77" s="223"/>
      <c r="M77" s="223"/>
      <c r="N77" s="223"/>
      <c r="O77" s="223"/>
      <c r="P77" s="223"/>
      <c r="Q77" s="236"/>
    </row>
    <row r="78" spans="2:17">
      <c r="B78" s="223"/>
      <c r="G78" s="223"/>
      <c r="H78" s="223"/>
      <c r="I78" s="223"/>
      <c r="J78" s="223"/>
      <c r="K78" s="223"/>
      <c r="L78" s="223"/>
      <c r="M78" s="223"/>
      <c r="N78" s="223"/>
      <c r="O78" s="223"/>
      <c r="P78" s="223"/>
      <c r="Q78" s="236"/>
    </row>
    <row r="79" spans="2:17">
      <c r="B79" s="223"/>
      <c r="G79" s="223"/>
      <c r="H79" s="223"/>
      <c r="I79" s="223"/>
      <c r="J79" s="223"/>
      <c r="K79" s="223"/>
      <c r="L79" s="223"/>
      <c r="M79" s="223"/>
      <c r="N79" s="223"/>
      <c r="O79" s="223"/>
      <c r="P79" s="223"/>
      <c r="Q79" s="236"/>
    </row>
    <row r="80" spans="2:17">
      <c r="B80" s="223"/>
      <c r="G80" s="223"/>
      <c r="H80" s="223"/>
      <c r="I80" s="223"/>
      <c r="J80" s="223"/>
      <c r="K80" s="223"/>
      <c r="L80" s="223"/>
      <c r="M80" s="223"/>
      <c r="N80" s="223"/>
      <c r="O80" s="223"/>
      <c r="P80" s="223"/>
      <c r="Q80" s="236"/>
    </row>
    <row r="81" spans="2:17">
      <c r="B81" s="223"/>
      <c r="G81" s="223"/>
      <c r="H81" s="223"/>
      <c r="I81" s="223"/>
      <c r="J81" s="223"/>
      <c r="K81" s="223"/>
      <c r="L81" s="223"/>
      <c r="M81" s="223"/>
      <c r="N81" s="223"/>
      <c r="O81" s="223"/>
      <c r="P81" s="223"/>
      <c r="Q81" s="236"/>
    </row>
    <row r="82" spans="2:17">
      <c r="B82" s="223"/>
      <c r="G82" s="223"/>
      <c r="H82" s="223"/>
      <c r="I82" s="223"/>
      <c r="J82" s="223"/>
      <c r="K82" s="223"/>
      <c r="L82" s="223"/>
      <c r="M82" s="223"/>
      <c r="N82" s="223"/>
      <c r="O82" s="223"/>
      <c r="P82" s="223"/>
      <c r="Q82" s="236"/>
    </row>
    <row r="83" spans="2:17">
      <c r="B83" s="223"/>
      <c r="G83" s="223"/>
      <c r="H83" s="223"/>
      <c r="I83" s="223"/>
      <c r="J83" s="223"/>
      <c r="K83" s="223"/>
      <c r="L83" s="223"/>
      <c r="M83" s="223"/>
      <c r="N83" s="223"/>
      <c r="O83" s="223"/>
      <c r="P83" s="223"/>
      <c r="Q83" s="236"/>
    </row>
    <row r="84" spans="2:17">
      <c r="B84" s="223"/>
    </row>
    <row r="85" spans="2:17">
      <c r="B85" s="223"/>
    </row>
    <row r="86" spans="2:17">
      <c r="B86" s="223"/>
    </row>
  </sheetData>
  <phoneticPr fontId="4" type="noConversion"/>
  <hyperlinks>
    <hyperlink ref="A6" location="'Table of Contents'!A1" display="Table of  Contents" xr:uid="{00000000-0004-0000-0A00-000000000000}"/>
    <hyperlink ref="A6:B6" location="'Table of Contents'!A1" display="Table of  Contents" xr:uid="{00000000-0004-0000-0A00-000001000000}"/>
    <hyperlink ref="B9" location="'Financial Highlights'!A1" display="Financial Highlights" xr:uid="{00000000-0004-0000-0A00-000002000000}"/>
    <hyperlink ref="B10" location="IS!A1" display="Income Statements [Group/Bank]" xr:uid="{00000000-0004-0000-0A00-000003000000}"/>
    <hyperlink ref="B11" location="BS!A1" display="Balance Sheets [Group/Bank]" xr:uid="{00000000-0004-0000-0A00-000004000000}"/>
    <hyperlink ref="B12" location="'NIM NIS_Bank + Card'!A1" display="NIM &amp; NIS [Bank+Card]" xr:uid="{00000000-0004-0000-0A00-000005000000}"/>
    <hyperlink ref="B13" location="'NIM NIS_Bank'!A1" display="NIM &amp; NIS [Bank]" xr:uid="{00000000-0004-0000-0A00-000006000000}"/>
    <hyperlink ref="B16" location="Loans_Bank!A1" display="Loans [Bank]" xr:uid="{00000000-0004-0000-0A00-000007000000}"/>
    <hyperlink ref="B18" location="'Asset Quality_Group'!A1" display="Asset Quality [Group]" xr:uid="{00000000-0004-0000-0A00-000008000000}"/>
    <hyperlink ref="B19" location="'Asset Quality_Bank'!A1" display="Asset Quality [Bank]" xr:uid="{00000000-0004-0000-0A00-000009000000}"/>
    <hyperlink ref="B20" location="'Provision_Bank '!A1" display="Provision [Bank]" xr:uid="{00000000-0004-0000-0A00-00000A000000}"/>
    <hyperlink ref="B21" location="Delinquency_Bank!A1" display="Delinquency [Bank]" xr:uid="{00000000-0004-0000-0A00-00000B000000}"/>
    <hyperlink ref="B14" location="'Non-Interest Income'!A1" display="Non-Interest Income [Group/Bank]" xr:uid="{00000000-0004-0000-0A00-00000C000000}"/>
    <hyperlink ref="B15" location="'SG&amp;A Expense'!A1" display="SG&amp;A Expense [Group/Bank]" xr:uid="{00000000-0004-0000-0A00-00000D000000}"/>
    <hyperlink ref="B17" location="'Funding_Bank '!A1" display="Funding [Bank]" xr:uid="{00000000-0004-0000-0A00-00000E000000}"/>
    <hyperlink ref="B22" location="'Capital Adequacy_Group'!A1" display="Capital Adequacy [Group]" xr:uid="{00000000-0004-0000-0A00-00000F000000}"/>
    <hyperlink ref="B23" location="'Capital Adequacy_Bank'!A1" display="Capital Adequacy [Bank]" xr:uid="{00000000-0004-0000-0A00-000010000000}"/>
    <hyperlink ref="B24" location="'Woori Card'!A1" display="Woori Card" xr:uid="{00000000-0004-0000-0A00-000011000000}"/>
    <hyperlink ref="B25" location="'Orgarnization Structure'!A1" display="Orgarnization Structure" xr:uid="{00000000-0004-0000-0A00-000012000000}"/>
    <hyperlink ref="B26" location="'Credit Rating'!A1" display="Credit Rating" xr:uid="{00000000-0004-0000-0A00-000013000000}"/>
  </hyperlinks>
  <pageMargins left="0.23622047244094491" right="0.31496062992125984" top="0.74803149606299213" bottom="0.31496062992125984" header="0.31496062992125984" footer="0.31496062992125984"/>
  <pageSetup paperSize="9" scale="93"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pageSetUpPr fitToPage="1"/>
  </sheetPr>
  <dimension ref="A1:AB136"/>
  <sheetViews>
    <sheetView tabSelected="1" view="pageBreakPreview" zoomScale="130" zoomScaleNormal="130" zoomScaleSheetLayoutView="130" workbookViewId="0">
      <pane xSplit="7" ySplit="4" topLeftCell="L5" activePane="bottomRight" state="frozen"/>
      <selection activeCell="V43" sqref="V43"/>
      <selection pane="topRight" activeCell="V43" sqref="V43"/>
      <selection pane="bottomLeft" activeCell="V43" sqref="V43"/>
      <selection pane="bottomRight" activeCell="X53" sqref="X53"/>
    </sheetView>
  </sheetViews>
  <sheetFormatPr defaultColWidth="9" defaultRowHeight="12"/>
  <cols>
    <col min="1" max="1" width="1.125" style="830" customWidth="1"/>
    <col min="2" max="2" width="27.75" style="831" bestFit="1" customWidth="1"/>
    <col min="3" max="3" width="2.625" style="768" customWidth="1"/>
    <col min="4" max="5" width="1.625" style="768" customWidth="1"/>
    <col min="6" max="6" width="4.125" style="768" customWidth="1"/>
    <col min="7" max="7" width="19" style="832" customWidth="1"/>
    <col min="8" max="11" width="10.625" style="832" hidden="1" customWidth="1"/>
    <col min="12" max="18" width="10.625" style="832" customWidth="1"/>
    <col min="19" max="19" width="10.625" style="772" customWidth="1"/>
    <col min="20" max="25" width="10.625" style="971" customWidth="1"/>
    <col min="26" max="16384" width="9" style="768"/>
  </cols>
  <sheetData>
    <row r="1" spans="1:25" s="746" customFormat="1" ht="10.5" customHeight="1">
      <c r="A1" s="742"/>
      <c r="B1" s="743"/>
      <c r="C1" s="744"/>
      <c r="D1" s="744"/>
      <c r="E1" s="744"/>
      <c r="F1" s="744"/>
      <c r="G1" s="745"/>
      <c r="H1" s="745"/>
      <c r="I1" s="745"/>
      <c r="J1" s="745"/>
      <c r="K1" s="745"/>
      <c r="L1" s="745"/>
      <c r="M1" s="745"/>
      <c r="N1" s="745"/>
      <c r="O1" s="745"/>
      <c r="P1" s="745"/>
      <c r="Q1" s="745"/>
      <c r="R1" s="745"/>
      <c r="S1" s="745"/>
      <c r="T1" s="975"/>
      <c r="U1" s="975"/>
      <c r="V1" s="975"/>
      <c r="W1" s="975"/>
      <c r="X1" s="975"/>
      <c r="Y1" s="975"/>
    </row>
    <row r="2" spans="1:25" s="746" customFormat="1" ht="15" customHeight="1">
      <c r="A2" s="742"/>
      <c r="B2" s="747"/>
      <c r="D2" s="748" t="s">
        <v>1116</v>
      </c>
      <c r="G2" s="749"/>
      <c r="H2" s="750"/>
      <c r="I2" s="750"/>
      <c r="J2" s="750"/>
      <c r="K2" s="750"/>
      <c r="L2" s="750"/>
      <c r="M2" s="750"/>
      <c r="N2" s="750"/>
      <c r="O2" s="750"/>
      <c r="P2" s="750"/>
      <c r="Q2" s="750"/>
      <c r="R2" s="750"/>
      <c r="S2" s="745"/>
      <c r="T2" s="975"/>
      <c r="U2" s="975"/>
      <c r="V2" s="975"/>
      <c r="W2" s="975"/>
      <c r="X2" s="975"/>
      <c r="Y2" s="975"/>
    </row>
    <row r="3" spans="1:25" s="753" customFormat="1" ht="5.0999999999999996" customHeight="1">
      <c r="A3" s="751"/>
      <c r="B3" s="752"/>
      <c r="D3" s="754"/>
      <c r="G3" s="755"/>
      <c r="H3" s="756"/>
      <c r="I3" s="756"/>
      <c r="J3" s="756"/>
      <c r="K3" s="756"/>
      <c r="L3" s="756"/>
      <c r="M3" s="756"/>
      <c r="N3" s="756"/>
      <c r="O3" s="756"/>
      <c r="P3" s="756"/>
      <c r="Q3" s="756"/>
      <c r="R3" s="756"/>
      <c r="S3" s="756"/>
      <c r="T3" s="976"/>
      <c r="U3" s="976"/>
      <c r="V3" s="976"/>
      <c r="W3" s="976"/>
      <c r="X3" s="976"/>
      <c r="Y3" s="976"/>
    </row>
    <row r="4" spans="1:25" s="759" customFormat="1" ht="20.100000000000001" customHeight="1">
      <c r="A4" s="757"/>
      <c r="B4" s="758"/>
      <c r="D4" s="760"/>
      <c r="G4" s="761"/>
      <c r="H4" s="762" t="s">
        <v>1117</v>
      </c>
      <c r="I4" s="762" t="s">
        <v>1118</v>
      </c>
      <c r="J4" s="762" t="s">
        <v>1119</v>
      </c>
      <c r="K4" s="762" t="s">
        <v>1120</v>
      </c>
      <c r="L4" s="762" t="s">
        <v>1121</v>
      </c>
      <c r="M4" s="762" t="s">
        <v>1122</v>
      </c>
      <c r="N4" s="762" t="s">
        <v>1123</v>
      </c>
      <c r="O4" s="762" t="s">
        <v>1092</v>
      </c>
      <c r="P4" s="762" t="s">
        <v>1124</v>
      </c>
      <c r="Q4" s="762" t="s">
        <v>1191</v>
      </c>
      <c r="R4" s="763" t="s">
        <v>5</v>
      </c>
      <c r="S4" s="763" t="s">
        <v>1125</v>
      </c>
      <c r="T4" s="977"/>
      <c r="U4" s="977"/>
      <c r="V4" s="977"/>
      <c r="W4" s="977"/>
      <c r="X4" s="977"/>
      <c r="Y4" s="977"/>
    </row>
    <row r="5" spans="1:25" s="746" customFormat="1" ht="10.5" customHeight="1">
      <c r="A5" s="764"/>
      <c r="B5" s="765"/>
      <c r="G5" s="766"/>
      <c r="H5" s="766"/>
      <c r="I5" s="766"/>
      <c r="J5" s="766"/>
      <c r="K5" s="766"/>
      <c r="L5" s="766"/>
      <c r="M5" s="766"/>
      <c r="N5" s="766"/>
      <c r="O5" s="766"/>
      <c r="P5" s="766"/>
      <c r="Q5" s="766"/>
      <c r="R5" s="766"/>
      <c r="S5" s="767"/>
      <c r="T5" s="971"/>
      <c r="U5" s="971"/>
      <c r="V5" s="971"/>
      <c r="W5" s="971"/>
      <c r="X5" s="975"/>
      <c r="Y5" s="975"/>
    </row>
    <row r="6" spans="1:25" s="746" customFormat="1" ht="15" customHeight="1">
      <c r="A6" s="769" t="s">
        <v>1126</v>
      </c>
      <c r="B6" s="770"/>
      <c r="D6" s="771" t="s">
        <v>1283</v>
      </c>
      <c r="E6" s="772"/>
      <c r="F6" s="772"/>
      <c r="G6" s="773"/>
      <c r="H6" s="773"/>
      <c r="I6" s="773"/>
      <c r="J6" s="773"/>
      <c r="K6" s="773"/>
      <c r="L6" s="773"/>
      <c r="M6" s="773"/>
      <c r="N6" s="773"/>
      <c r="O6" s="773"/>
      <c r="P6" s="773"/>
      <c r="Q6" s="773"/>
      <c r="R6" s="773"/>
      <c r="S6" s="774" t="s">
        <v>1127</v>
      </c>
      <c r="T6" s="971"/>
      <c r="U6" s="971"/>
      <c r="V6" s="971"/>
      <c r="W6" s="971"/>
      <c r="X6" s="975"/>
      <c r="Y6" s="975"/>
    </row>
    <row r="7" spans="1:25" ht="15" customHeight="1" thickBot="1">
      <c r="A7" s="775"/>
      <c r="B7" s="776"/>
      <c r="C7" s="777"/>
      <c r="D7" s="365"/>
      <c r="E7" s="778" t="s">
        <v>882</v>
      </c>
      <c r="F7" s="778"/>
      <c r="G7" s="778"/>
      <c r="H7" s="779"/>
      <c r="I7" s="779"/>
      <c r="J7" s="779"/>
      <c r="K7" s="779"/>
      <c r="L7" s="833">
        <v>223826</v>
      </c>
      <c r="M7" s="833">
        <v>226235</v>
      </c>
      <c r="N7" s="833">
        <v>228656</v>
      </c>
      <c r="O7" s="833">
        <v>233916</v>
      </c>
      <c r="P7" s="833">
        <v>235743.07699999999</v>
      </c>
      <c r="Q7" s="1187">
        <v>241089.253</v>
      </c>
      <c r="R7" s="1016">
        <f>ROUND(Q7,0)/ROUND(P7,0)-1</f>
        <v>2.2677237500159153E-2</v>
      </c>
      <c r="S7" s="1016">
        <f>ROUND(Q7,0)/ROUND(M7,0)-1</f>
        <v>6.5657391650275176E-2</v>
      </c>
    </row>
    <row r="8" spans="1:25" ht="15" customHeight="1" thickTop="1">
      <c r="A8" s="780" t="s">
        <v>1066</v>
      </c>
      <c r="B8" s="781"/>
      <c r="C8" s="782"/>
      <c r="D8" s="783"/>
      <c r="E8" s="772"/>
      <c r="F8" s="772" t="s">
        <v>13</v>
      </c>
      <c r="G8" s="784"/>
      <c r="H8" s="773"/>
      <c r="I8" s="773"/>
      <c r="J8" s="773"/>
      <c r="K8" s="773"/>
      <c r="L8" s="834">
        <v>220757</v>
      </c>
      <c r="M8" s="834">
        <v>223076</v>
      </c>
      <c r="N8" s="834">
        <v>225530</v>
      </c>
      <c r="O8" s="834">
        <v>230928</v>
      </c>
      <c r="P8" s="975">
        <v>232881.13200000001</v>
      </c>
      <c r="Q8" s="1473">
        <v>238424.666</v>
      </c>
      <c r="R8" s="1017">
        <f t="shared" ref="R8:R13" si="0">ROUND(Q8,0)/ROUND(P8,0)-1</f>
        <v>2.3806149922063202E-2</v>
      </c>
      <c r="S8" s="1017">
        <f t="shared" ref="S8:S13" si="1">ROUND(Q8,0)/ROUND(M8,0)-1</f>
        <v>6.8806146784055722E-2</v>
      </c>
    </row>
    <row r="9" spans="1:25" ht="15" customHeight="1">
      <c r="A9" s="781"/>
      <c r="B9" s="786" t="s">
        <v>1067</v>
      </c>
      <c r="C9" s="787"/>
      <c r="D9" s="783"/>
      <c r="E9" s="772"/>
      <c r="F9" s="772" t="s">
        <v>14</v>
      </c>
      <c r="G9" s="784"/>
      <c r="H9" s="773"/>
      <c r="I9" s="773"/>
      <c r="J9" s="773"/>
      <c r="K9" s="773"/>
      <c r="L9" s="834">
        <v>1295</v>
      </c>
      <c r="M9" s="834">
        <v>2013</v>
      </c>
      <c r="N9" s="834">
        <v>2077</v>
      </c>
      <c r="O9" s="834">
        <v>1806</v>
      </c>
      <c r="P9" s="975">
        <v>1752.114</v>
      </c>
      <c r="Q9" s="1473">
        <v>1637.1890000000001</v>
      </c>
      <c r="R9" s="1017">
        <f t="shared" si="0"/>
        <v>-6.5639269406392642E-2</v>
      </c>
      <c r="S9" s="1017">
        <f t="shared" si="1"/>
        <v>-0.18678589170392446</v>
      </c>
    </row>
    <row r="10" spans="1:25" ht="15" customHeight="1">
      <c r="A10" s="781"/>
      <c r="B10" s="786" t="s">
        <v>1068</v>
      </c>
      <c r="C10" s="787"/>
      <c r="D10" s="783"/>
      <c r="E10" s="772"/>
      <c r="F10" s="772" t="s">
        <v>15</v>
      </c>
      <c r="G10" s="784"/>
      <c r="H10" s="773"/>
      <c r="I10" s="773"/>
      <c r="J10" s="773"/>
      <c r="K10" s="773"/>
      <c r="L10" s="834">
        <v>670</v>
      </c>
      <c r="M10" s="834">
        <v>591</v>
      </c>
      <c r="N10" s="834">
        <v>575</v>
      </c>
      <c r="O10" s="834">
        <v>591</v>
      </c>
      <c r="P10" s="975">
        <v>541.52800000000002</v>
      </c>
      <c r="Q10" s="1473">
        <v>526.18899999999996</v>
      </c>
      <c r="R10" s="1017">
        <f t="shared" si="0"/>
        <v>-2.9520295202952074E-2</v>
      </c>
      <c r="S10" s="1017">
        <f t="shared" si="1"/>
        <v>-0.10998307952622677</v>
      </c>
    </row>
    <row r="11" spans="1:25" ht="15" customHeight="1">
      <c r="A11" s="788"/>
      <c r="B11" s="786" t="s">
        <v>1069</v>
      </c>
      <c r="C11" s="787"/>
      <c r="D11" s="783"/>
      <c r="E11" s="772"/>
      <c r="F11" s="772" t="s">
        <v>16</v>
      </c>
      <c r="G11" s="784"/>
      <c r="H11" s="773"/>
      <c r="I11" s="773"/>
      <c r="J11" s="773"/>
      <c r="K11" s="773"/>
      <c r="L11" s="834">
        <v>896</v>
      </c>
      <c r="M11" s="834">
        <v>394</v>
      </c>
      <c r="N11" s="834">
        <v>310</v>
      </c>
      <c r="O11" s="834">
        <v>468</v>
      </c>
      <c r="P11" s="975">
        <v>434.99799999999999</v>
      </c>
      <c r="Q11" s="1473">
        <v>371.43099999999998</v>
      </c>
      <c r="R11" s="1017">
        <f t="shared" si="0"/>
        <v>-0.14712643678160919</v>
      </c>
      <c r="S11" s="1017">
        <f t="shared" si="1"/>
        <v>-5.8375634517766506E-2</v>
      </c>
    </row>
    <row r="12" spans="1:25" ht="15" customHeight="1">
      <c r="A12" s="788"/>
      <c r="B12" s="786" t="s">
        <v>1070</v>
      </c>
      <c r="C12" s="787"/>
      <c r="D12" s="773"/>
      <c r="E12" s="789"/>
      <c r="F12" s="790" t="s">
        <v>17</v>
      </c>
      <c r="G12" s="789"/>
      <c r="H12" s="789"/>
      <c r="I12" s="789"/>
      <c r="J12" s="789"/>
      <c r="K12" s="789"/>
      <c r="L12" s="835">
        <v>208</v>
      </c>
      <c r="M12" s="835">
        <v>161</v>
      </c>
      <c r="N12" s="835">
        <v>164</v>
      </c>
      <c r="O12" s="835">
        <v>123</v>
      </c>
      <c r="P12" s="975">
        <v>133.30500000000001</v>
      </c>
      <c r="Q12" s="1473">
        <v>129.77799999999999</v>
      </c>
      <c r="R12" s="1017">
        <f t="shared" si="0"/>
        <v>-2.2556390977443663E-2</v>
      </c>
      <c r="S12" s="1017">
        <f t="shared" si="1"/>
        <v>-0.19254658385093171</v>
      </c>
    </row>
    <row r="13" spans="1:25" ht="15" customHeight="1">
      <c r="A13" s="788"/>
      <c r="B13" s="786" t="s">
        <v>1071</v>
      </c>
      <c r="C13" s="787"/>
      <c r="D13" s="783"/>
      <c r="E13" s="364" t="s">
        <v>18</v>
      </c>
      <c r="F13" s="364"/>
      <c r="G13" s="364"/>
      <c r="H13" s="773"/>
      <c r="I13" s="773"/>
      <c r="J13" s="773"/>
      <c r="K13" s="773"/>
      <c r="L13" s="834">
        <f t="shared" ref="L13:Q13" si="2">L10+L11+L12</f>
        <v>1774</v>
      </c>
      <c r="M13" s="834">
        <f t="shared" si="2"/>
        <v>1146</v>
      </c>
      <c r="N13" s="834">
        <f t="shared" si="2"/>
        <v>1049</v>
      </c>
      <c r="O13" s="834">
        <f t="shared" si="2"/>
        <v>1182</v>
      </c>
      <c r="P13" s="712">
        <f t="shared" si="2"/>
        <v>1109.8310000000001</v>
      </c>
      <c r="Q13" s="1474">
        <f t="shared" si="2"/>
        <v>1027.3979999999999</v>
      </c>
      <c r="R13" s="1018">
        <f t="shared" si="0"/>
        <v>-7.4774774774774788E-2</v>
      </c>
      <c r="S13" s="1018">
        <f t="shared" si="1"/>
        <v>-0.10383944153577662</v>
      </c>
    </row>
    <row r="14" spans="1:25" ht="15" customHeight="1">
      <c r="A14" s="788"/>
      <c r="B14" s="786" t="s">
        <v>1072</v>
      </c>
      <c r="C14" s="787"/>
      <c r="D14" s="783"/>
      <c r="E14" s="790" t="s">
        <v>7</v>
      </c>
      <c r="F14" s="790"/>
      <c r="G14" s="790"/>
      <c r="H14" s="789"/>
      <c r="I14" s="789"/>
      <c r="J14" s="789"/>
      <c r="K14" s="789"/>
      <c r="L14" s="1019">
        <f t="shared" ref="L14:Q14" si="3">L13/L7</f>
        <v>7.9257995049726131E-3</v>
      </c>
      <c r="M14" s="1019">
        <f t="shared" si="3"/>
        <v>5.0655292063562221E-3</v>
      </c>
      <c r="N14" s="1019">
        <f t="shared" si="3"/>
        <v>4.5876775593030579E-3</v>
      </c>
      <c r="O14" s="1019">
        <f t="shared" si="3"/>
        <v>5.0530959831734468E-3</v>
      </c>
      <c r="P14" s="1019">
        <f t="shared" si="3"/>
        <v>4.7077989060098687E-3</v>
      </c>
      <c r="Q14" s="1476">
        <f t="shared" si="3"/>
        <v>4.2614840239270221E-3</v>
      </c>
      <c r="R14" s="1237" t="s">
        <v>1327</v>
      </c>
      <c r="S14" s="1237" t="s">
        <v>1329</v>
      </c>
    </row>
    <row r="15" spans="1:25" ht="15" customHeight="1">
      <c r="A15" s="788"/>
      <c r="B15" s="786" t="s">
        <v>1073</v>
      </c>
      <c r="C15" s="787"/>
      <c r="D15" s="783"/>
      <c r="E15" s="364" t="s">
        <v>1287</v>
      </c>
      <c r="F15" s="364"/>
      <c r="G15" s="364"/>
      <c r="H15" s="773"/>
      <c r="I15" s="773"/>
      <c r="J15" s="773"/>
      <c r="K15" s="773"/>
      <c r="L15" s="834">
        <f t="shared" ref="L15:Q15" si="4">L9+L10+L11+L12</f>
        <v>3069</v>
      </c>
      <c r="M15" s="834">
        <f t="shared" si="4"/>
        <v>3159</v>
      </c>
      <c r="N15" s="834">
        <f t="shared" si="4"/>
        <v>3126</v>
      </c>
      <c r="O15" s="834">
        <f t="shared" si="4"/>
        <v>2988</v>
      </c>
      <c r="P15" s="834">
        <f t="shared" si="4"/>
        <v>2861.9449999999997</v>
      </c>
      <c r="Q15" s="1180">
        <f t="shared" si="4"/>
        <v>2664.587</v>
      </c>
      <c r="R15" s="1021">
        <f>ROUND(Q15,0)/ROUND(P15,0)-1</f>
        <v>-6.883298392732351E-2</v>
      </c>
      <c r="S15" s="1021">
        <f>ROUND(Q15,0)/ROUND(M15,0)-1</f>
        <v>-0.15637860082304522</v>
      </c>
    </row>
    <row r="16" spans="1:25" ht="15" customHeight="1">
      <c r="A16" s="788"/>
      <c r="B16" s="786" t="s">
        <v>1074</v>
      </c>
      <c r="C16" s="787"/>
      <c r="D16" s="783"/>
      <c r="E16" s="790" t="s">
        <v>1288</v>
      </c>
      <c r="F16" s="790"/>
      <c r="G16" s="790"/>
      <c r="H16" s="789"/>
      <c r="I16" s="789"/>
      <c r="J16" s="789"/>
      <c r="K16" s="789"/>
      <c r="L16" s="1019">
        <f t="shared" ref="L16:Q16" si="5">L15/L7</f>
        <v>1.3711543788478549E-2</v>
      </c>
      <c r="M16" s="1019">
        <f t="shared" si="5"/>
        <v>1.3963356686631158E-2</v>
      </c>
      <c r="N16" s="1019">
        <f t="shared" si="5"/>
        <v>1.3671191659086137E-2</v>
      </c>
      <c r="O16" s="1019">
        <f t="shared" si="5"/>
        <v>1.27738162417278E-2</v>
      </c>
      <c r="P16" s="1019">
        <f t="shared" si="5"/>
        <v>1.2140101997565765E-2</v>
      </c>
      <c r="Q16" s="1476">
        <f t="shared" si="5"/>
        <v>1.1052284441729138E-2</v>
      </c>
      <c r="R16" s="1237" t="s">
        <v>1328</v>
      </c>
      <c r="S16" s="1237" t="s">
        <v>1330</v>
      </c>
    </row>
    <row r="17" spans="1:26" ht="15" customHeight="1">
      <c r="A17" s="788"/>
      <c r="B17" s="786" t="s">
        <v>1075</v>
      </c>
      <c r="C17" s="787"/>
      <c r="D17" s="783"/>
      <c r="E17" s="791" t="s">
        <v>1289</v>
      </c>
      <c r="F17" s="772"/>
      <c r="G17" s="1022"/>
      <c r="H17" s="1023"/>
      <c r="I17" s="1023"/>
      <c r="J17" s="1023"/>
      <c r="K17" s="1023"/>
      <c r="L17" s="1023"/>
      <c r="M17" s="1023"/>
      <c r="N17" s="1023"/>
      <c r="O17" s="1023"/>
      <c r="P17" s="1023"/>
      <c r="Q17" s="1024"/>
      <c r="R17" s="1025"/>
      <c r="S17" s="1025"/>
    </row>
    <row r="18" spans="1:26" ht="15" customHeight="1">
      <c r="A18" s="788"/>
      <c r="B18" s="786" t="s">
        <v>1076</v>
      </c>
      <c r="C18" s="787"/>
      <c r="D18" s="783"/>
      <c r="E18" s="784"/>
      <c r="F18" s="364" t="s">
        <v>883</v>
      </c>
      <c r="G18" s="773"/>
      <c r="H18" s="773"/>
      <c r="I18" s="773"/>
      <c r="J18" s="773"/>
      <c r="K18" s="773"/>
      <c r="L18" s="834">
        <v>1768.2</v>
      </c>
      <c r="M18" s="834">
        <v>1398.7</v>
      </c>
      <c r="N18" s="834">
        <v>1330.3</v>
      </c>
      <c r="O18" s="834">
        <v>1409.6</v>
      </c>
      <c r="P18" s="834">
        <v>1319.6</v>
      </c>
      <c r="Q18" s="1180">
        <v>1236.5999999999999</v>
      </c>
      <c r="R18" s="1021">
        <f t="shared" ref="R18:R19" si="6">ROUND(Q18,0)/ROUND(P18,0)-1</f>
        <v>-6.2878787878787867E-2</v>
      </c>
      <c r="S18" s="1021">
        <f t="shared" ref="S18:S19" si="7">ROUND(Q18,0)/ROUND(M18,0)-1</f>
        <v>-0.11579699785561115</v>
      </c>
    </row>
    <row r="19" spans="1:26" ht="15" customHeight="1" thickBot="1">
      <c r="A19" s="781"/>
      <c r="B19" s="925" t="s">
        <v>1077</v>
      </c>
      <c r="C19" s="787"/>
      <c r="D19" s="783"/>
      <c r="E19" s="1026"/>
      <c r="F19" s="1027" t="s">
        <v>884</v>
      </c>
      <c r="G19" s="1028"/>
      <c r="H19" s="1028"/>
      <c r="I19" s="1028"/>
      <c r="J19" s="1028"/>
      <c r="K19" s="1028"/>
      <c r="L19" s="873">
        <v>1595.6</v>
      </c>
      <c r="M19" s="873">
        <v>1612</v>
      </c>
      <c r="N19" s="873">
        <v>1637.1</v>
      </c>
      <c r="O19" s="873">
        <v>1686</v>
      </c>
      <c r="P19" s="873">
        <v>1721.2</v>
      </c>
      <c r="Q19" s="1475">
        <v>1740.8</v>
      </c>
      <c r="R19" s="1029">
        <f t="shared" si="6"/>
        <v>1.1621150493899002E-2</v>
      </c>
      <c r="S19" s="1029">
        <f t="shared" si="7"/>
        <v>8.0024813895781532E-2</v>
      </c>
    </row>
    <row r="20" spans="1:26" ht="15" customHeight="1">
      <c r="A20" s="788"/>
      <c r="B20" s="786" t="s">
        <v>1078</v>
      </c>
      <c r="C20" s="787"/>
      <c r="D20" s="784"/>
      <c r="E20" s="792" t="s">
        <v>885</v>
      </c>
      <c r="F20" s="772"/>
      <c r="G20" s="768"/>
      <c r="H20" s="768"/>
      <c r="I20" s="768"/>
      <c r="J20" s="768"/>
      <c r="K20" s="768"/>
      <c r="L20" s="768"/>
      <c r="M20" s="768"/>
      <c r="N20" s="768"/>
      <c r="O20" s="746"/>
      <c r="P20" s="768"/>
      <c r="Q20" s="768"/>
      <c r="R20" s="768"/>
      <c r="S20" s="768"/>
    </row>
    <row r="21" spans="1:26" ht="15" customHeight="1">
      <c r="A21" s="788"/>
      <c r="B21" s="786" t="s">
        <v>1079</v>
      </c>
      <c r="C21" s="787"/>
      <c r="D21" s="784"/>
      <c r="E21" s="792"/>
      <c r="F21" s="772"/>
      <c r="G21" s="768"/>
      <c r="H21" s="768"/>
      <c r="I21" s="768"/>
      <c r="J21" s="768"/>
      <c r="K21" s="768"/>
      <c r="L21" s="768"/>
      <c r="M21" s="768"/>
      <c r="N21" s="768"/>
      <c r="O21" s="746"/>
      <c r="P21" s="768"/>
      <c r="Q21" s="768"/>
      <c r="R21" s="768"/>
      <c r="S21" s="768"/>
    </row>
    <row r="22" spans="1:26" ht="15" customHeight="1">
      <c r="A22" s="788"/>
      <c r="B22" s="786" t="s">
        <v>1080</v>
      </c>
      <c r="C22" s="787"/>
      <c r="D22" s="793"/>
      <c r="G22" s="768"/>
      <c r="H22" s="768"/>
      <c r="I22" s="768"/>
      <c r="J22" s="768"/>
      <c r="K22" s="768"/>
      <c r="L22" s="768"/>
      <c r="M22" s="768"/>
      <c r="N22" s="768"/>
      <c r="O22" s="746"/>
      <c r="P22" s="768"/>
      <c r="Q22" s="768"/>
      <c r="R22" s="768"/>
      <c r="S22" s="438"/>
    </row>
    <row r="23" spans="1:26" ht="15" customHeight="1" thickBot="1">
      <c r="A23" s="788"/>
      <c r="B23" s="786" t="s">
        <v>1081</v>
      </c>
      <c r="C23" s="787"/>
      <c r="D23" s="793"/>
      <c r="E23" s="794" t="s">
        <v>886</v>
      </c>
      <c r="F23" s="794"/>
      <c r="G23" s="794"/>
      <c r="H23" s="794"/>
      <c r="I23" s="794"/>
      <c r="J23" s="794"/>
      <c r="K23" s="794"/>
      <c r="L23" s="794"/>
      <c r="M23" s="794"/>
      <c r="N23" s="794"/>
      <c r="O23" s="794"/>
      <c r="P23" s="794"/>
      <c r="Q23" s="794"/>
      <c r="R23" s="794"/>
      <c r="S23" s="795"/>
    </row>
    <row r="24" spans="1:26" ht="15" customHeight="1" thickTop="1">
      <c r="A24" s="788"/>
      <c r="B24" s="786" t="s">
        <v>1082</v>
      </c>
      <c r="C24" s="787"/>
      <c r="D24" s="793"/>
      <c r="E24" s="772"/>
      <c r="F24" s="772" t="s">
        <v>887</v>
      </c>
      <c r="G24" s="768"/>
      <c r="H24" s="768"/>
      <c r="I24" s="768"/>
      <c r="J24" s="768"/>
      <c r="K24" s="768"/>
      <c r="L24" s="1426">
        <f>L18/L13</f>
        <v>0.99673055242390085</v>
      </c>
      <c r="M24" s="1426">
        <f>M18/M13</f>
        <v>1.2205061082024433</v>
      </c>
      <c r="N24" s="1426">
        <f>N18/N13</f>
        <v>1.2681601525262154</v>
      </c>
      <c r="O24" s="1426">
        <f>O18/O13</f>
        <v>1.1925549915397631</v>
      </c>
      <c r="P24" s="1426">
        <f>P18/P13</f>
        <v>1.1890098582576984</v>
      </c>
      <c r="Q24" s="1489">
        <v>1.2036231333913441</v>
      </c>
      <c r="R24" s="1081" t="s">
        <v>1314</v>
      </c>
      <c r="S24" s="1081" t="s">
        <v>1317</v>
      </c>
    </row>
    <row r="25" spans="1:26" ht="15" customHeight="1">
      <c r="A25" s="788"/>
      <c r="B25" s="786" t="s">
        <v>1284</v>
      </c>
      <c r="C25" s="787"/>
      <c r="D25" s="365"/>
      <c r="E25" s="783"/>
      <c r="F25" s="783" t="s">
        <v>1290</v>
      </c>
      <c r="G25" s="784"/>
      <c r="H25" s="784"/>
      <c r="I25" s="784"/>
      <c r="J25" s="784"/>
      <c r="K25" s="784"/>
      <c r="L25" s="1427">
        <f>L18/L15</f>
        <v>0.57614858260019552</v>
      </c>
      <c r="M25" s="1427">
        <f>M18/M15</f>
        <v>0.4427666983222539</v>
      </c>
      <c r="N25" s="1427">
        <f>N18/N15</f>
        <v>0.42555982085732563</v>
      </c>
      <c r="O25" s="1427">
        <f>O18/O15</f>
        <v>0.47175368139223556</v>
      </c>
      <c r="P25" s="1427">
        <f>P18/P15</f>
        <v>0.46108503133358608</v>
      </c>
      <c r="Q25" s="1221">
        <v>0.46408692979437338</v>
      </c>
      <c r="R25" s="1081" t="s">
        <v>1315</v>
      </c>
      <c r="S25" s="1081" t="s">
        <v>1318</v>
      </c>
      <c r="T25" s="1428"/>
      <c r="U25" s="1428"/>
      <c r="V25" s="1428"/>
      <c r="W25" s="1428"/>
      <c r="X25" s="1428"/>
    </row>
    <row r="26" spans="1:26" ht="15" customHeight="1">
      <c r="A26" s="788"/>
      <c r="B26" s="786" t="s">
        <v>1083</v>
      </c>
      <c r="C26" s="787"/>
      <c r="D26" s="784"/>
      <c r="E26" s="796" t="s">
        <v>888</v>
      </c>
      <c r="F26" s="783"/>
      <c r="G26" s="784"/>
      <c r="H26" s="773"/>
      <c r="I26" s="773"/>
      <c r="J26" s="773"/>
      <c r="K26" s="773"/>
      <c r="L26" s="773"/>
      <c r="M26" s="773"/>
      <c r="N26" s="773"/>
      <c r="O26" s="773"/>
      <c r="P26" s="773"/>
      <c r="Q26" s="773"/>
      <c r="R26" s="773"/>
      <c r="S26" s="773"/>
      <c r="T26" s="1425"/>
      <c r="U26" s="1425"/>
      <c r="V26" s="1425"/>
      <c r="W26" s="1425"/>
      <c r="X26" s="1425"/>
    </row>
    <row r="27" spans="1:26" ht="15" customHeight="1">
      <c r="A27" s="775"/>
      <c r="B27" s="797"/>
      <c r="C27" s="787"/>
      <c r="D27" s="798"/>
      <c r="E27" s="799"/>
      <c r="F27" s="799"/>
      <c r="G27" s="773"/>
      <c r="H27" s="773"/>
      <c r="I27" s="773"/>
      <c r="J27" s="773"/>
      <c r="K27" s="773"/>
      <c r="L27" s="773"/>
      <c r="M27" s="773"/>
      <c r="N27" s="773"/>
      <c r="O27" s="773"/>
      <c r="P27" s="773"/>
      <c r="Q27" s="773"/>
      <c r="R27" s="773"/>
      <c r="S27" s="773"/>
    </row>
    <row r="28" spans="1:26" ht="15" customHeight="1">
      <c r="A28" s="775"/>
      <c r="B28" s="797"/>
      <c r="C28" s="787"/>
      <c r="D28" s="798"/>
      <c r="E28" s="799"/>
      <c r="F28" s="799"/>
      <c r="G28" s="773"/>
      <c r="H28" s="773"/>
      <c r="I28" s="773"/>
      <c r="J28" s="773"/>
      <c r="K28" s="773"/>
      <c r="L28" s="773"/>
      <c r="M28" s="773"/>
      <c r="N28" s="773"/>
      <c r="O28" s="773"/>
      <c r="P28" s="773"/>
      <c r="Q28" s="773"/>
      <c r="R28" s="773"/>
      <c r="S28" s="773"/>
      <c r="T28" s="1430"/>
      <c r="U28" s="1430"/>
      <c r="V28" s="1430"/>
      <c r="W28" s="1430"/>
      <c r="X28" s="1430"/>
      <c r="Y28" s="1322"/>
      <c r="Z28" s="1322"/>
    </row>
    <row r="29" spans="1:26" ht="15" customHeight="1">
      <c r="A29" s="775"/>
      <c r="B29" s="797"/>
      <c r="C29" s="787"/>
      <c r="D29" s="798"/>
      <c r="E29" s="799"/>
      <c r="F29" s="799"/>
      <c r="G29" s="773"/>
      <c r="H29" s="773"/>
      <c r="I29" s="773"/>
      <c r="J29" s="773"/>
      <c r="K29" s="773"/>
      <c r="L29" s="773"/>
      <c r="M29" s="773"/>
      <c r="N29" s="773"/>
      <c r="O29" s="773"/>
      <c r="P29" s="773"/>
      <c r="Q29" s="773"/>
      <c r="R29" s="773"/>
      <c r="S29" s="773"/>
      <c r="T29" s="1429"/>
      <c r="U29" s="1429"/>
      <c r="V29" s="1429"/>
      <c r="W29" s="1429"/>
      <c r="X29" s="1429"/>
    </row>
    <row r="30" spans="1:26" ht="15" customHeight="1">
      <c r="A30" s="800"/>
      <c r="B30" s="781"/>
      <c r="C30" s="787"/>
      <c r="D30" s="798"/>
      <c r="E30" s="799"/>
      <c r="F30" s="799"/>
      <c r="G30" s="773"/>
      <c r="H30" s="773"/>
      <c r="I30" s="773"/>
      <c r="J30" s="773"/>
      <c r="K30" s="773"/>
      <c r="L30" s="773"/>
      <c r="M30" s="773"/>
      <c r="N30" s="773"/>
      <c r="O30" s="773"/>
      <c r="P30" s="773"/>
      <c r="Q30" s="773"/>
      <c r="R30" s="773"/>
      <c r="S30" s="773"/>
      <c r="T30" s="1430"/>
      <c r="U30" s="1430"/>
      <c r="V30" s="1430"/>
      <c r="W30" s="1430"/>
      <c r="X30" s="1430"/>
    </row>
    <row r="31" spans="1:26" ht="15" customHeight="1">
      <c r="A31" s="800"/>
      <c r="B31" s="797"/>
      <c r="C31" s="787"/>
      <c r="D31" s="798"/>
      <c r="E31" s="799"/>
      <c r="F31" s="799"/>
      <c r="G31" s="773"/>
      <c r="H31" s="773"/>
      <c r="I31" s="773"/>
      <c r="J31" s="773"/>
      <c r="K31" s="773"/>
      <c r="L31" s="773"/>
      <c r="M31" s="773"/>
      <c r="N31" s="773"/>
      <c r="O31" s="773"/>
      <c r="P31" s="773"/>
      <c r="Q31" s="773"/>
      <c r="R31" s="773"/>
      <c r="S31" s="773"/>
      <c r="T31" s="891"/>
      <c r="U31" s="982"/>
    </row>
    <row r="32" spans="1:26" ht="15" customHeight="1">
      <c r="A32" s="800"/>
      <c r="B32" s="797"/>
      <c r="C32" s="787"/>
      <c r="D32" s="798"/>
      <c r="E32" s="799"/>
      <c r="F32" s="799"/>
      <c r="G32" s="773"/>
      <c r="H32" s="773"/>
      <c r="I32" s="773"/>
      <c r="J32" s="773"/>
      <c r="K32" s="773"/>
      <c r="L32" s="773"/>
      <c r="M32" s="773"/>
      <c r="N32" s="773"/>
      <c r="O32" s="773"/>
      <c r="P32" s="773"/>
      <c r="Q32" s="773"/>
      <c r="R32" s="773"/>
      <c r="S32" s="773"/>
      <c r="T32" s="891"/>
      <c r="U32" s="891"/>
    </row>
    <row r="33" spans="1:28" ht="15" customHeight="1">
      <c r="A33" s="800"/>
      <c r="B33" s="797"/>
      <c r="C33" s="787"/>
      <c r="D33" s="798"/>
      <c r="E33" s="799"/>
      <c r="F33" s="799"/>
      <c r="G33" s="773"/>
      <c r="H33" s="773"/>
      <c r="I33" s="773"/>
      <c r="J33" s="773"/>
      <c r="K33" s="773"/>
      <c r="L33" s="773"/>
      <c r="M33" s="773"/>
      <c r="N33" s="773"/>
      <c r="O33" s="773"/>
      <c r="P33" s="773"/>
      <c r="Q33" s="773"/>
      <c r="R33" s="773"/>
      <c r="S33" s="773"/>
    </row>
    <row r="34" spans="1:28" ht="15" customHeight="1">
      <c r="A34" s="800"/>
      <c r="B34" s="797"/>
      <c r="C34" s="787"/>
      <c r="D34" s="798"/>
      <c r="E34" s="799"/>
      <c r="F34" s="799"/>
      <c r="G34" s="773"/>
      <c r="H34" s="773"/>
      <c r="I34" s="773"/>
      <c r="J34" s="773"/>
      <c r="K34" s="773"/>
      <c r="L34" s="773"/>
      <c r="M34" s="773"/>
      <c r="N34" s="773"/>
      <c r="O34" s="773"/>
      <c r="P34" s="773"/>
      <c r="Q34" s="773"/>
      <c r="R34" s="773"/>
      <c r="S34" s="773"/>
    </row>
    <row r="35" spans="1:28" ht="15" customHeight="1">
      <c r="A35" s="800"/>
      <c r="B35" s="797"/>
      <c r="C35" s="787"/>
      <c r="D35" s="798"/>
      <c r="E35" s="799"/>
      <c r="F35" s="799"/>
      <c r="G35" s="773"/>
      <c r="H35" s="773"/>
      <c r="I35" s="773"/>
      <c r="J35" s="773"/>
      <c r="K35" s="773"/>
      <c r="L35" s="773"/>
      <c r="M35" s="773"/>
      <c r="N35" s="773"/>
      <c r="O35" s="773"/>
      <c r="P35" s="773"/>
      <c r="Q35" s="773"/>
      <c r="R35" s="773"/>
      <c r="S35" s="773"/>
    </row>
    <row r="36" spans="1:28" ht="15" customHeight="1">
      <c r="A36" s="800"/>
      <c r="B36" s="797"/>
      <c r="C36" s="787"/>
      <c r="D36" s="798"/>
      <c r="E36" s="799"/>
      <c r="F36" s="799"/>
      <c r="G36" s="773"/>
      <c r="H36" s="773"/>
      <c r="I36" s="773"/>
      <c r="J36" s="773"/>
      <c r="K36" s="773"/>
      <c r="L36" s="773"/>
      <c r="M36" s="773"/>
      <c r="N36" s="773"/>
      <c r="O36" s="773"/>
      <c r="P36" s="773"/>
      <c r="Q36" s="773"/>
      <c r="R36" s="773"/>
      <c r="S36" s="813">
        <v>17</v>
      </c>
    </row>
    <row r="37" spans="1:28" s="753" customFormat="1" ht="5.0999999999999996" customHeight="1">
      <c r="A37" s="751"/>
      <c r="B37" s="752"/>
      <c r="D37" s="754"/>
      <c r="G37" s="755"/>
      <c r="H37" s="756"/>
      <c r="I37" s="756"/>
      <c r="J37" s="756"/>
      <c r="K37" s="756"/>
      <c r="L37" s="756"/>
      <c r="M37" s="756"/>
      <c r="N37" s="756"/>
      <c r="O37" s="756"/>
      <c r="P37" s="756"/>
      <c r="Q37" s="756"/>
      <c r="R37" s="756"/>
      <c r="S37" s="756"/>
      <c r="T37" s="976"/>
      <c r="U37" s="976"/>
      <c r="V37" s="976"/>
      <c r="W37" s="976"/>
      <c r="X37" s="976"/>
      <c r="Y37" s="976"/>
    </row>
    <row r="38" spans="1:28" s="759" customFormat="1" ht="20.100000000000001" customHeight="1">
      <c r="A38" s="757"/>
      <c r="B38" s="758"/>
      <c r="D38" s="760"/>
      <c r="G38" s="761"/>
      <c r="H38" s="762" t="s">
        <v>1117</v>
      </c>
      <c r="I38" s="762" t="s">
        <v>1118</v>
      </c>
      <c r="J38" s="762" t="s">
        <v>1119</v>
      </c>
      <c r="K38" s="762" t="s">
        <v>1120</v>
      </c>
      <c r="L38" s="762" t="s">
        <v>1121</v>
      </c>
      <c r="M38" s="762" t="s">
        <v>1122</v>
      </c>
      <c r="N38" s="762" t="s">
        <v>1123</v>
      </c>
      <c r="O38" s="762" t="s">
        <v>1159</v>
      </c>
      <c r="P38" s="762" t="s">
        <v>1124</v>
      </c>
      <c r="Q38" s="762" t="s">
        <v>1191</v>
      </c>
      <c r="R38" s="763" t="s">
        <v>5</v>
      </c>
      <c r="S38" s="763" t="s">
        <v>4</v>
      </c>
      <c r="T38" s="977"/>
      <c r="U38" s="977"/>
      <c r="V38" s="977"/>
      <c r="W38" s="977"/>
      <c r="X38" s="977"/>
      <c r="Y38" s="977"/>
    </row>
    <row r="39" spans="1:28" s="746" customFormat="1" ht="9.75" customHeight="1">
      <c r="A39" s="800"/>
      <c r="B39" s="801"/>
      <c r="G39" s="766"/>
      <c r="H39" s="802"/>
      <c r="I39" s="802"/>
      <c r="J39" s="802"/>
      <c r="K39" s="802"/>
      <c r="L39" s="802"/>
      <c r="M39" s="802"/>
      <c r="N39" s="802"/>
      <c r="O39" s="802"/>
      <c r="P39" s="802"/>
      <c r="Q39" s="802"/>
      <c r="R39" s="766"/>
      <c r="S39" s="767"/>
      <c r="T39" s="975"/>
      <c r="U39" s="975"/>
      <c r="V39" s="975"/>
      <c r="W39" s="975"/>
      <c r="X39" s="975"/>
      <c r="Y39" s="975"/>
    </row>
    <row r="40" spans="1:28" s="746" customFormat="1" ht="15" customHeight="1">
      <c r="A40" s="769" t="s">
        <v>1126</v>
      </c>
      <c r="B40" s="770"/>
      <c r="C40" s="803"/>
      <c r="D40" s="804" t="s">
        <v>1285</v>
      </c>
      <c r="E40" s="772"/>
      <c r="F40" s="772"/>
      <c r="G40" s="772"/>
      <c r="H40" s="787"/>
      <c r="I40" s="787"/>
      <c r="J40" s="787"/>
      <c r="K40" s="787"/>
      <c r="L40" s="787"/>
      <c r="M40" s="787"/>
      <c r="N40" s="787"/>
      <c r="O40" s="787"/>
      <c r="P40" s="787"/>
      <c r="Q40" s="787"/>
      <c r="R40" s="787"/>
      <c r="T40" s="975"/>
      <c r="U40" s="975"/>
      <c r="V40" s="975"/>
      <c r="W40" s="975"/>
      <c r="X40" s="975"/>
      <c r="Y40" s="975"/>
    </row>
    <row r="41" spans="1:28" ht="15" customHeight="1">
      <c r="A41" s="775"/>
      <c r="B41" s="776"/>
      <c r="C41" s="787"/>
      <c r="D41" s="783"/>
      <c r="E41" s="804" t="s">
        <v>1128</v>
      </c>
      <c r="F41" s="783"/>
      <c r="G41" s="783"/>
      <c r="H41" s="438"/>
      <c r="I41" s="438"/>
      <c r="J41" s="438"/>
      <c r="K41" s="438"/>
      <c r="L41" s="438"/>
      <c r="M41" s="438"/>
      <c r="N41" s="438"/>
      <c r="O41" s="438"/>
      <c r="P41" s="438"/>
      <c r="Q41" s="438"/>
      <c r="R41" s="773"/>
      <c r="S41" s="774" t="s">
        <v>1127</v>
      </c>
    </row>
    <row r="42" spans="1:28" ht="15" customHeight="1" thickBot="1">
      <c r="A42" s="780" t="s">
        <v>1066</v>
      </c>
      <c r="B42" s="781"/>
      <c r="C42" s="787"/>
      <c r="D42" s="783"/>
      <c r="E42" s="783"/>
      <c r="F42" s="805" t="s">
        <v>874</v>
      </c>
      <c r="G42" s="806"/>
      <c r="H42" s="807"/>
      <c r="I42" s="807"/>
      <c r="J42" s="807"/>
      <c r="K42" s="807"/>
      <c r="L42" s="1472">
        <v>34967</v>
      </c>
      <c r="M42" s="1472">
        <v>35977</v>
      </c>
      <c r="N42" s="1472">
        <v>35813</v>
      </c>
      <c r="O42" s="1472">
        <v>36463</v>
      </c>
      <c r="P42" s="1472">
        <v>35175.885000000002</v>
      </c>
      <c r="Q42" s="1477">
        <v>35777.65</v>
      </c>
      <c r="R42" s="1101">
        <f>ROUND(Q42,0)/ROUND(P42,0)-1</f>
        <v>1.7113941323629644E-2</v>
      </c>
      <c r="S42" s="1101">
        <f t="shared" ref="S42:S50" si="8">ROUND(Q42,0)/ROUND(M42,0)-1</f>
        <v>-5.5313116713455734E-3</v>
      </c>
      <c r="T42" s="983"/>
      <c r="U42" s="983"/>
      <c r="V42" s="983"/>
      <c r="W42" s="983"/>
      <c r="X42" s="983"/>
      <c r="Y42" s="983"/>
      <c r="Z42" s="984"/>
    </row>
    <row r="43" spans="1:28" ht="15" customHeight="1" thickTop="1">
      <c r="A43" s="781"/>
      <c r="B43" s="786" t="s">
        <v>1067</v>
      </c>
      <c r="C43" s="787"/>
      <c r="D43" s="783"/>
      <c r="E43" s="783"/>
      <c r="F43" s="783"/>
      <c r="G43" s="783" t="s">
        <v>13</v>
      </c>
      <c r="H43" s="438"/>
      <c r="I43" s="438"/>
      <c r="J43" s="438"/>
      <c r="K43" s="438"/>
      <c r="L43" s="908">
        <v>33716</v>
      </c>
      <c r="M43" s="908">
        <v>34655</v>
      </c>
      <c r="N43" s="908">
        <v>34512</v>
      </c>
      <c r="O43" s="908">
        <v>35275</v>
      </c>
      <c r="P43" s="908">
        <v>34107.909</v>
      </c>
      <c r="Q43" s="1478">
        <v>34949.483999999997</v>
      </c>
      <c r="R43" s="1157">
        <f t="shared" ref="R43:R48" si="9">ROUND(Q43,0)/ROUND(P43,0)-1</f>
        <v>2.4656971971384944E-2</v>
      </c>
      <c r="S43" s="1157">
        <f t="shared" si="8"/>
        <v>8.4836242966381814E-3</v>
      </c>
      <c r="Z43" s="971"/>
      <c r="AA43" s="971"/>
      <c r="AB43" s="971"/>
    </row>
    <row r="44" spans="1:28" ht="15" customHeight="1">
      <c r="A44" s="781"/>
      <c r="B44" s="786" t="s">
        <v>1068</v>
      </c>
      <c r="C44" s="787"/>
      <c r="D44" s="783"/>
      <c r="E44" s="783"/>
      <c r="F44" s="783"/>
      <c r="G44" s="783" t="s">
        <v>14</v>
      </c>
      <c r="H44" s="438"/>
      <c r="I44" s="438"/>
      <c r="J44" s="438"/>
      <c r="K44" s="438"/>
      <c r="L44" s="908">
        <v>379</v>
      </c>
      <c r="M44" s="908">
        <v>940</v>
      </c>
      <c r="N44" s="908">
        <v>982</v>
      </c>
      <c r="O44" s="908">
        <v>823</v>
      </c>
      <c r="P44" s="908">
        <v>754.07899999999995</v>
      </c>
      <c r="Q44" s="1478">
        <v>597.68899999999996</v>
      </c>
      <c r="R44" s="1157">
        <f t="shared" si="9"/>
        <v>-0.2068965517241379</v>
      </c>
      <c r="S44" s="1157">
        <f t="shared" si="8"/>
        <v>-0.36382978723404258</v>
      </c>
      <c r="Z44" s="971"/>
      <c r="AA44" s="971"/>
      <c r="AB44" s="971"/>
    </row>
    <row r="45" spans="1:28" ht="15" customHeight="1">
      <c r="A45" s="788"/>
      <c r="B45" s="786" t="s">
        <v>1069</v>
      </c>
      <c r="C45" s="787"/>
      <c r="D45" s="783"/>
      <c r="E45" s="783"/>
      <c r="F45" s="783"/>
      <c r="G45" s="783" t="s">
        <v>15</v>
      </c>
      <c r="H45" s="438"/>
      <c r="I45" s="438"/>
      <c r="J45" s="438"/>
      <c r="K45" s="438"/>
      <c r="L45" s="908">
        <v>196</v>
      </c>
      <c r="M45" s="908">
        <v>132</v>
      </c>
      <c r="N45" s="908">
        <v>156</v>
      </c>
      <c r="O45" s="908">
        <v>89</v>
      </c>
      <c r="P45" s="908">
        <v>81.531000000000006</v>
      </c>
      <c r="Q45" s="1478">
        <v>82.760999999999996</v>
      </c>
      <c r="R45" s="1157">
        <f t="shared" si="9"/>
        <v>1.2195121951219523E-2</v>
      </c>
      <c r="S45" s="1157">
        <f t="shared" si="8"/>
        <v>-0.37121212121212122</v>
      </c>
      <c r="Z45" s="971"/>
      <c r="AA45" s="971"/>
      <c r="AB45" s="971"/>
    </row>
    <row r="46" spans="1:28" ht="15" customHeight="1">
      <c r="A46" s="788"/>
      <c r="B46" s="786" t="s">
        <v>1070</v>
      </c>
      <c r="C46" s="787"/>
      <c r="D46" s="783"/>
      <c r="E46" s="783"/>
      <c r="F46" s="783"/>
      <c r="G46" s="783" t="s">
        <v>16</v>
      </c>
      <c r="H46" s="438"/>
      <c r="I46" s="438"/>
      <c r="J46" s="438"/>
      <c r="K46" s="438"/>
      <c r="L46" s="908">
        <v>640</v>
      </c>
      <c r="M46" s="908">
        <v>210</v>
      </c>
      <c r="N46" s="908">
        <v>130</v>
      </c>
      <c r="O46" s="908">
        <v>267</v>
      </c>
      <c r="P46" s="908">
        <v>230.857</v>
      </c>
      <c r="Q46" s="1478">
        <v>145.86199999999999</v>
      </c>
      <c r="R46" s="1157">
        <f t="shared" si="9"/>
        <v>-0.36796536796536794</v>
      </c>
      <c r="S46" s="1157">
        <f t="shared" si="8"/>
        <v>-0.30476190476190479</v>
      </c>
      <c r="Z46" s="971"/>
      <c r="AA46" s="971"/>
      <c r="AB46" s="971"/>
    </row>
    <row r="47" spans="1:28" ht="15" customHeight="1">
      <c r="A47" s="788"/>
      <c r="B47" s="786" t="s">
        <v>1071</v>
      </c>
      <c r="C47" s="787"/>
      <c r="D47" s="783"/>
      <c r="E47" s="808"/>
      <c r="F47" s="783"/>
      <c r="G47" s="783" t="s">
        <v>17</v>
      </c>
      <c r="H47" s="438"/>
      <c r="I47" s="438"/>
      <c r="J47" s="438"/>
      <c r="K47" s="438"/>
      <c r="L47" s="908">
        <v>37</v>
      </c>
      <c r="M47" s="908">
        <v>41</v>
      </c>
      <c r="N47" s="908">
        <v>33</v>
      </c>
      <c r="O47" s="908">
        <v>9</v>
      </c>
      <c r="P47" s="908">
        <v>1.5089999999999999</v>
      </c>
      <c r="Q47" s="1478">
        <v>1.8540000000000001</v>
      </c>
      <c r="R47" s="1157">
        <f t="shared" si="9"/>
        <v>0</v>
      </c>
      <c r="S47" s="1157">
        <f t="shared" si="8"/>
        <v>-0.95121951219512191</v>
      </c>
      <c r="Z47" s="971"/>
      <c r="AA47" s="971"/>
      <c r="AB47" s="971"/>
    </row>
    <row r="48" spans="1:28" ht="15" customHeight="1">
      <c r="A48" s="788"/>
      <c r="B48" s="786" t="s">
        <v>1072</v>
      </c>
      <c r="C48" s="787"/>
      <c r="D48" s="783"/>
      <c r="E48" s="808"/>
      <c r="F48" s="1032" t="s">
        <v>18</v>
      </c>
      <c r="G48" s="1033"/>
      <c r="H48" s="1034"/>
      <c r="I48" s="1034"/>
      <c r="J48" s="1034"/>
      <c r="K48" s="1034"/>
      <c r="L48" s="1035">
        <f t="shared" ref="L48:P48" si="10">L45+L46+L47</f>
        <v>873</v>
      </c>
      <c r="M48" s="1035">
        <f t="shared" si="10"/>
        <v>383</v>
      </c>
      <c r="N48" s="1035">
        <f t="shared" si="10"/>
        <v>319</v>
      </c>
      <c r="O48" s="1035">
        <f t="shared" si="10"/>
        <v>365</v>
      </c>
      <c r="P48" s="1035">
        <f t="shared" si="10"/>
        <v>313.89700000000005</v>
      </c>
      <c r="Q48" s="1479">
        <v>230.477</v>
      </c>
      <c r="R48" s="1102">
        <f t="shared" si="9"/>
        <v>-0.26751592356687903</v>
      </c>
      <c r="S48" s="1102">
        <f t="shared" si="8"/>
        <v>-0.39947780678851175</v>
      </c>
      <c r="Z48" s="971"/>
      <c r="AA48" s="971"/>
      <c r="AB48" s="971"/>
    </row>
    <row r="49" spans="1:28" ht="15" customHeight="1">
      <c r="A49" s="788"/>
      <c r="B49" s="786" t="s">
        <v>1073</v>
      </c>
      <c r="C49" s="787"/>
      <c r="D49" s="783"/>
      <c r="E49" s="808"/>
      <c r="F49" s="809" t="s">
        <v>7</v>
      </c>
      <c r="G49" s="810"/>
      <c r="H49" s="811"/>
      <c r="I49" s="811"/>
      <c r="J49" s="811"/>
      <c r="K49" s="811"/>
      <c r="L49" s="1036">
        <f t="shared" ref="L49:P49" si="11">L48/L42</f>
        <v>2.4966396888494866E-2</v>
      </c>
      <c r="M49" s="1036">
        <f t="shared" si="11"/>
        <v>1.0645690302137478E-2</v>
      </c>
      <c r="N49" s="1036">
        <f t="shared" si="11"/>
        <v>8.9073800016753694E-3</v>
      </c>
      <c r="O49" s="1036">
        <f t="shared" si="11"/>
        <v>1.0010147272577681E-2</v>
      </c>
      <c r="P49" s="1036">
        <f t="shared" si="11"/>
        <v>8.9236418643056179E-3</v>
      </c>
      <c r="Q49" s="1480">
        <v>6.4419267335892655E-3</v>
      </c>
      <c r="R49" s="1385" t="s">
        <v>1331</v>
      </c>
      <c r="S49" s="1385" t="s">
        <v>1336</v>
      </c>
      <c r="Z49" s="971"/>
      <c r="AA49" s="971"/>
      <c r="AB49" s="971"/>
    </row>
    <row r="50" spans="1:28" ht="15" customHeight="1">
      <c r="A50" s="788"/>
      <c r="B50" s="786" t="s">
        <v>1074</v>
      </c>
      <c r="C50" s="787"/>
      <c r="D50" s="783"/>
      <c r="E50" s="808"/>
      <c r="F50" s="1032" t="s">
        <v>1287</v>
      </c>
      <c r="G50" s="1033"/>
      <c r="H50" s="1034"/>
      <c r="I50" s="1034"/>
      <c r="J50" s="1034"/>
      <c r="K50" s="1034"/>
      <c r="L50" s="1035">
        <f t="shared" ref="L50:P50" si="12">L44+L45+L46+L47</f>
        <v>1252</v>
      </c>
      <c r="M50" s="1035">
        <f t="shared" si="12"/>
        <v>1323</v>
      </c>
      <c r="N50" s="1035">
        <f t="shared" si="12"/>
        <v>1301</v>
      </c>
      <c r="O50" s="1035">
        <f t="shared" si="12"/>
        <v>1188</v>
      </c>
      <c r="P50" s="1035">
        <f t="shared" si="12"/>
        <v>1067.9759999999999</v>
      </c>
      <c r="Q50" s="1479">
        <v>828.16599999999994</v>
      </c>
      <c r="R50" s="1102">
        <f>ROUND(Q50,0)/ROUND(P50,0)-1</f>
        <v>-0.2247191011235955</v>
      </c>
      <c r="S50" s="1102">
        <f t="shared" si="8"/>
        <v>-0.37414965986394555</v>
      </c>
      <c r="Z50" s="971"/>
      <c r="AA50" s="971"/>
      <c r="AB50" s="971"/>
    </row>
    <row r="51" spans="1:28" ht="15" customHeight="1">
      <c r="A51" s="788"/>
      <c r="B51" s="786" t="s">
        <v>1075</v>
      </c>
      <c r="C51" s="787"/>
      <c r="D51" s="783"/>
      <c r="E51" s="808"/>
      <c r="F51" s="809" t="s">
        <v>1288</v>
      </c>
      <c r="G51" s="810"/>
      <c r="H51" s="811"/>
      <c r="I51" s="811"/>
      <c r="J51" s="811"/>
      <c r="K51" s="811"/>
      <c r="L51" s="1036">
        <f t="shared" ref="L51:P51" si="13">L50/L42</f>
        <v>3.5805187748448535E-2</v>
      </c>
      <c r="M51" s="1036">
        <f t="shared" si="13"/>
        <v>3.6773494176835203E-2</v>
      </c>
      <c r="N51" s="1036">
        <f t="shared" si="13"/>
        <v>3.6327590539748135E-2</v>
      </c>
      <c r="O51" s="1036">
        <f t="shared" si="13"/>
        <v>3.2580972492663798E-2</v>
      </c>
      <c r="P51" s="1036">
        <f t="shared" si="13"/>
        <v>3.0361027163922097E-2</v>
      </c>
      <c r="Q51" s="1480">
        <v>2.314757956433695E-2</v>
      </c>
      <c r="R51" s="1385" t="s">
        <v>1332</v>
      </c>
      <c r="S51" s="1385" t="s">
        <v>1337</v>
      </c>
      <c r="Z51" s="971"/>
      <c r="AA51" s="971"/>
      <c r="AB51" s="971"/>
    </row>
    <row r="52" spans="1:28" ht="15" customHeight="1">
      <c r="A52" s="788"/>
      <c r="B52" s="786" t="s">
        <v>1076</v>
      </c>
      <c r="C52" s="787"/>
      <c r="D52" s="783"/>
      <c r="E52" s="808"/>
      <c r="F52" s="808"/>
      <c r="G52" s="783"/>
      <c r="H52" s="438"/>
      <c r="I52" s="438"/>
      <c r="J52" s="438"/>
      <c r="K52" s="438"/>
      <c r="L52" s="438"/>
      <c r="M52" s="438"/>
      <c r="N52" s="438"/>
      <c r="O52" s="438"/>
      <c r="P52" s="438"/>
      <c r="Q52" s="438"/>
      <c r="R52" s="773"/>
      <c r="S52" s="773"/>
      <c r="Z52" s="971"/>
      <c r="AA52" s="971"/>
      <c r="AB52" s="971"/>
    </row>
    <row r="53" spans="1:28" ht="15" customHeight="1">
      <c r="A53" s="781"/>
      <c r="B53" s="925" t="s">
        <v>1077</v>
      </c>
      <c r="C53" s="787"/>
      <c r="D53" s="783"/>
      <c r="E53" s="808"/>
      <c r="F53" s="808"/>
      <c r="G53" s="783"/>
      <c r="H53" s="438"/>
      <c r="I53" s="438"/>
      <c r="J53" s="438"/>
      <c r="K53" s="438"/>
      <c r="L53" s="438"/>
      <c r="M53" s="438"/>
      <c r="N53" s="438"/>
      <c r="O53" s="438"/>
      <c r="P53" s="438"/>
      <c r="Q53" s="438"/>
      <c r="R53" s="773"/>
      <c r="S53" s="773"/>
      <c r="Z53" s="971"/>
      <c r="AA53" s="971"/>
      <c r="AB53" s="971"/>
    </row>
    <row r="54" spans="1:28" ht="15" customHeight="1">
      <c r="A54" s="788"/>
      <c r="B54" s="786" t="s">
        <v>1078</v>
      </c>
      <c r="C54" s="787"/>
      <c r="D54" s="364"/>
      <c r="E54" s="808"/>
      <c r="F54" s="783"/>
      <c r="G54" s="783"/>
      <c r="H54" s="438"/>
      <c r="I54" s="438"/>
      <c r="J54" s="438"/>
      <c r="K54" s="438"/>
      <c r="L54" s="438"/>
      <c r="M54" s="438"/>
      <c r="N54" s="438"/>
      <c r="O54" s="438"/>
      <c r="P54" s="438"/>
      <c r="Q54" s="438"/>
      <c r="R54" s="773"/>
      <c r="S54" s="773"/>
      <c r="Z54" s="971"/>
      <c r="AA54" s="971"/>
      <c r="AB54" s="971"/>
    </row>
    <row r="55" spans="1:28" ht="15" customHeight="1">
      <c r="A55" s="788"/>
      <c r="B55" s="786" t="s">
        <v>1079</v>
      </c>
      <c r="C55" s="787"/>
      <c r="D55" s="364"/>
      <c r="E55" s="804" t="s">
        <v>1129</v>
      </c>
      <c r="F55" s="783"/>
      <c r="G55" s="783"/>
      <c r="H55" s="438"/>
      <c r="I55" s="438"/>
      <c r="J55" s="438"/>
      <c r="K55" s="438"/>
      <c r="L55" s="438"/>
      <c r="M55" s="438"/>
      <c r="N55" s="438"/>
      <c r="O55" s="438"/>
      <c r="P55" s="438"/>
      <c r="Q55" s="438"/>
      <c r="R55" s="773"/>
      <c r="S55" s="774" t="s">
        <v>1127</v>
      </c>
      <c r="Z55" s="971"/>
      <c r="AA55" s="971"/>
      <c r="AB55" s="971"/>
    </row>
    <row r="56" spans="1:28" ht="15" customHeight="1" thickBot="1">
      <c r="A56" s="788"/>
      <c r="B56" s="786" t="s">
        <v>1080</v>
      </c>
      <c r="C56" s="787"/>
      <c r="D56" s="364"/>
      <c r="E56" s="783"/>
      <c r="F56" s="805" t="s">
        <v>874</v>
      </c>
      <c r="G56" s="806"/>
      <c r="H56" s="807"/>
      <c r="I56" s="807"/>
      <c r="J56" s="807"/>
      <c r="K56" s="807"/>
      <c r="L56" s="1472">
        <v>78372</v>
      </c>
      <c r="M56" s="1472">
        <v>79166</v>
      </c>
      <c r="N56" s="1472">
        <v>80472</v>
      </c>
      <c r="O56" s="1472">
        <v>81303</v>
      </c>
      <c r="P56" s="1472">
        <v>83354.259999999995</v>
      </c>
      <c r="Q56" s="1477">
        <v>86145.691999999995</v>
      </c>
      <c r="R56" s="1101">
        <f>ROUND(Q56,0)/ROUND(P56,0)-1</f>
        <v>3.349569306811917E-2</v>
      </c>
      <c r="S56" s="1101">
        <f t="shared" ref="S56:S64" si="14">ROUND(Q56,0)/ROUND(M56,0)-1</f>
        <v>8.8169163529798089E-2</v>
      </c>
      <c r="Z56" s="971"/>
      <c r="AA56" s="971"/>
      <c r="AB56" s="971"/>
    </row>
    <row r="57" spans="1:28" ht="15" customHeight="1" thickTop="1">
      <c r="A57" s="788"/>
      <c r="B57" s="786" t="s">
        <v>1081</v>
      </c>
      <c r="C57" s="777"/>
      <c r="D57" s="364"/>
      <c r="E57" s="783"/>
      <c r="F57" s="783"/>
      <c r="G57" s="783" t="s">
        <v>13</v>
      </c>
      <c r="H57" s="438"/>
      <c r="I57" s="438"/>
      <c r="J57" s="438"/>
      <c r="K57" s="438"/>
      <c r="L57" s="908">
        <v>77213</v>
      </c>
      <c r="M57" s="908">
        <v>78031</v>
      </c>
      <c r="N57" s="908">
        <v>79412</v>
      </c>
      <c r="O57" s="908">
        <v>80316</v>
      </c>
      <c r="P57" s="908">
        <v>82419.659</v>
      </c>
      <c r="Q57" s="1478">
        <v>85185.785999999993</v>
      </c>
      <c r="R57" s="1157">
        <f t="shared" ref="R57:R62" si="15">ROUND(Q57,0)/ROUND(P57,0)-1</f>
        <v>3.3559815578743102E-2</v>
      </c>
      <c r="S57" s="1157">
        <f t="shared" si="14"/>
        <v>9.169432661378174E-2</v>
      </c>
      <c r="Z57" s="971"/>
      <c r="AA57" s="971"/>
      <c r="AB57" s="971"/>
    </row>
    <row r="58" spans="1:28" ht="15" customHeight="1">
      <c r="A58" s="788"/>
      <c r="B58" s="786" t="s">
        <v>1082</v>
      </c>
      <c r="C58" s="787"/>
      <c r="D58" s="364"/>
      <c r="E58" s="783"/>
      <c r="F58" s="783"/>
      <c r="G58" s="783" t="s">
        <v>14</v>
      </c>
      <c r="H58" s="438"/>
      <c r="I58" s="438"/>
      <c r="J58" s="438"/>
      <c r="K58" s="438"/>
      <c r="L58" s="908">
        <v>523</v>
      </c>
      <c r="M58" s="908">
        <v>629</v>
      </c>
      <c r="N58" s="908">
        <v>614</v>
      </c>
      <c r="O58" s="908">
        <v>509</v>
      </c>
      <c r="P58" s="908">
        <v>481.08199999999999</v>
      </c>
      <c r="Q58" s="1478">
        <v>504.904</v>
      </c>
      <c r="R58" s="1157">
        <f t="shared" si="15"/>
        <v>4.9896049896049899E-2</v>
      </c>
      <c r="S58" s="1157">
        <f t="shared" si="14"/>
        <v>-0.19713831478537358</v>
      </c>
    </row>
    <row r="59" spans="1:28" ht="15" customHeight="1">
      <c r="A59" s="788"/>
      <c r="B59" s="786" t="s">
        <v>1284</v>
      </c>
      <c r="C59" s="787"/>
      <c r="D59" s="364"/>
      <c r="E59" s="783"/>
      <c r="F59" s="783"/>
      <c r="G59" s="783" t="s">
        <v>15</v>
      </c>
      <c r="H59" s="438"/>
      <c r="I59" s="438"/>
      <c r="J59" s="438"/>
      <c r="K59" s="438"/>
      <c r="L59" s="908">
        <v>309</v>
      </c>
      <c r="M59" s="908">
        <v>286</v>
      </c>
      <c r="N59" s="908">
        <v>236</v>
      </c>
      <c r="O59" s="908">
        <v>260</v>
      </c>
      <c r="P59" s="908">
        <v>223.965</v>
      </c>
      <c r="Q59" s="1478">
        <v>216.71700000000001</v>
      </c>
      <c r="R59" s="1157">
        <f t="shared" si="15"/>
        <v>-3.125E-2</v>
      </c>
      <c r="S59" s="1157">
        <f t="shared" si="14"/>
        <v>-0.24125874125874125</v>
      </c>
      <c r="U59" s="978"/>
    </row>
    <row r="60" spans="1:28" ht="15" customHeight="1">
      <c r="A60" s="788"/>
      <c r="B60" s="786" t="s">
        <v>1083</v>
      </c>
      <c r="C60" s="787"/>
      <c r="D60" s="364"/>
      <c r="E60" s="783"/>
      <c r="F60" s="783"/>
      <c r="G60" s="783" t="s">
        <v>16</v>
      </c>
      <c r="H60" s="438"/>
      <c r="I60" s="438"/>
      <c r="J60" s="438"/>
      <c r="K60" s="438"/>
      <c r="L60" s="908">
        <v>187</v>
      </c>
      <c r="M60" s="908">
        <v>117</v>
      </c>
      <c r="N60" s="908">
        <v>101</v>
      </c>
      <c r="O60" s="908">
        <v>126</v>
      </c>
      <c r="P60" s="908">
        <v>132.387</v>
      </c>
      <c r="Q60" s="1478">
        <v>132.46</v>
      </c>
      <c r="R60" s="1157">
        <f t="shared" si="15"/>
        <v>0</v>
      </c>
      <c r="S60" s="1157">
        <f t="shared" si="14"/>
        <v>0.12820512820512819</v>
      </c>
      <c r="T60" s="891"/>
      <c r="U60" s="891"/>
      <c r="V60" s="891"/>
      <c r="W60" s="891"/>
      <c r="X60" s="891"/>
      <c r="Y60" s="891"/>
    </row>
    <row r="61" spans="1:28" ht="15" customHeight="1">
      <c r="A61" s="775"/>
      <c r="B61" s="797"/>
      <c r="C61" s="787"/>
      <c r="D61" s="364"/>
      <c r="E61" s="808"/>
      <c r="F61" s="783"/>
      <c r="G61" s="783" t="s">
        <v>17</v>
      </c>
      <c r="H61" s="438"/>
      <c r="I61" s="438"/>
      <c r="J61" s="438"/>
      <c r="K61" s="438"/>
      <c r="L61" s="908">
        <v>140</v>
      </c>
      <c r="M61" s="908">
        <v>103</v>
      </c>
      <c r="N61" s="908">
        <v>109</v>
      </c>
      <c r="O61" s="908">
        <v>92</v>
      </c>
      <c r="P61" s="908">
        <v>97.167000000000002</v>
      </c>
      <c r="Q61" s="1478">
        <v>105.825</v>
      </c>
      <c r="R61" s="1157">
        <f t="shared" si="15"/>
        <v>9.2783505154639068E-2</v>
      </c>
      <c r="S61" s="1157">
        <f t="shared" si="14"/>
        <v>2.9126213592232997E-2</v>
      </c>
      <c r="T61" s="891"/>
      <c r="U61" s="891"/>
      <c r="V61" s="891"/>
      <c r="W61" s="891"/>
      <c r="X61" s="891"/>
      <c r="Y61" s="891"/>
    </row>
    <row r="62" spans="1:28" ht="15" customHeight="1">
      <c r="A62" s="775"/>
      <c r="B62" s="797"/>
      <c r="C62" s="787"/>
      <c r="D62" s="364"/>
      <c r="E62" s="808"/>
      <c r="F62" s="1032" t="s">
        <v>18</v>
      </c>
      <c r="G62" s="1033"/>
      <c r="H62" s="1034"/>
      <c r="I62" s="1034"/>
      <c r="J62" s="1034"/>
      <c r="K62" s="1034"/>
      <c r="L62" s="1035">
        <f t="shared" ref="L62:P62" si="16">L59+L60+L61</f>
        <v>636</v>
      </c>
      <c r="M62" s="1035">
        <f t="shared" si="16"/>
        <v>506</v>
      </c>
      <c r="N62" s="1035">
        <f t="shared" si="16"/>
        <v>446</v>
      </c>
      <c r="O62" s="1035">
        <f t="shared" si="16"/>
        <v>478</v>
      </c>
      <c r="P62" s="1035">
        <f t="shared" si="16"/>
        <v>453.51900000000001</v>
      </c>
      <c r="Q62" s="1479">
        <v>455.00200000000001</v>
      </c>
      <c r="R62" s="1102">
        <f t="shared" si="15"/>
        <v>2.2026431718060735E-3</v>
      </c>
      <c r="S62" s="1102">
        <f t="shared" si="14"/>
        <v>-0.10079051383399207</v>
      </c>
      <c r="T62" s="891"/>
      <c r="U62" s="891"/>
      <c r="V62" s="891"/>
      <c r="W62" s="891"/>
      <c r="X62" s="891"/>
      <c r="Y62" s="891"/>
    </row>
    <row r="63" spans="1:28" ht="15" customHeight="1">
      <c r="A63" s="775"/>
      <c r="B63" s="797"/>
      <c r="C63" s="787"/>
      <c r="D63" s="364"/>
      <c r="E63" s="808"/>
      <c r="F63" s="809" t="s">
        <v>7</v>
      </c>
      <c r="G63" s="810"/>
      <c r="H63" s="811"/>
      <c r="I63" s="811"/>
      <c r="J63" s="811"/>
      <c r="K63" s="811"/>
      <c r="L63" s="1036">
        <f t="shared" ref="L63:P63" si="17">L62/L56</f>
        <v>8.1151431633746749E-3</v>
      </c>
      <c r="M63" s="1036">
        <f t="shared" si="17"/>
        <v>6.3916327716443929E-3</v>
      </c>
      <c r="N63" s="1036">
        <f t="shared" si="17"/>
        <v>5.5423004274778804E-3</v>
      </c>
      <c r="O63" s="1036">
        <f t="shared" si="17"/>
        <v>5.8792418483942779E-3</v>
      </c>
      <c r="P63" s="1036">
        <f t="shared" si="17"/>
        <v>5.4408616908122034E-3</v>
      </c>
      <c r="Q63" s="1480">
        <v>5.2817731152475971E-3</v>
      </c>
      <c r="R63" s="1385" t="s">
        <v>1333</v>
      </c>
      <c r="S63" s="1385" t="s">
        <v>1338</v>
      </c>
      <c r="T63" s="891"/>
      <c r="U63" s="891"/>
      <c r="V63" s="891"/>
      <c r="W63" s="891"/>
      <c r="X63" s="891"/>
      <c r="Y63" s="891"/>
    </row>
    <row r="64" spans="1:28" ht="15" customHeight="1">
      <c r="A64" s="800"/>
      <c r="B64" s="797"/>
      <c r="C64" s="787"/>
      <c r="D64" s="364"/>
      <c r="E64" s="808"/>
      <c r="F64" s="1032" t="s">
        <v>1287</v>
      </c>
      <c r="G64" s="1033"/>
      <c r="H64" s="1034"/>
      <c r="I64" s="1034"/>
      <c r="J64" s="1034"/>
      <c r="K64" s="1034"/>
      <c r="L64" s="1035">
        <f t="shared" ref="L64:P64" si="18">L58+L59+L60+L61</f>
        <v>1159</v>
      </c>
      <c r="M64" s="1035">
        <f t="shared" si="18"/>
        <v>1135</v>
      </c>
      <c r="N64" s="1035">
        <f t="shared" si="18"/>
        <v>1060</v>
      </c>
      <c r="O64" s="1035">
        <f t="shared" si="18"/>
        <v>987</v>
      </c>
      <c r="P64" s="1035">
        <f t="shared" si="18"/>
        <v>934.601</v>
      </c>
      <c r="Q64" s="1479">
        <v>959.90600000000006</v>
      </c>
      <c r="R64" s="1102">
        <f>ROUND(Q64,0)/ROUND(P64,0)-1</f>
        <v>2.673796791443861E-2</v>
      </c>
      <c r="S64" s="1102">
        <f t="shared" si="14"/>
        <v>-0.1541850220264317</v>
      </c>
      <c r="T64" s="891"/>
      <c r="U64" s="891"/>
      <c r="V64" s="891"/>
      <c r="W64" s="891"/>
      <c r="X64" s="891"/>
      <c r="Y64" s="891"/>
    </row>
    <row r="65" spans="1:25" ht="15" customHeight="1">
      <c r="A65" s="800"/>
      <c r="B65" s="797"/>
      <c r="C65" s="787"/>
      <c r="D65" s="365"/>
      <c r="E65" s="808"/>
      <c r="F65" s="809" t="s">
        <v>1288</v>
      </c>
      <c r="G65" s="810"/>
      <c r="H65" s="811"/>
      <c r="I65" s="811"/>
      <c r="J65" s="811"/>
      <c r="K65" s="811"/>
      <c r="L65" s="1036">
        <f t="shared" ref="L65:P65" si="19">L64/L56</f>
        <v>1.4788444852753534E-2</v>
      </c>
      <c r="M65" s="1036">
        <f t="shared" si="19"/>
        <v>1.433696283758179E-2</v>
      </c>
      <c r="N65" s="1036">
        <f t="shared" si="19"/>
        <v>1.3172283527189582E-2</v>
      </c>
      <c r="O65" s="1036">
        <f t="shared" si="19"/>
        <v>1.2139773440094462E-2</v>
      </c>
      <c r="P65" s="1036">
        <f t="shared" si="19"/>
        <v>1.121239634303034E-2</v>
      </c>
      <c r="Q65" s="1480">
        <v>1.1142820699612003E-2</v>
      </c>
      <c r="R65" s="1385" t="s">
        <v>1333</v>
      </c>
      <c r="S65" s="1385" t="s">
        <v>1339</v>
      </c>
      <c r="T65" s="891"/>
      <c r="U65" s="891"/>
      <c r="V65" s="891"/>
      <c r="W65" s="891"/>
      <c r="X65" s="891"/>
      <c r="Y65" s="891"/>
    </row>
    <row r="66" spans="1:25" ht="15" customHeight="1">
      <c r="A66" s="801"/>
      <c r="B66" s="797"/>
      <c r="C66" s="812"/>
      <c r="D66" s="364"/>
      <c r="E66" s="784"/>
      <c r="F66" s="784"/>
      <c r="G66" s="784"/>
      <c r="H66" s="438"/>
      <c r="I66" s="438"/>
      <c r="J66" s="438"/>
      <c r="K66" s="438"/>
      <c r="L66" s="438"/>
      <c r="M66" s="438"/>
      <c r="N66" s="438"/>
      <c r="O66" s="438"/>
      <c r="P66" s="438"/>
      <c r="Q66" s="438"/>
      <c r="R66" s="773"/>
      <c r="S66" s="773"/>
    </row>
    <row r="67" spans="1:25" ht="15" customHeight="1">
      <c r="A67" s="801"/>
      <c r="B67" s="797"/>
      <c r="C67" s="812"/>
      <c r="D67" s="364"/>
      <c r="F67" s="783"/>
      <c r="G67" s="783"/>
      <c r="H67" s="813"/>
      <c r="I67" s="813"/>
      <c r="J67" s="813"/>
      <c r="K67" s="813"/>
      <c r="L67" s="813"/>
      <c r="M67" s="813"/>
      <c r="N67" s="813"/>
      <c r="O67" s="813"/>
      <c r="P67" s="813"/>
      <c r="Q67" s="813"/>
      <c r="R67" s="813"/>
      <c r="S67" s="814"/>
    </row>
    <row r="68" spans="1:25" ht="15" customHeight="1">
      <c r="A68" s="801"/>
      <c r="B68" s="797"/>
      <c r="C68" s="812"/>
      <c r="D68" s="364"/>
      <c r="E68" s="783"/>
      <c r="F68" s="808"/>
      <c r="G68" s="783"/>
      <c r="H68" s="438"/>
      <c r="I68" s="438"/>
      <c r="J68" s="438"/>
      <c r="K68" s="438"/>
      <c r="L68" s="438"/>
      <c r="M68" s="438"/>
      <c r="N68" s="438"/>
      <c r="O68" s="438"/>
      <c r="P68" s="438"/>
      <c r="Q68" s="438"/>
      <c r="R68" s="773"/>
      <c r="S68" s="773"/>
    </row>
    <row r="69" spans="1:25" ht="15" customHeight="1">
      <c r="A69" s="801"/>
      <c r="B69" s="797"/>
      <c r="C69" s="812"/>
      <c r="D69" s="364"/>
      <c r="E69" s="783"/>
      <c r="F69" s="783"/>
      <c r="G69" s="783"/>
      <c r="H69" s="438"/>
      <c r="I69" s="438"/>
      <c r="J69" s="438"/>
      <c r="K69" s="438"/>
      <c r="L69" s="438"/>
      <c r="M69" s="438"/>
      <c r="N69" s="438"/>
      <c r="O69" s="438"/>
      <c r="P69" s="438"/>
      <c r="Q69" s="438"/>
      <c r="R69" s="773"/>
      <c r="S69" s="773"/>
    </row>
    <row r="70" spans="1:25" ht="15" customHeight="1">
      <c r="A70" s="801"/>
      <c r="B70" s="797"/>
      <c r="C70" s="812"/>
      <c r="D70" s="364"/>
      <c r="E70" s="783"/>
      <c r="F70" s="783"/>
      <c r="G70" s="783"/>
      <c r="H70" s="438"/>
      <c r="I70" s="438"/>
      <c r="J70" s="438"/>
      <c r="K70" s="438"/>
      <c r="L70" s="438"/>
      <c r="M70" s="438"/>
      <c r="N70" s="438"/>
      <c r="O70" s="438"/>
      <c r="P70" s="438"/>
      <c r="Q70" s="438"/>
      <c r="R70" s="773"/>
      <c r="S70" s="773"/>
    </row>
    <row r="71" spans="1:25" ht="15" customHeight="1">
      <c r="A71" s="801"/>
      <c r="B71" s="797"/>
      <c r="C71" s="812"/>
      <c r="D71" s="364"/>
      <c r="E71" s="783"/>
      <c r="F71" s="783"/>
      <c r="G71" s="783"/>
      <c r="H71" s="438"/>
      <c r="I71" s="438"/>
      <c r="J71" s="438"/>
      <c r="K71" s="438"/>
      <c r="L71" s="438"/>
      <c r="M71" s="438"/>
      <c r="N71" s="438"/>
      <c r="O71" s="438"/>
      <c r="P71" s="438"/>
      <c r="Q71" s="438"/>
      <c r="R71" s="773"/>
      <c r="S71" s="813">
        <v>18</v>
      </c>
    </row>
    <row r="72" spans="1:25" s="753" customFormat="1" ht="5.0999999999999996" customHeight="1">
      <c r="A72" s="751"/>
      <c r="B72" s="752"/>
      <c r="D72" s="754"/>
      <c r="G72" s="755"/>
      <c r="H72" s="756"/>
      <c r="I72" s="756"/>
      <c r="J72" s="756"/>
      <c r="K72" s="756"/>
      <c r="L72" s="756"/>
      <c r="M72" s="756"/>
      <c r="N72" s="756"/>
      <c r="O72" s="756"/>
      <c r="P72" s="756"/>
      <c r="Q72" s="756"/>
      <c r="R72" s="756"/>
      <c r="S72" s="756"/>
      <c r="T72" s="976"/>
      <c r="U72" s="976"/>
      <c r="V72" s="976"/>
      <c r="W72" s="976"/>
      <c r="X72" s="976"/>
      <c r="Y72" s="976"/>
    </row>
    <row r="73" spans="1:25" s="759" customFormat="1" ht="20.100000000000001" customHeight="1">
      <c r="A73" s="757"/>
      <c r="B73" s="758"/>
      <c r="D73" s="760"/>
      <c r="G73" s="761"/>
      <c r="H73" s="762" t="s">
        <v>1117</v>
      </c>
      <c r="I73" s="762" t="s">
        <v>1118</v>
      </c>
      <c r="J73" s="762" t="s">
        <v>1119</v>
      </c>
      <c r="K73" s="762" t="s">
        <v>1120</v>
      </c>
      <c r="L73" s="762" t="s">
        <v>1121</v>
      </c>
      <c r="M73" s="762" t="s">
        <v>1122</v>
      </c>
      <c r="N73" s="762" t="s">
        <v>1123</v>
      </c>
      <c r="O73" s="762" t="s">
        <v>1159</v>
      </c>
      <c r="P73" s="762" t="s">
        <v>1124</v>
      </c>
      <c r="Q73" s="762" t="s">
        <v>1191</v>
      </c>
      <c r="R73" s="763" t="s">
        <v>5</v>
      </c>
      <c r="S73" s="763" t="s">
        <v>4</v>
      </c>
      <c r="T73" s="977"/>
      <c r="U73" s="977"/>
      <c r="V73" s="977"/>
      <c r="W73" s="977"/>
      <c r="X73" s="977"/>
      <c r="Y73" s="977"/>
    </row>
    <row r="74" spans="1:25" ht="15" customHeight="1">
      <c r="A74" s="800"/>
      <c r="B74" s="797"/>
      <c r="C74" s="803"/>
      <c r="D74" s="815"/>
      <c r="E74" s="803"/>
      <c r="F74" s="803"/>
      <c r="G74" s="816"/>
      <c r="H74" s="817"/>
      <c r="I74" s="817"/>
      <c r="J74" s="817"/>
      <c r="K74" s="817"/>
      <c r="L74" s="817"/>
      <c r="M74" s="817"/>
      <c r="N74" s="817"/>
      <c r="O74" s="817"/>
      <c r="P74" s="817"/>
      <c r="Q74" s="817"/>
      <c r="R74" s="818"/>
      <c r="S74" s="818"/>
    </row>
    <row r="75" spans="1:25" ht="15" customHeight="1">
      <c r="A75" s="769" t="s">
        <v>1126</v>
      </c>
      <c r="B75" s="770"/>
      <c r="C75" s="812"/>
      <c r="D75" s="364"/>
      <c r="E75" s="804" t="s">
        <v>1130</v>
      </c>
      <c r="F75" s="819"/>
      <c r="G75" s="819"/>
      <c r="H75" s="784"/>
      <c r="I75" s="784"/>
      <c r="J75" s="784"/>
      <c r="K75" s="784"/>
      <c r="L75" s="784"/>
      <c r="M75" s="784"/>
      <c r="N75" s="784"/>
      <c r="O75" s="784"/>
      <c r="P75" s="784"/>
      <c r="Q75" s="784"/>
      <c r="R75" s="784"/>
      <c r="S75" s="774" t="s">
        <v>1127</v>
      </c>
    </row>
    <row r="76" spans="1:25" ht="15" customHeight="1" thickBot="1">
      <c r="A76" s="800"/>
      <c r="B76" s="797"/>
      <c r="C76" s="812"/>
      <c r="D76" s="364"/>
      <c r="E76" s="819"/>
      <c r="F76" s="820" t="s">
        <v>874</v>
      </c>
      <c r="G76" s="821"/>
      <c r="H76" s="807"/>
      <c r="I76" s="807"/>
      <c r="J76" s="807"/>
      <c r="K76" s="807"/>
      <c r="L76" s="1472">
        <v>107442</v>
      </c>
      <c r="M76" s="1472">
        <v>108082</v>
      </c>
      <c r="N76" s="1472">
        <v>109492</v>
      </c>
      <c r="O76" s="1472">
        <v>113497</v>
      </c>
      <c r="P76" s="1472">
        <v>114547.046</v>
      </c>
      <c r="Q76" s="1477">
        <v>116599.553</v>
      </c>
      <c r="R76" s="1101">
        <f>ROUND(Q76,0)/ROUND(P76,0)-1</f>
        <v>1.7922774057810287E-2</v>
      </c>
      <c r="S76" s="1101">
        <f t="shared" ref="S76:S84" si="20">ROUND(Q76,0)/ROUND(M76,0)-1</f>
        <v>7.881053274365768E-2</v>
      </c>
    </row>
    <row r="77" spans="1:25" ht="15" customHeight="1" thickTop="1">
      <c r="A77" s="780" t="s">
        <v>1066</v>
      </c>
      <c r="B77" s="781"/>
      <c r="C77" s="812"/>
      <c r="D77" s="364"/>
      <c r="E77" s="819"/>
      <c r="F77" s="819"/>
      <c r="G77" s="819" t="s">
        <v>13</v>
      </c>
      <c r="H77" s="438"/>
      <c r="I77" s="438"/>
      <c r="J77" s="438"/>
      <c r="K77" s="438"/>
      <c r="L77" s="908">
        <v>106805</v>
      </c>
      <c r="M77" s="908">
        <v>107404</v>
      </c>
      <c r="N77" s="908">
        <v>108750</v>
      </c>
      <c r="O77" s="908">
        <v>112763</v>
      </c>
      <c r="P77" s="908">
        <v>113765.607</v>
      </c>
      <c r="Q77" s="1478">
        <v>115802.012</v>
      </c>
      <c r="R77" s="1157">
        <f t="shared" ref="R77:R82" si="21">ROUND(Q77,0)/ROUND(P77,0)-1</f>
        <v>1.7896383805354743E-2</v>
      </c>
      <c r="S77" s="1157">
        <f t="shared" si="20"/>
        <v>7.8190756396409711E-2</v>
      </c>
    </row>
    <row r="78" spans="1:25" ht="15" customHeight="1">
      <c r="A78" s="781"/>
      <c r="B78" s="786" t="s">
        <v>1067</v>
      </c>
      <c r="C78" s="746"/>
      <c r="D78" s="822"/>
      <c r="E78" s="819"/>
      <c r="F78" s="819"/>
      <c r="G78" s="819" t="s">
        <v>14</v>
      </c>
      <c r="H78" s="438"/>
      <c r="I78" s="438"/>
      <c r="J78" s="438"/>
      <c r="K78" s="438"/>
      <c r="L78" s="908">
        <v>375</v>
      </c>
      <c r="M78" s="908">
        <v>424</v>
      </c>
      <c r="N78" s="908">
        <v>462</v>
      </c>
      <c r="O78" s="908">
        <v>455</v>
      </c>
      <c r="P78" s="908">
        <v>496.62099999999998</v>
      </c>
      <c r="Q78" s="1478">
        <v>511.34500000000003</v>
      </c>
      <c r="R78" s="1157">
        <f t="shared" si="21"/>
        <v>2.8169014084507005E-2</v>
      </c>
      <c r="S78" s="1157">
        <f t="shared" si="20"/>
        <v>0.20518867924528306</v>
      </c>
    </row>
    <row r="79" spans="1:25" ht="15" customHeight="1">
      <c r="A79" s="781"/>
      <c r="B79" s="786" t="s">
        <v>1068</v>
      </c>
      <c r="C79" s="803"/>
      <c r="D79" s="823"/>
      <c r="E79" s="819"/>
      <c r="F79" s="819"/>
      <c r="G79" s="819" t="s">
        <v>15</v>
      </c>
      <c r="H79" s="438"/>
      <c r="I79" s="438"/>
      <c r="J79" s="438"/>
      <c r="K79" s="438"/>
      <c r="L79" s="908">
        <v>163</v>
      </c>
      <c r="M79" s="908">
        <v>170</v>
      </c>
      <c r="N79" s="908">
        <v>180</v>
      </c>
      <c r="O79" s="908">
        <v>184</v>
      </c>
      <c r="P79" s="908">
        <v>193.68799999999999</v>
      </c>
      <c r="Q79" s="1478">
        <v>185.91800000000001</v>
      </c>
      <c r="R79" s="1157">
        <f t="shared" si="21"/>
        <v>-4.123711340206182E-2</v>
      </c>
      <c r="S79" s="1157">
        <f t="shared" si="20"/>
        <v>9.4117647058823639E-2</v>
      </c>
    </row>
    <row r="80" spans="1:25" ht="15" customHeight="1">
      <c r="A80" s="788"/>
      <c r="B80" s="786" t="s">
        <v>1069</v>
      </c>
      <c r="C80" s="812"/>
      <c r="D80" s="824"/>
      <c r="E80" s="825"/>
      <c r="F80" s="819"/>
      <c r="G80" s="819" t="s">
        <v>16</v>
      </c>
      <c r="H80" s="438"/>
      <c r="I80" s="438"/>
      <c r="J80" s="438"/>
      <c r="K80" s="438"/>
      <c r="L80" s="908">
        <v>68</v>
      </c>
      <c r="M80" s="908">
        <v>67</v>
      </c>
      <c r="N80" s="908">
        <v>79</v>
      </c>
      <c r="O80" s="908">
        <v>74</v>
      </c>
      <c r="P80" s="908">
        <v>71.650999999999996</v>
      </c>
      <c r="Q80" s="1478">
        <v>78.537000000000006</v>
      </c>
      <c r="R80" s="1157">
        <f t="shared" si="21"/>
        <v>9.7222222222222321E-2</v>
      </c>
      <c r="S80" s="1157">
        <f t="shared" si="20"/>
        <v>0.17910447761194037</v>
      </c>
    </row>
    <row r="81" spans="1:24" ht="15" customHeight="1">
      <c r="A81" s="788"/>
      <c r="B81" s="786" t="s">
        <v>1070</v>
      </c>
      <c r="C81" s="812"/>
      <c r="D81" s="824"/>
      <c r="E81" s="825"/>
      <c r="F81" s="819"/>
      <c r="G81" s="819" t="s">
        <v>17</v>
      </c>
      <c r="H81" s="438"/>
      <c r="I81" s="438"/>
      <c r="J81" s="438"/>
      <c r="K81" s="438"/>
      <c r="L81" s="908">
        <v>31</v>
      </c>
      <c r="M81" s="908">
        <v>17</v>
      </c>
      <c r="N81" s="908">
        <v>22</v>
      </c>
      <c r="O81" s="908">
        <v>21</v>
      </c>
      <c r="P81" s="908">
        <v>19.478999999999999</v>
      </c>
      <c r="Q81" s="1478">
        <v>21.741</v>
      </c>
      <c r="R81" s="1157">
        <f t="shared" si="21"/>
        <v>0.15789473684210531</v>
      </c>
      <c r="S81" s="1157">
        <f t="shared" si="20"/>
        <v>0.29411764705882359</v>
      </c>
      <c r="T81" s="891"/>
      <c r="U81" s="891"/>
      <c r="V81" s="891"/>
      <c r="W81" s="891"/>
      <c r="X81" s="891"/>
    </row>
    <row r="82" spans="1:24" ht="15" customHeight="1">
      <c r="A82" s="788"/>
      <c r="B82" s="786" t="s">
        <v>1071</v>
      </c>
      <c r="C82" s="826"/>
      <c r="D82" s="364"/>
      <c r="E82" s="825"/>
      <c r="F82" s="1037" t="s">
        <v>18</v>
      </c>
      <c r="G82" s="1038"/>
      <c r="H82" s="1034"/>
      <c r="I82" s="1034"/>
      <c r="J82" s="1034"/>
      <c r="K82" s="1034"/>
      <c r="L82" s="1035">
        <f t="shared" ref="L82:P82" si="22">L79+L80+L81</f>
        <v>262</v>
      </c>
      <c r="M82" s="1035">
        <f t="shared" si="22"/>
        <v>254</v>
      </c>
      <c r="N82" s="1035">
        <f t="shared" si="22"/>
        <v>281</v>
      </c>
      <c r="O82" s="1035">
        <f t="shared" si="22"/>
        <v>279</v>
      </c>
      <c r="P82" s="1035">
        <f t="shared" si="22"/>
        <v>284.81799999999998</v>
      </c>
      <c r="Q82" s="1479">
        <v>286.19600000000003</v>
      </c>
      <c r="R82" s="1102">
        <f t="shared" si="21"/>
        <v>3.5087719298245723E-3</v>
      </c>
      <c r="S82" s="1102">
        <f t="shared" si="20"/>
        <v>0.12598425196850394</v>
      </c>
      <c r="T82" s="891"/>
      <c r="U82" s="891"/>
      <c r="V82" s="891"/>
      <c r="W82" s="891"/>
      <c r="X82" s="891"/>
    </row>
    <row r="83" spans="1:24" ht="15" customHeight="1">
      <c r="A83" s="788"/>
      <c r="B83" s="786" t="s">
        <v>1072</v>
      </c>
      <c r="C83" s="826"/>
      <c r="D83" s="364"/>
      <c r="E83" s="825"/>
      <c r="F83" s="827" t="s">
        <v>7</v>
      </c>
      <c r="G83" s="828"/>
      <c r="H83" s="811"/>
      <c r="I83" s="811"/>
      <c r="J83" s="811"/>
      <c r="K83" s="811"/>
      <c r="L83" s="1036">
        <f t="shared" ref="L83:P83" si="23">L82/L76</f>
        <v>2.4385249716125908E-3</v>
      </c>
      <c r="M83" s="1036">
        <f t="shared" si="23"/>
        <v>2.3500675413112267E-3</v>
      </c>
      <c r="N83" s="1036">
        <f t="shared" si="23"/>
        <v>2.5663975450261208E-3</v>
      </c>
      <c r="O83" s="1036">
        <f t="shared" si="23"/>
        <v>2.4582147545750108E-3</v>
      </c>
      <c r="P83" s="1036">
        <f t="shared" si="23"/>
        <v>2.4864718030354095E-3</v>
      </c>
      <c r="Q83" s="1480">
        <v>2.4545205589252992E-3</v>
      </c>
      <c r="R83" s="1385" t="s">
        <v>1325</v>
      </c>
      <c r="S83" s="1385" t="s">
        <v>1333</v>
      </c>
      <c r="T83" s="891"/>
      <c r="U83" s="891"/>
      <c r="V83" s="891"/>
      <c r="W83" s="891"/>
      <c r="X83" s="891"/>
    </row>
    <row r="84" spans="1:24" ht="15" customHeight="1">
      <c r="A84" s="788"/>
      <c r="B84" s="786" t="s">
        <v>1073</v>
      </c>
      <c r="C84" s="826"/>
      <c r="D84" s="364"/>
      <c r="E84" s="825"/>
      <c r="F84" s="1037" t="s">
        <v>1286</v>
      </c>
      <c r="G84" s="1038"/>
      <c r="H84" s="1034"/>
      <c r="I84" s="1034"/>
      <c r="J84" s="1034"/>
      <c r="K84" s="1034"/>
      <c r="L84" s="1035">
        <f t="shared" ref="L84:P84" si="24">L78+L79+L80+L81</f>
        <v>637</v>
      </c>
      <c r="M84" s="1035">
        <f t="shared" si="24"/>
        <v>678</v>
      </c>
      <c r="N84" s="1035">
        <f t="shared" si="24"/>
        <v>743</v>
      </c>
      <c r="O84" s="1035">
        <f t="shared" si="24"/>
        <v>734</v>
      </c>
      <c r="P84" s="1035">
        <f t="shared" si="24"/>
        <v>781.43899999999996</v>
      </c>
      <c r="Q84" s="1479">
        <v>797.54100000000005</v>
      </c>
      <c r="R84" s="1102">
        <f>ROUND(Q84,0)/ROUND(P84,0)-1</f>
        <v>2.1766965428937191E-2</v>
      </c>
      <c r="S84" s="1102">
        <f t="shared" si="20"/>
        <v>0.17699115044247793</v>
      </c>
      <c r="T84" s="891"/>
      <c r="U84" s="891"/>
      <c r="V84" s="891"/>
      <c r="W84" s="891"/>
      <c r="X84" s="891"/>
    </row>
    <row r="85" spans="1:24" ht="15" customHeight="1">
      <c r="A85" s="788"/>
      <c r="B85" s="786" t="s">
        <v>1074</v>
      </c>
      <c r="C85" s="787"/>
      <c r="D85" s="364"/>
      <c r="E85" s="784"/>
      <c r="F85" s="827" t="s">
        <v>1239</v>
      </c>
      <c r="G85" s="828"/>
      <c r="H85" s="811"/>
      <c r="I85" s="811"/>
      <c r="J85" s="811"/>
      <c r="K85" s="811"/>
      <c r="L85" s="1036">
        <f t="shared" ref="L85:P85" si="25">L84/L76</f>
        <v>5.9287801790733601E-3</v>
      </c>
      <c r="M85" s="1036">
        <f t="shared" si="25"/>
        <v>6.2730149331063452E-3</v>
      </c>
      <c r="N85" s="1036">
        <f t="shared" si="25"/>
        <v>6.7858839001936214E-3</v>
      </c>
      <c r="O85" s="1036">
        <f t="shared" si="25"/>
        <v>6.4671312898138275E-3</v>
      </c>
      <c r="P85" s="1036">
        <f t="shared" si="25"/>
        <v>6.8219917255657554E-3</v>
      </c>
      <c r="Q85" s="1480">
        <v>6.8400004929693005E-3</v>
      </c>
      <c r="R85" s="1385" t="s">
        <v>1325</v>
      </c>
      <c r="S85" s="1385" t="s">
        <v>1340</v>
      </c>
      <c r="T85" s="891"/>
      <c r="U85" s="891"/>
      <c r="V85" s="891"/>
      <c r="W85" s="1430"/>
      <c r="X85" s="891"/>
    </row>
    <row r="86" spans="1:24" ht="15" customHeight="1">
      <c r="A86" s="788"/>
      <c r="B86" s="786" t="s">
        <v>1075</v>
      </c>
      <c r="C86" s="777"/>
      <c r="D86" s="364"/>
      <c r="E86" s="784"/>
      <c r="F86" s="784"/>
      <c r="G86" s="784"/>
      <c r="H86" s="438"/>
      <c r="I86" s="438"/>
      <c r="J86" s="438"/>
      <c r="K86" s="438"/>
      <c r="L86" s="438"/>
      <c r="M86" s="438"/>
      <c r="N86" s="438"/>
      <c r="O86" s="438"/>
      <c r="P86" s="438"/>
      <c r="Q86" s="438"/>
      <c r="R86" s="773"/>
      <c r="S86" s="773"/>
    </row>
    <row r="87" spans="1:24" ht="15" customHeight="1">
      <c r="A87" s="788"/>
      <c r="B87" s="786" t="s">
        <v>1076</v>
      </c>
      <c r="C87" s="777"/>
      <c r="D87" s="364"/>
      <c r="E87" s="784"/>
      <c r="F87" s="784"/>
      <c r="G87" s="784"/>
      <c r="H87" s="438"/>
      <c r="I87" s="438"/>
      <c r="J87" s="438"/>
      <c r="K87" s="438"/>
      <c r="L87" s="438"/>
      <c r="M87" s="438"/>
      <c r="N87" s="438"/>
      <c r="O87" s="438"/>
      <c r="P87" s="438"/>
      <c r="Q87" s="438"/>
      <c r="R87" s="773"/>
      <c r="S87" s="773"/>
    </row>
    <row r="88" spans="1:24" ht="15" customHeight="1">
      <c r="A88" s="781"/>
      <c r="B88" s="925" t="s">
        <v>1077</v>
      </c>
      <c r="C88" s="777"/>
      <c r="D88" s="364"/>
      <c r="E88" s="784"/>
      <c r="F88" s="784"/>
      <c r="G88" s="784"/>
      <c r="H88" s="438"/>
      <c r="I88" s="438"/>
      <c r="J88" s="438"/>
      <c r="K88" s="438"/>
      <c r="L88" s="438"/>
      <c r="M88" s="438"/>
      <c r="N88" s="438"/>
      <c r="O88" s="438"/>
      <c r="P88" s="438"/>
      <c r="Q88" s="438"/>
      <c r="R88" s="773"/>
      <c r="S88" s="773"/>
    </row>
    <row r="89" spans="1:24" ht="15" customHeight="1">
      <c r="A89" s="788"/>
      <c r="B89" s="786" t="s">
        <v>1078</v>
      </c>
      <c r="C89" s="787"/>
      <c r="D89" s="364"/>
      <c r="E89" s="804" t="s">
        <v>1131</v>
      </c>
      <c r="F89" s="819"/>
      <c r="G89" s="819"/>
      <c r="H89" s="784"/>
      <c r="I89" s="784"/>
      <c r="J89" s="784"/>
      <c r="K89" s="784"/>
      <c r="L89" s="784"/>
      <c r="M89" s="784"/>
      <c r="N89" s="784"/>
      <c r="O89" s="784"/>
      <c r="P89" s="784"/>
      <c r="Q89" s="784"/>
      <c r="R89" s="784"/>
      <c r="S89" s="774" t="s">
        <v>1127</v>
      </c>
    </row>
    <row r="90" spans="1:24" ht="15" customHeight="1" thickBot="1">
      <c r="A90" s="788"/>
      <c r="B90" s="786" t="s">
        <v>1079</v>
      </c>
      <c r="C90" s="777"/>
      <c r="D90" s="364"/>
      <c r="E90" s="819"/>
      <c r="F90" s="820" t="s">
        <v>874</v>
      </c>
      <c r="G90" s="821"/>
      <c r="H90" s="807"/>
      <c r="I90" s="807"/>
      <c r="J90" s="807"/>
      <c r="K90" s="807"/>
      <c r="L90" s="1472">
        <v>3045</v>
      </c>
      <c r="M90" s="1472">
        <v>3010</v>
      </c>
      <c r="N90" s="1472">
        <v>2878</v>
      </c>
      <c r="O90" s="1472">
        <v>2653</v>
      </c>
      <c r="P90" s="1472">
        <v>2665.8870000000002</v>
      </c>
      <c r="Q90" s="1477">
        <v>2566.3589999999999</v>
      </c>
      <c r="R90" s="1101">
        <f>ROUND(Q90,0)/ROUND(P90,0)-1</f>
        <v>-3.7509377344336126E-2</v>
      </c>
      <c r="S90" s="1101">
        <f t="shared" ref="S90:S92" si="26">ROUND(Q90,0)/ROUND(M90,0)-1</f>
        <v>-0.14750830564784057</v>
      </c>
    </row>
    <row r="91" spans="1:24" ht="15" customHeight="1" thickTop="1">
      <c r="A91" s="788"/>
      <c r="B91" s="786" t="s">
        <v>1080</v>
      </c>
      <c r="C91" s="777"/>
      <c r="D91" s="364"/>
      <c r="E91" s="819"/>
      <c r="F91" s="819"/>
      <c r="G91" s="819" t="s">
        <v>13</v>
      </c>
      <c r="H91" s="438"/>
      <c r="I91" s="438"/>
      <c r="J91" s="438"/>
      <c r="K91" s="438"/>
      <c r="L91" s="908">
        <v>3023</v>
      </c>
      <c r="M91" s="908">
        <v>2987</v>
      </c>
      <c r="N91" s="908">
        <v>2857</v>
      </c>
      <c r="O91" s="908">
        <v>2575</v>
      </c>
      <c r="P91" s="908">
        <v>2587.9580000000001</v>
      </c>
      <c r="Q91" s="1478">
        <v>2487.3850000000002</v>
      </c>
      <c r="R91" s="1157">
        <f t="shared" ref="R91:R96" si="27">ROUND(Q91,0)/ROUND(P91,0)-1</f>
        <v>-3.9026275115919606E-2</v>
      </c>
      <c r="S91" s="1157">
        <f t="shared" si="26"/>
        <v>-0.16739203213927012</v>
      </c>
    </row>
    <row r="92" spans="1:24" ht="15" customHeight="1">
      <c r="A92" s="788"/>
      <c r="B92" s="786" t="s">
        <v>1081</v>
      </c>
      <c r="C92" s="777"/>
      <c r="D92" s="364"/>
      <c r="E92" s="819"/>
      <c r="F92" s="819"/>
      <c r="G92" s="819" t="s">
        <v>14</v>
      </c>
      <c r="H92" s="438"/>
      <c r="I92" s="438"/>
      <c r="J92" s="438"/>
      <c r="K92" s="438"/>
      <c r="L92" s="908">
        <v>19</v>
      </c>
      <c r="M92" s="908">
        <v>20</v>
      </c>
      <c r="N92" s="908">
        <v>18</v>
      </c>
      <c r="O92" s="908">
        <v>19</v>
      </c>
      <c r="P92" s="908">
        <v>20.332000000000001</v>
      </c>
      <c r="Q92" s="1478">
        <v>23.251000000000001</v>
      </c>
      <c r="R92" s="1157">
        <f t="shared" si="27"/>
        <v>0.14999999999999991</v>
      </c>
      <c r="S92" s="1157">
        <f t="shared" si="26"/>
        <v>0.14999999999999991</v>
      </c>
    </row>
    <row r="93" spans="1:24" ht="15" customHeight="1">
      <c r="A93" s="788"/>
      <c r="B93" s="786" t="s">
        <v>1082</v>
      </c>
      <c r="C93" s="787"/>
      <c r="D93" s="364"/>
      <c r="E93" s="819"/>
      <c r="F93" s="819"/>
      <c r="G93" s="819" t="s">
        <v>15</v>
      </c>
      <c r="H93" s="438"/>
      <c r="I93" s="438"/>
      <c r="J93" s="438"/>
      <c r="K93" s="438"/>
      <c r="L93" s="908">
        <v>3</v>
      </c>
      <c r="M93" s="908">
        <v>2</v>
      </c>
      <c r="N93" s="908">
        <v>3</v>
      </c>
      <c r="O93" s="908">
        <v>58</v>
      </c>
      <c r="P93" s="908">
        <v>42.344000000000001</v>
      </c>
      <c r="Q93" s="1478">
        <v>40.792999999999999</v>
      </c>
      <c r="R93" s="1157">
        <f t="shared" si="27"/>
        <v>-2.3809523809523836E-2</v>
      </c>
      <c r="S93" s="1157" t="s">
        <v>1326</v>
      </c>
    </row>
    <row r="94" spans="1:24" ht="15" customHeight="1">
      <c r="A94" s="788"/>
      <c r="B94" s="786" t="s">
        <v>1284</v>
      </c>
      <c r="C94" s="777"/>
      <c r="D94" s="364"/>
      <c r="E94" s="825"/>
      <c r="F94" s="819"/>
      <c r="G94" s="819" t="s">
        <v>16</v>
      </c>
      <c r="H94" s="438"/>
      <c r="I94" s="438"/>
      <c r="J94" s="438"/>
      <c r="K94" s="438"/>
      <c r="L94" s="908">
        <v>0</v>
      </c>
      <c r="M94" s="908">
        <v>0</v>
      </c>
      <c r="N94" s="908">
        <v>0</v>
      </c>
      <c r="O94" s="908">
        <v>0</v>
      </c>
      <c r="P94" s="908">
        <v>0</v>
      </c>
      <c r="Q94" s="1478">
        <v>14.571999999999999</v>
      </c>
      <c r="R94" s="1441" t="s">
        <v>1209</v>
      </c>
      <c r="S94" s="1441" t="s">
        <v>1209</v>
      </c>
    </row>
    <row r="95" spans="1:24" ht="15" customHeight="1">
      <c r="A95" s="788"/>
      <c r="B95" s="786" t="s">
        <v>1083</v>
      </c>
      <c r="C95" s="777"/>
      <c r="D95" s="364"/>
      <c r="E95" s="825"/>
      <c r="F95" s="819"/>
      <c r="G95" s="819" t="s">
        <v>17</v>
      </c>
      <c r="H95" s="438"/>
      <c r="I95" s="438"/>
      <c r="J95" s="438"/>
      <c r="K95" s="438"/>
      <c r="L95" s="908">
        <v>0</v>
      </c>
      <c r="M95" s="908">
        <v>0</v>
      </c>
      <c r="N95" s="908">
        <v>0</v>
      </c>
      <c r="O95" s="908">
        <v>1</v>
      </c>
      <c r="P95" s="908">
        <v>15.15</v>
      </c>
      <c r="Q95" s="1478">
        <v>0.35799999999999998</v>
      </c>
      <c r="R95" s="1441" t="s">
        <v>1326</v>
      </c>
      <c r="S95" s="1441" t="s">
        <v>1209</v>
      </c>
    </row>
    <row r="96" spans="1:24" ht="15" customHeight="1">
      <c r="A96" s="800"/>
      <c r="B96" s="801"/>
      <c r="C96" s="777"/>
      <c r="D96" s="364"/>
      <c r="E96" s="825"/>
      <c r="F96" s="1037" t="s">
        <v>18</v>
      </c>
      <c r="G96" s="1038"/>
      <c r="H96" s="1034"/>
      <c r="I96" s="1034"/>
      <c r="J96" s="1034"/>
      <c r="K96" s="1034"/>
      <c r="L96" s="1035">
        <f t="shared" ref="L96:Q96" si="28">L93+L94+L95</f>
        <v>3</v>
      </c>
      <c r="M96" s="1035">
        <f t="shared" si="28"/>
        <v>2</v>
      </c>
      <c r="N96" s="1035">
        <f t="shared" si="28"/>
        <v>3</v>
      </c>
      <c r="O96" s="1035">
        <f t="shared" si="28"/>
        <v>59</v>
      </c>
      <c r="P96" s="1035">
        <f t="shared" si="28"/>
        <v>57.494</v>
      </c>
      <c r="Q96" s="1479">
        <f t="shared" si="28"/>
        <v>55.722999999999992</v>
      </c>
      <c r="R96" s="1102">
        <f t="shared" si="27"/>
        <v>-1.7543859649122862E-2</v>
      </c>
      <c r="S96" s="1102" t="s">
        <v>1326</v>
      </c>
    </row>
    <row r="97" spans="1:25" ht="15" customHeight="1">
      <c r="A97" s="800"/>
      <c r="B97" s="801"/>
      <c r="C97" s="787"/>
      <c r="D97" s="364"/>
      <c r="E97" s="825"/>
      <c r="F97" s="827" t="s">
        <v>7</v>
      </c>
      <c r="G97" s="828"/>
      <c r="H97" s="811"/>
      <c r="I97" s="811"/>
      <c r="J97" s="811"/>
      <c r="K97" s="811"/>
      <c r="L97" s="1036">
        <f t="shared" ref="L97:Q97" si="29">L96/L90</f>
        <v>9.8522167487684722E-4</v>
      </c>
      <c r="M97" s="1036">
        <f t="shared" si="29"/>
        <v>6.6445182724252495E-4</v>
      </c>
      <c r="N97" s="1036">
        <f t="shared" si="29"/>
        <v>1.0423905489923557E-3</v>
      </c>
      <c r="O97" s="1036">
        <f t="shared" si="29"/>
        <v>2.2238974745571051E-2</v>
      </c>
      <c r="P97" s="1036">
        <f t="shared" si="29"/>
        <v>2.1566555521670645E-2</v>
      </c>
      <c r="Q97" s="1480">
        <f t="shared" si="29"/>
        <v>2.1712862463903138E-2</v>
      </c>
      <c r="R97" s="1385" t="s">
        <v>1334</v>
      </c>
      <c r="S97" s="1385" t="s">
        <v>1341</v>
      </c>
    </row>
    <row r="98" spans="1:25" ht="15" customHeight="1">
      <c r="A98" s="800"/>
      <c r="B98" s="801"/>
      <c r="C98" s="777"/>
      <c r="D98" s="364"/>
      <c r="E98" s="825"/>
      <c r="F98" s="1037" t="s">
        <v>1286</v>
      </c>
      <c r="G98" s="1038"/>
      <c r="H98" s="1034"/>
      <c r="I98" s="1034"/>
      <c r="J98" s="1034"/>
      <c r="K98" s="1034"/>
      <c r="L98" s="1035">
        <f t="shared" ref="L98:Q98" si="30">L92+L93+L94+L95</f>
        <v>22</v>
      </c>
      <c r="M98" s="1035">
        <f t="shared" si="30"/>
        <v>22</v>
      </c>
      <c r="N98" s="1035">
        <f t="shared" si="30"/>
        <v>21</v>
      </c>
      <c r="O98" s="1035">
        <f t="shared" si="30"/>
        <v>78</v>
      </c>
      <c r="P98" s="1035">
        <f t="shared" si="30"/>
        <v>77.826000000000008</v>
      </c>
      <c r="Q98" s="1479">
        <f t="shared" si="30"/>
        <v>78.974000000000004</v>
      </c>
      <c r="R98" s="1102">
        <f>ROUND(Q98,0)/ROUND(P98,0)-1</f>
        <v>1.2820512820512775E-2</v>
      </c>
      <c r="S98" s="1102" t="s">
        <v>1326</v>
      </c>
      <c r="T98" s="1302"/>
      <c r="U98" s="891"/>
      <c r="V98" s="891"/>
      <c r="W98" s="891"/>
    </row>
    <row r="99" spans="1:25" ht="15" customHeight="1">
      <c r="A99" s="800"/>
      <c r="B99" s="801"/>
      <c r="D99" s="799"/>
      <c r="E99" s="784"/>
      <c r="F99" s="827" t="s">
        <v>1239</v>
      </c>
      <c r="G99" s="828"/>
      <c r="H99" s="811"/>
      <c r="I99" s="811"/>
      <c r="J99" s="811"/>
      <c r="K99" s="811"/>
      <c r="L99" s="1036">
        <f t="shared" ref="L99:Q99" si="31">L98/L90</f>
        <v>7.2249589490968802E-3</v>
      </c>
      <c r="M99" s="1036">
        <f t="shared" si="31"/>
        <v>7.3089700996677737E-3</v>
      </c>
      <c r="N99" s="1036">
        <f t="shared" si="31"/>
        <v>7.2967338429464909E-3</v>
      </c>
      <c r="O99" s="1036">
        <f t="shared" si="31"/>
        <v>2.9400678477195626E-2</v>
      </c>
      <c r="P99" s="1036">
        <f t="shared" si="31"/>
        <v>2.9193285386814972E-2</v>
      </c>
      <c r="Q99" s="1480">
        <f t="shared" si="31"/>
        <v>3.0772779646183565E-2</v>
      </c>
      <c r="R99" s="1385" t="s">
        <v>1335</v>
      </c>
      <c r="S99" s="1385" t="s">
        <v>1342</v>
      </c>
      <c r="T99" s="891"/>
      <c r="U99" s="891"/>
      <c r="V99" s="891"/>
      <c r="W99" s="891"/>
    </row>
    <row r="100" spans="1:25" ht="15" customHeight="1">
      <c r="A100" s="800"/>
      <c r="B100" s="801"/>
      <c r="D100" s="799"/>
      <c r="E100" s="799"/>
      <c r="F100" s="799"/>
      <c r="G100" s="829"/>
      <c r="H100" s="799"/>
      <c r="I100" s="799"/>
      <c r="J100" s="799"/>
      <c r="K100" s="799"/>
      <c r="L100" s="799"/>
      <c r="M100" s="799"/>
      <c r="N100" s="799"/>
      <c r="O100" s="799"/>
      <c r="P100" s="799"/>
      <c r="Q100" s="799"/>
      <c r="R100" s="799"/>
      <c r="S100" s="799"/>
      <c r="T100" s="891"/>
      <c r="U100" s="891"/>
      <c r="V100" s="891"/>
      <c r="W100" s="891"/>
    </row>
    <row r="101" spans="1:25" ht="15" customHeight="1">
      <c r="A101" s="800"/>
      <c r="B101" s="801"/>
      <c r="D101" s="799"/>
      <c r="E101" s="799"/>
      <c r="F101" s="799"/>
      <c r="G101" s="829"/>
      <c r="H101" s="799"/>
      <c r="I101" s="799"/>
      <c r="J101" s="799"/>
      <c r="K101" s="799"/>
      <c r="L101" s="799"/>
      <c r="M101" s="799"/>
      <c r="N101" s="799"/>
      <c r="O101" s="799"/>
      <c r="P101" s="799"/>
      <c r="Q101" s="799"/>
      <c r="R101" s="799"/>
      <c r="S101" s="799"/>
      <c r="T101" s="891"/>
      <c r="U101" s="891"/>
      <c r="V101" s="891"/>
      <c r="W101" s="891"/>
    </row>
    <row r="102" spans="1:25" ht="15" customHeight="1">
      <c r="A102" s="800"/>
      <c r="B102" s="801"/>
      <c r="D102" s="799"/>
      <c r="E102" s="799"/>
      <c r="F102" s="799"/>
      <c r="G102" s="829"/>
      <c r="H102" s="799"/>
      <c r="I102" s="799"/>
      <c r="J102" s="799"/>
      <c r="K102" s="799"/>
      <c r="L102" s="799"/>
      <c r="M102" s="799"/>
      <c r="N102" s="799"/>
      <c r="O102" s="799"/>
      <c r="P102" s="799"/>
      <c r="Q102" s="799"/>
      <c r="R102" s="799"/>
      <c r="S102" s="799"/>
      <c r="T102" s="891"/>
      <c r="U102" s="891"/>
      <c r="V102" s="891"/>
      <c r="W102" s="891"/>
    </row>
    <row r="103" spans="1:25" ht="15" customHeight="1">
      <c r="A103" s="800"/>
      <c r="B103" s="801"/>
      <c r="D103" s="799"/>
      <c r="E103" s="799"/>
      <c r="F103" s="799"/>
      <c r="G103" s="829"/>
      <c r="H103" s="799"/>
      <c r="I103" s="799"/>
      <c r="J103" s="799"/>
      <c r="K103" s="799"/>
      <c r="L103" s="799"/>
      <c r="M103" s="799"/>
      <c r="N103" s="799"/>
      <c r="O103" s="799"/>
      <c r="P103" s="799"/>
      <c r="Q103" s="799"/>
      <c r="R103" s="799"/>
      <c r="S103" s="799"/>
    </row>
    <row r="104" spans="1:25" ht="15" customHeight="1">
      <c r="A104" s="800"/>
      <c r="B104" s="801"/>
      <c r="D104" s="799"/>
      <c r="E104" s="799"/>
      <c r="F104" s="799"/>
      <c r="G104" s="829"/>
      <c r="H104" s="799"/>
      <c r="I104" s="799"/>
      <c r="J104" s="799"/>
      <c r="K104" s="799"/>
      <c r="L104" s="799"/>
      <c r="M104" s="799"/>
      <c r="N104" s="799"/>
      <c r="O104" s="799"/>
      <c r="P104" s="799"/>
      <c r="Q104" s="799"/>
      <c r="R104" s="799"/>
      <c r="S104" s="799"/>
    </row>
    <row r="105" spans="1:25" ht="15" customHeight="1">
      <c r="A105" s="800"/>
      <c r="B105" s="801"/>
      <c r="D105" s="799"/>
      <c r="E105" s="799"/>
      <c r="F105" s="799"/>
      <c r="G105" s="829"/>
      <c r="H105" s="799"/>
      <c r="I105" s="799"/>
      <c r="J105" s="799"/>
      <c r="K105" s="799"/>
      <c r="L105" s="799"/>
      <c r="M105" s="799"/>
      <c r="N105" s="799"/>
      <c r="O105" s="799"/>
      <c r="P105" s="799"/>
      <c r="Q105" s="799"/>
      <c r="R105" s="799"/>
      <c r="S105" s="799"/>
    </row>
    <row r="106" spans="1:25" ht="15" customHeight="1">
      <c r="A106" s="800"/>
      <c r="B106" s="801"/>
      <c r="D106" s="799"/>
      <c r="E106" s="799"/>
      <c r="F106" s="799"/>
      <c r="G106" s="829"/>
      <c r="H106" s="799"/>
      <c r="I106" s="799"/>
      <c r="J106" s="799"/>
      <c r="K106" s="799"/>
      <c r="L106" s="799"/>
      <c r="M106" s="799"/>
      <c r="N106" s="799"/>
      <c r="O106" s="799"/>
      <c r="P106" s="799"/>
      <c r="Q106" s="799"/>
      <c r="R106" s="799"/>
      <c r="S106" s="1219">
        <v>19</v>
      </c>
    </row>
    <row r="107" spans="1:25" s="832" customFormat="1">
      <c r="A107" s="830"/>
      <c r="B107" s="831"/>
      <c r="C107" s="768"/>
      <c r="D107" s="768"/>
      <c r="E107" s="768"/>
      <c r="F107" s="768"/>
      <c r="T107" s="979"/>
      <c r="U107" s="979"/>
      <c r="V107" s="980"/>
      <c r="W107" s="980"/>
      <c r="X107" s="980"/>
      <c r="Y107" s="980"/>
    </row>
    <row r="108" spans="1:25" s="832" customFormat="1">
      <c r="A108" s="830"/>
      <c r="B108" s="831"/>
      <c r="C108" s="768"/>
      <c r="D108" s="768"/>
      <c r="E108" s="768"/>
      <c r="F108" s="768"/>
      <c r="T108" s="979"/>
      <c r="U108" s="979"/>
      <c r="V108" s="980"/>
      <c r="W108" s="980"/>
      <c r="X108" s="980"/>
      <c r="Y108" s="980"/>
    </row>
    <row r="109" spans="1:25" s="832" customFormat="1">
      <c r="A109" s="830"/>
      <c r="B109" s="831"/>
      <c r="C109" s="768"/>
      <c r="D109" s="768"/>
      <c r="E109" s="768"/>
      <c r="F109" s="768"/>
      <c r="T109" s="979"/>
      <c r="U109" s="979"/>
      <c r="V109" s="980"/>
      <c r="W109" s="980"/>
      <c r="X109" s="980"/>
      <c r="Y109" s="980"/>
    </row>
    <row r="110" spans="1:25" s="832" customFormat="1">
      <c r="A110" s="830"/>
      <c r="B110" s="831"/>
      <c r="C110" s="768"/>
      <c r="D110" s="768"/>
      <c r="E110" s="768"/>
      <c r="F110" s="768"/>
      <c r="T110" s="979"/>
      <c r="U110" s="979"/>
      <c r="V110" s="980"/>
      <c r="W110" s="980"/>
      <c r="X110" s="980"/>
      <c r="Y110" s="980"/>
    </row>
    <row r="111" spans="1:25" s="832" customFormat="1">
      <c r="A111" s="830"/>
      <c r="B111" s="831"/>
      <c r="C111" s="768"/>
      <c r="D111" s="768"/>
      <c r="E111" s="768"/>
      <c r="F111" s="768"/>
      <c r="T111" s="979"/>
      <c r="U111" s="979"/>
      <c r="V111" s="980"/>
      <c r="W111" s="980"/>
      <c r="X111" s="980"/>
      <c r="Y111" s="980"/>
    </row>
    <row r="112" spans="1:25" s="832" customFormat="1">
      <c r="A112" s="830"/>
      <c r="B112" s="831"/>
      <c r="C112" s="768"/>
      <c r="D112" s="768"/>
      <c r="E112" s="768"/>
      <c r="F112" s="768"/>
      <c r="T112" s="979"/>
      <c r="U112" s="979"/>
      <c r="V112" s="980"/>
      <c r="W112" s="980"/>
      <c r="X112" s="980"/>
      <c r="Y112" s="980"/>
    </row>
    <row r="113" spans="1:25" s="832" customFormat="1">
      <c r="A113" s="830"/>
      <c r="B113" s="831"/>
      <c r="C113" s="768"/>
      <c r="D113" s="768"/>
      <c r="E113" s="768"/>
      <c r="F113" s="768"/>
      <c r="T113" s="979"/>
      <c r="U113" s="979"/>
      <c r="V113" s="980"/>
      <c r="W113" s="980"/>
      <c r="X113" s="980"/>
      <c r="Y113" s="980"/>
    </row>
    <row r="114" spans="1:25" s="832" customFormat="1">
      <c r="A114" s="830"/>
      <c r="B114" s="831"/>
      <c r="C114" s="768"/>
      <c r="D114" s="768"/>
      <c r="E114" s="768"/>
      <c r="F114" s="768"/>
      <c r="T114" s="979"/>
      <c r="U114" s="979"/>
      <c r="V114" s="980"/>
      <c r="W114" s="980"/>
      <c r="X114" s="980"/>
      <c r="Y114" s="980"/>
    </row>
    <row r="115" spans="1:25" s="832" customFormat="1">
      <c r="A115" s="830"/>
      <c r="B115" s="831"/>
      <c r="C115" s="768"/>
      <c r="D115" s="768"/>
      <c r="E115" s="768"/>
      <c r="F115" s="768"/>
      <c r="T115" s="979"/>
      <c r="U115" s="979"/>
      <c r="V115" s="980"/>
      <c r="W115" s="980"/>
      <c r="X115" s="980"/>
      <c r="Y115" s="980"/>
    </row>
    <row r="116" spans="1:25" s="832" customFormat="1">
      <c r="A116" s="830"/>
      <c r="B116" s="831"/>
      <c r="C116" s="768"/>
      <c r="D116" s="768"/>
      <c r="E116" s="768"/>
      <c r="F116" s="768"/>
      <c r="T116" s="979"/>
      <c r="U116" s="979"/>
      <c r="V116" s="980"/>
      <c r="W116" s="980"/>
      <c r="X116" s="980"/>
      <c r="Y116" s="980"/>
    </row>
    <row r="117" spans="1:25" s="832" customFormat="1">
      <c r="A117" s="830"/>
      <c r="B117" s="831"/>
      <c r="C117" s="768"/>
      <c r="D117" s="768"/>
      <c r="E117" s="768"/>
      <c r="F117" s="768"/>
      <c r="T117" s="979"/>
      <c r="U117" s="979"/>
      <c r="V117" s="980"/>
      <c r="W117" s="980"/>
      <c r="X117" s="980"/>
      <c r="Y117" s="980"/>
    </row>
    <row r="118" spans="1:25" s="832" customFormat="1">
      <c r="A118" s="830"/>
      <c r="B118" s="831"/>
      <c r="C118" s="768"/>
      <c r="D118" s="768"/>
      <c r="E118" s="768"/>
      <c r="F118" s="768"/>
      <c r="T118" s="979"/>
      <c r="U118" s="979"/>
      <c r="V118" s="980"/>
      <c r="W118" s="980"/>
      <c r="X118" s="980"/>
      <c r="Y118" s="980"/>
    </row>
    <row r="119" spans="1:25" s="832" customFormat="1">
      <c r="A119" s="830"/>
      <c r="B119" s="831"/>
      <c r="C119" s="768"/>
      <c r="D119" s="768"/>
      <c r="E119" s="768"/>
      <c r="F119" s="768"/>
      <c r="T119" s="971"/>
      <c r="U119" s="971"/>
      <c r="V119" s="980"/>
      <c r="W119" s="980"/>
      <c r="X119" s="980"/>
      <c r="Y119" s="980"/>
    </row>
    <row r="120" spans="1:25" s="832" customFormat="1">
      <c r="A120" s="830"/>
      <c r="B120" s="831"/>
      <c r="C120" s="768"/>
      <c r="D120" s="768"/>
      <c r="E120" s="768"/>
      <c r="F120" s="768"/>
      <c r="T120" s="971"/>
      <c r="U120" s="971"/>
      <c r="V120" s="980"/>
      <c r="W120" s="980"/>
      <c r="X120" s="980"/>
      <c r="Y120" s="980"/>
    </row>
    <row r="121" spans="1:25" s="832" customFormat="1">
      <c r="A121" s="830"/>
      <c r="B121" s="831"/>
      <c r="C121" s="768"/>
      <c r="D121" s="768"/>
      <c r="E121" s="768"/>
      <c r="F121" s="768"/>
      <c r="T121" s="971"/>
      <c r="U121" s="971"/>
      <c r="V121" s="980"/>
      <c r="W121" s="980"/>
      <c r="X121" s="980"/>
      <c r="Y121" s="980"/>
    </row>
    <row r="122" spans="1:25" s="832" customFormat="1">
      <c r="A122" s="830"/>
      <c r="B122" s="831"/>
      <c r="C122" s="768"/>
      <c r="D122" s="768"/>
      <c r="E122" s="768"/>
      <c r="F122" s="768"/>
      <c r="T122" s="971"/>
      <c r="U122" s="971"/>
      <c r="V122" s="980"/>
      <c r="W122" s="980"/>
      <c r="X122" s="980"/>
      <c r="Y122" s="980"/>
    </row>
    <row r="123" spans="1:25" s="832" customFormat="1">
      <c r="A123" s="830"/>
      <c r="B123" s="831"/>
      <c r="C123" s="768"/>
      <c r="D123" s="768"/>
      <c r="E123" s="768"/>
      <c r="F123" s="768"/>
      <c r="T123" s="971"/>
      <c r="U123" s="971"/>
      <c r="V123" s="980"/>
      <c r="W123" s="980"/>
      <c r="X123" s="980"/>
      <c r="Y123" s="980"/>
    </row>
    <row r="124" spans="1:25" s="832" customFormat="1">
      <c r="A124" s="830"/>
      <c r="B124" s="831"/>
      <c r="C124" s="768"/>
      <c r="D124" s="768"/>
      <c r="E124" s="768"/>
      <c r="F124" s="768"/>
      <c r="T124" s="971"/>
      <c r="U124" s="971"/>
      <c r="V124" s="980"/>
      <c r="W124" s="980"/>
      <c r="X124" s="980"/>
      <c r="Y124" s="980"/>
    </row>
    <row r="125" spans="1:25" s="832" customFormat="1">
      <c r="A125" s="830"/>
      <c r="B125" s="831"/>
      <c r="C125" s="768"/>
      <c r="D125" s="768"/>
      <c r="E125" s="768"/>
      <c r="F125" s="768"/>
      <c r="T125" s="971"/>
      <c r="U125" s="971"/>
      <c r="V125" s="980"/>
      <c r="W125" s="980"/>
      <c r="X125" s="980"/>
      <c r="Y125" s="980"/>
    </row>
    <row r="126" spans="1:25" s="832" customFormat="1">
      <c r="A126" s="830"/>
      <c r="B126" s="831"/>
      <c r="C126" s="768"/>
      <c r="D126" s="768"/>
      <c r="E126" s="768"/>
      <c r="F126" s="768"/>
      <c r="T126" s="971"/>
      <c r="U126" s="971"/>
      <c r="V126" s="980"/>
      <c r="W126" s="980"/>
      <c r="X126" s="980"/>
      <c r="Y126" s="980"/>
    </row>
    <row r="127" spans="1:25" s="832" customFormat="1">
      <c r="A127" s="830"/>
      <c r="B127" s="831"/>
      <c r="C127" s="768"/>
      <c r="D127" s="768"/>
      <c r="E127" s="768"/>
      <c r="F127" s="768"/>
      <c r="T127" s="971"/>
      <c r="U127" s="971"/>
      <c r="V127" s="980"/>
      <c r="W127" s="980"/>
      <c r="X127" s="980"/>
      <c r="Y127" s="980"/>
    </row>
    <row r="128" spans="1:25" s="832" customFormat="1">
      <c r="A128" s="830"/>
      <c r="B128" s="831"/>
      <c r="C128" s="768"/>
      <c r="D128" s="768"/>
      <c r="E128" s="768"/>
      <c r="F128" s="768"/>
      <c r="T128" s="971"/>
      <c r="U128" s="971"/>
      <c r="V128" s="980"/>
      <c r="W128" s="980"/>
      <c r="X128" s="980"/>
      <c r="Y128" s="980"/>
    </row>
    <row r="129" spans="1:25" s="832" customFormat="1">
      <c r="A129" s="830"/>
      <c r="B129" s="831"/>
      <c r="C129" s="768"/>
      <c r="D129" s="768"/>
      <c r="E129" s="768"/>
      <c r="F129" s="768"/>
      <c r="T129" s="971"/>
      <c r="U129" s="971"/>
      <c r="V129" s="980"/>
      <c r="W129" s="980"/>
      <c r="X129" s="980"/>
      <c r="Y129" s="980"/>
    </row>
    <row r="130" spans="1:25" s="832" customFormat="1">
      <c r="A130" s="830"/>
      <c r="B130" s="831"/>
      <c r="C130" s="768"/>
      <c r="D130" s="768"/>
      <c r="E130" s="768"/>
      <c r="F130" s="768"/>
      <c r="T130" s="971"/>
      <c r="U130" s="971"/>
      <c r="V130" s="980"/>
      <c r="W130" s="980"/>
      <c r="X130" s="980"/>
      <c r="Y130" s="980"/>
    </row>
    <row r="131" spans="1:25" s="832" customFormat="1">
      <c r="A131" s="830"/>
      <c r="B131" s="831"/>
      <c r="C131" s="768"/>
      <c r="D131" s="768"/>
      <c r="E131" s="768"/>
      <c r="F131" s="768"/>
      <c r="T131" s="971"/>
      <c r="U131" s="971"/>
      <c r="V131" s="980"/>
      <c r="W131" s="980"/>
      <c r="X131" s="980"/>
      <c r="Y131" s="980"/>
    </row>
    <row r="132" spans="1:25" s="832" customFormat="1">
      <c r="A132" s="830"/>
      <c r="B132" s="831"/>
      <c r="C132" s="768"/>
      <c r="D132" s="768"/>
      <c r="E132" s="768"/>
      <c r="F132" s="768"/>
      <c r="T132" s="971"/>
      <c r="U132" s="971"/>
      <c r="V132" s="980"/>
      <c r="W132" s="980"/>
      <c r="X132" s="980"/>
      <c r="Y132" s="980"/>
    </row>
    <row r="133" spans="1:25" s="832" customFormat="1">
      <c r="A133" s="830"/>
      <c r="B133" s="831"/>
      <c r="C133" s="768"/>
      <c r="D133" s="768"/>
      <c r="E133" s="768"/>
      <c r="F133" s="768"/>
      <c r="T133" s="971"/>
      <c r="U133" s="971"/>
      <c r="V133" s="980"/>
      <c r="W133" s="980"/>
      <c r="X133" s="980"/>
      <c r="Y133" s="980"/>
    </row>
    <row r="134" spans="1:25" s="832" customFormat="1">
      <c r="A134" s="830"/>
      <c r="B134" s="831"/>
      <c r="C134" s="768"/>
      <c r="D134" s="768"/>
      <c r="E134" s="768"/>
      <c r="F134" s="768"/>
      <c r="T134" s="971"/>
      <c r="U134" s="971"/>
      <c r="V134" s="980"/>
      <c r="W134" s="980"/>
      <c r="X134" s="980"/>
      <c r="Y134" s="980"/>
    </row>
    <row r="135" spans="1:25" s="832" customFormat="1">
      <c r="A135" s="830"/>
      <c r="B135" s="831"/>
      <c r="C135" s="768"/>
      <c r="D135" s="768"/>
      <c r="E135" s="768"/>
      <c r="F135" s="768"/>
      <c r="T135" s="971"/>
      <c r="U135" s="971"/>
      <c r="V135" s="980"/>
      <c r="W135" s="980"/>
      <c r="X135" s="980"/>
      <c r="Y135" s="980"/>
    </row>
    <row r="136" spans="1:25" s="832" customFormat="1">
      <c r="A136" s="830"/>
      <c r="B136" s="831"/>
      <c r="C136" s="768"/>
      <c r="D136" s="768"/>
      <c r="E136" s="768"/>
      <c r="F136" s="768"/>
      <c r="T136" s="971"/>
      <c r="U136" s="971"/>
      <c r="V136" s="980"/>
      <c r="W136" s="980"/>
      <c r="X136" s="980"/>
      <c r="Y136" s="980"/>
    </row>
  </sheetData>
  <phoneticPr fontId="4" type="noConversion"/>
  <conditionalFormatting sqref="O20:Q20">
    <cfRule type="cellIs" dxfId="1" priority="1" operator="lessThan">
      <formula>0</formula>
    </cfRule>
    <cfRule type="cellIs" dxfId="0" priority="2" operator="greaterThan">
      <formula>0</formula>
    </cfRule>
  </conditionalFormatting>
  <hyperlinks>
    <hyperlink ref="A6" location="'Table of Contents'!A1" display="Table of  Contents" xr:uid="{00000000-0004-0000-0B00-000000000000}"/>
    <hyperlink ref="A6:B6" location="'Table of Contents'!A1" display="Table of  Contents" xr:uid="{00000000-0004-0000-0B00-000001000000}"/>
    <hyperlink ref="A40" location="'Table of Contents'!A1" display="Table of  Contents" xr:uid="{00000000-0004-0000-0B00-000002000000}"/>
    <hyperlink ref="A40:B40" location="'Table of Contents'!A1" display="Table of  Contents" xr:uid="{00000000-0004-0000-0B00-000003000000}"/>
    <hyperlink ref="B75" location="'Table of Contents'!A1" display="Table of  Contents" xr:uid="{00000000-0004-0000-0B00-000004000000}"/>
    <hyperlink ref="A75" location="'Table of Contents'!A1" display="Table of  Contents" xr:uid="{00000000-0004-0000-0B00-000005000000}"/>
    <hyperlink ref="B9" location="'Financial Highlights'!A1" display="Financial Highlights" xr:uid="{00000000-0004-0000-0B00-000006000000}"/>
    <hyperlink ref="B10" location="IS!A1" display="Income Statements [Group/Bank]" xr:uid="{00000000-0004-0000-0B00-000007000000}"/>
    <hyperlink ref="B11" location="BS!A1" display="Balance Sheets [Group/Bank]" xr:uid="{00000000-0004-0000-0B00-000008000000}"/>
    <hyperlink ref="B12" location="'NIM NIS_Bank + Card'!A1" display="NIM &amp; NIS [Bank+Card]" xr:uid="{00000000-0004-0000-0B00-000009000000}"/>
    <hyperlink ref="B13" location="'NIM NIS_Bank'!A1" display="NIM &amp; NIS [Bank]" xr:uid="{00000000-0004-0000-0B00-00000A000000}"/>
    <hyperlink ref="B16" location="Loans_Bank!A1" display="Loans [Bank]" xr:uid="{00000000-0004-0000-0B00-00000B000000}"/>
    <hyperlink ref="B18" location="'Asset Quality_Group'!A1" display="Asset Quality [Group]" xr:uid="{00000000-0004-0000-0B00-00000C000000}"/>
    <hyperlink ref="B19" location="'Asset Quality_Bank'!A1" display="Asset Quality [Bank]" xr:uid="{00000000-0004-0000-0B00-00000D000000}"/>
    <hyperlink ref="B20" location="'Provision_Bank '!A1" display="Provision [Bank]" xr:uid="{00000000-0004-0000-0B00-00000E000000}"/>
    <hyperlink ref="B21" location="Delinquency_Bank!A1" display="Delinquency [Bank]" xr:uid="{00000000-0004-0000-0B00-00000F000000}"/>
    <hyperlink ref="B14" location="'Non-Interest Income'!A1" display="Non-Interest Income [Group/Bank]" xr:uid="{00000000-0004-0000-0B00-000010000000}"/>
    <hyperlink ref="B15" location="'SG&amp;A Expense'!A1" display="SG&amp;A Expense [Group/Bank]" xr:uid="{00000000-0004-0000-0B00-000011000000}"/>
    <hyperlink ref="B17" location="'Funding_Bank '!A1" display="Funding [Bank]" xr:uid="{00000000-0004-0000-0B00-000012000000}"/>
    <hyperlink ref="B22" location="'Capital Adequacy_Group'!A1" display="Capital Adequacy [Group]" xr:uid="{00000000-0004-0000-0B00-000013000000}"/>
    <hyperlink ref="B23" location="'Capital Adequacy_Bank'!A1" display="Capital Adequacy [Bank]" xr:uid="{00000000-0004-0000-0B00-000014000000}"/>
    <hyperlink ref="B24" location="'Woori Card'!A1" display="Woori Card" xr:uid="{00000000-0004-0000-0B00-000015000000}"/>
    <hyperlink ref="B25" location="'Orgarnization Structure'!A1" display="Orgarnization Structure" xr:uid="{00000000-0004-0000-0B00-000016000000}"/>
    <hyperlink ref="B26" location="'Credit Rating'!A1" display="Credit Rating" xr:uid="{00000000-0004-0000-0B00-000017000000}"/>
    <hyperlink ref="B43" location="'Financial Highlights'!A1" display="Financial Highlights" xr:uid="{00000000-0004-0000-0B00-000018000000}"/>
    <hyperlink ref="B44" location="IS!A1" display="Income Statements [Group/Bank]" xr:uid="{00000000-0004-0000-0B00-000019000000}"/>
    <hyperlink ref="B45" location="BS!A1" display="Balance Sheets [Group/Bank]" xr:uid="{00000000-0004-0000-0B00-00001A000000}"/>
    <hyperlink ref="B46" location="'NIM NIS_Bank + Card'!A1" display="NIM &amp; NIS [Bank+Card]" xr:uid="{00000000-0004-0000-0B00-00001B000000}"/>
    <hyperlink ref="B47" location="'NIM NIS_Bank'!A1" display="NIM &amp; NIS [Bank]" xr:uid="{00000000-0004-0000-0B00-00001C000000}"/>
    <hyperlink ref="B50" location="Loans_Bank!A1" display="Loans [Bank]" xr:uid="{00000000-0004-0000-0B00-00001D000000}"/>
    <hyperlink ref="B52" location="'Asset Quality_Group'!A1" display="Asset Quality [Group]" xr:uid="{00000000-0004-0000-0B00-00001E000000}"/>
    <hyperlink ref="B53" location="'Asset Quality_Bank'!A1" display="Asset Quality [Bank]" xr:uid="{00000000-0004-0000-0B00-00001F000000}"/>
    <hyperlink ref="B54" location="'Provision_Bank '!A1" display="Provision [Bank]" xr:uid="{00000000-0004-0000-0B00-000020000000}"/>
    <hyperlink ref="B55" location="Delinquency_Bank!A1" display="Delinquency [Bank]" xr:uid="{00000000-0004-0000-0B00-000021000000}"/>
    <hyperlink ref="B48" location="'Non-Interest Income'!A1" display="Non-Interest Income [Group/Bank]" xr:uid="{00000000-0004-0000-0B00-000022000000}"/>
    <hyperlink ref="B49" location="'SG&amp;A Expense'!A1" display="SG&amp;A Expense [Group/Bank]" xr:uid="{00000000-0004-0000-0B00-000023000000}"/>
    <hyperlink ref="B51" location="'Funding_Bank '!A1" display="Funding [Bank]" xr:uid="{00000000-0004-0000-0B00-000024000000}"/>
    <hyperlink ref="B56" location="'Capital Adequacy_Group'!A1" display="Capital Adequacy [Group]" xr:uid="{00000000-0004-0000-0B00-000025000000}"/>
    <hyperlink ref="B57" location="'Capital Adequacy_Bank'!A1" display="Capital Adequacy [Bank]" xr:uid="{00000000-0004-0000-0B00-000026000000}"/>
    <hyperlink ref="B58" location="'Woori Card'!A1" display="Woori Card" xr:uid="{00000000-0004-0000-0B00-000027000000}"/>
    <hyperlink ref="B59" location="'Orgarnization Structure'!A1" display="Orgarnization Structure" xr:uid="{00000000-0004-0000-0B00-000028000000}"/>
    <hyperlink ref="B60" location="'Credit Rating'!A1" display="Credit Rating" xr:uid="{00000000-0004-0000-0B00-000029000000}"/>
    <hyperlink ref="B78" location="'Financial Highlights'!A1" display="Financial Highlights" xr:uid="{00000000-0004-0000-0B00-00002A000000}"/>
    <hyperlink ref="B79" location="IS!A1" display="Income Statements [Group/Bank]" xr:uid="{00000000-0004-0000-0B00-00002B000000}"/>
    <hyperlink ref="B80" location="BS!A1" display="Balance Sheets [Group/Bank]" xr:uid="{00000000-0004-0000-0B00-00002C000000}"/>
    <hyperlink ref="B81" location="'NIM NIS_Bank + Card'!A1" display="NIM &amp; NIS [Bank+Card]" xr:uid="{00000000-0004-0000-0B00-00002D000000}"/>
    <hyperlink ref="B82" location="'NIM NIS_Bank'!A1" display="NIM &amp; NIS [Bank]" xr:uid="{00000000-0004-0000-0B00-00002E000000}"/>
    <hyperlink ref="B85" location="Loans_Bank!A1" display="Loans [Bank]" xr:uid="{00000000-0004-0000-0B00-00002F000000}"/>
    <hyperlink ref="B87" location="'Asset Quality_Group'!A1" display="Asset Quality [Group]" xr:uid="{00000000-0004-0000-0B00-000030000000}"/>
    <hyperlink ref="B88" location="'Asset Quality_Bank'!A1" display="Asset Quality [Bank]" xr:uid="{00000000-0004-0000-0B00-000031000000}"/>
    <hyperlink ref="B89" location="'Provision_Bank '!A1" display="Provision [Bank]" xr:uid="{00000000-0004-0000-0B00-000032000000}"/>
    <hyperlink ref="B90" location="Delinquency_Bank!A1" display="Delinquency [Bank]" xr:uid="{00000000-0004-0000-0B00-000033000000}"/>
    <hyperlink ref="B83" location="'Non-Interest Income'!A1" display="Non-Interest Income [Group/Bank]" xr:uid="{00000000-0004-0000-0B00-000034000000}"/>
    <hyperlink ref="B84" location="'SG&amp;A Expense'!A1" display="SG&amp;A Expense [Group/Bank]" xr:uid="{00000000-0004-0000-0B00-000035000000}"/>
    <hyperlink ref="B86" location="'Funding_Bank '!A1" display="Funding [Bank]" xr:uid="{00000000-0004-0000-0B00-000036000000}"/>
    <hyperlink ref="B91" location="'Capital Adequacy_Group'!A1" display="Capital Adequacy [Group]" xr:uid="{00000000-0004-0000-0B00-000037000000}"/>
    <hyperlink ref="B92" location="'Capital Adequacy_Bank'!A1" display="Capital Adequacy [Bank]" xr:uid="{00000000-0004-0000-0B00-000038000000}"/>
    <hyperlink ref="B93" location="'Woori Card'!A1" display="Woori Card" xr:uid="{00000000-0004-0000-0B00-000039000000}"/>
    <hyperlink ref="B94" location="'Orgarnization Structure'!A1" display="Orgarnization Structure" xr:uid="{00000000-0004-0000-0B00-00003A000000}"/>
    <hyperlink ref="B95" location="'Credit Rating'!A1" display="Credit Rating" xr:uid="{00000000-0004-0000-0B00-00003B000000}"/>
  </hyperlinks>
  <pageMargins left="0.23622047244094491" right="0.31496062992125984" top="0.74803149606299213" bottom="0.31496062992125984" header="0.31496062992125984" footer="0.31496062992125984"/>
  <pageSetup paperSize="9" scale="91" fitToHeight="0" orientation="landscape" r:id="rId1"/>
  <rowBreaks count="2" manualBreakCount="2">
    <brk id="36" max="18" man="1"/>
    <brk id="71"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pageSetUpPr fitToPage="1"/>
  </sheetPr>
  <dimension ref="A1:AP125"/>
  <sheetViews>
    <sheetView view="pageBreakPreview" zoomScaleNormal="130" zoomScaleSheetLayoutView="100" workbookViewId="0">
      <pane xSplit="7" ySplit="4" topLeftCell="L5" activePane="bottomRight" state="frozen"/>
      <selection activeCell="V43" sqref="V43"/>
      <selection pane="topRight" activeCell="V43" sqref="V43"/>
      <selection pane="bottomLeft" activeCell="V43" sqref="V43"/>
      <selection pane="bottomRight" activeCell="X10" sqref="X10"/>
    </sheetView>
  </sheetViews>
  <sheetFormatPr defaultColWidth="9" defaultRowHeight="12"/>
  <cols>
    <col min="1" max="1" width="0.875" style="127" customWidth="1"/>
    <col min="2" max="2" width="27.75" style="185" bestFit="1" customWidth="1"/>
    <col min="3" max="3" width="2.625" style="131" customWidth="1"/>
    <col min="4" max="5" width="1.625" style="131" customWidth="1"/>
    <col min="6" max="6" width="1" style="131" customWidth="1"/>
    <col min="7" max="7" width="16.875" style="298" customWidth="1"/>
    <col min="8" max="11" width="10.625" style="163" hidden="1" customWidth="1"/>
    <col min="12" max="16" width="10.625" style="163" customWidth="1"/>
    <col min="17" max="17" width="10.625" style="326" customWidth="1"/>
    <col min="18" max="19" width="10.625" style="163" customWidth="1"/>
    <col min="20" max="20" width="9" style="1302"/>
    <col min="21" max="16384" width="9" style="131"/>
  </cols>
  <sheetData>
    <row r="1" spans="1:42" s="133" customFormat="1" ht="10.5" customHeight="1">
      <c r="A1" s="355"/>
      <c r="B1" s="128"/>
      <c r="C1" s="129"/>
      <c r="D1" s="129"/>
      <c r="E1" s="129"/>
      <c r="F1" s="129"/>
      <c r="G1" s="375"/>
      <c r="H1" s="130"/>
      <c r="I1" s="130"/>
      <c r="J1" s="130"/>
      <c r="K1" s="130"/>
      <c r="L1" s="130"/>
      <c r="M1" s="130" t="s">
        <v>79</v>
      </c>
      <c r="N1" s="130" t="s">
        <v>79</v>
      </c>
      <c r="O1" s="130" t="s">
        <v>79</v>
      </c>
      <c r="P1" s="130"/>
      <c r="Q1" s="564"/>
      <c r="R1" s="130"/>
      <c r="S1" s="130"/>
      <c r="T1" s="1453"/>
    </row>
    <row r="2" spans="1:42" s="133" customFormat="1" ht="15" customHeight="1">
      <c r="A2" s="22"/>
      <c r="B2" s="132"/>
      <c r="D2" s="687" t="s">
        <v>1182</v>
      </c>
      <c r="G2" s="373"/>
      <c r="H2" s="134"/>
      <c r="I2" s="134"/>
      <c r="J2" s="134"/>
      <c r="K2" s="134"/>
      <c r="L2" s="134"/>
      <c r="M2" s="134"/>
      <c r="N2" s="134"/>
      <c r="O2" s="134"/>
      <c r="P2" s="134"/>
      <c r="Q2" s="192"/>
      <c r="R2" s="134"/>
      <c r="S2" s="130" t="s">
        <v>78</v>
      </c>
      <c r="T2" s="1453"/>
    </row>
    <row r="3" spans="1:42" s="598" customFormat="1" ht="5.0999999999999996" customHeight="1">
      <c r="A3" s="602"/>
      <c r="B3" s="597"/>
      <c r="D3" s="603"/>
      <c r="H3" s="604"/>
      <c r="I3" s="604"/>
      <c r="J3" s="604"/>
      <c r="K3" s="604"/>
      <c r="L3" s="604"/>
      <c r="M3" s="604"/>
      <c r="N3" s="604"/>
      <c r="O3" s="604"/>
      <c r="P3" s="604"/>
      <c r="Q3" s="604"/>
      <c r="R3" s="604"/>
      <c r="S3" s="604"/>
      <c r="T3" s="1454"/>
    </row>
    <row r="4" spans="1:42" s="642" customFormat="1" ht="20.100000000000001" customHeight="1">
      <c r="A4" s="640"/>
      <c r="B4" s="641"/>
      <c r="D4" s="643"/>
      <c r="H4" s="600" t="s">
        <v>708</v>
      </c>
      <c r="I4" s="600" t="s">
        <v>713</v>
      </c>
      <c r="J4" s="600" t="s">
        <v>726</v>
      </c>
      <c r="K4" s="600" t="s">
        <v>742</v>
      </c>
      <c r="L4" s="600" t="s">
        <v>1114</v>
      </c>
      <c r="M4" s="600" t="s">
        <v>768</v>
      </c>
      <c r="N4" s="600" t="s">
        <v>776</v>
      </c>
      <c r="O4" s="600" t="s">
        <v>790</v>
      </c>
      <c r="P4" s="600" t="s">
        <v>1035</v>
      </c>
      <c r="Q4" s="600" t="s">
        <v>1200</v>
      </c>
      <c r="R4" s="601" t="s">
        <v>5</v>
      </c>
      <c r="S4" s="1015" t="s">
        <v>1115</v>
      </c>
      <c r="T4" s="1455"/>
    </row>
    <row r="5" spans="1:42" s="133" customFormat="1" ht="5.0999999999999996" customHeight="1">
      <c r="A5" s="5"/>
      <c r="B5" s="139"/>
      <c r="G5" s="373"/>
      <c r="H5" s="140"/>
      <c r="I5" s="140"/>
      <c r="J5" s="140"/>
      <c r="K5" s="140"/>
      <c r="L5" s="140"/>
      <c r="M5" s="140"/>
      <c r="N5" s="140"/>
      <c r="O5" s="140"/>
      <c r="P5" s="140"/>
      <c r="Q5" s="140"/>
      <c r="R5" s="140"/>
      <c r="S5" s="141"/>
      <c r="T5" s="1453"/>
      <c r="U5" s="131"/>
      <c r="V5" s="131"/>
      <c r="W5" s="131"/>
      <c r="X5" s="131"/>
      <c r="Y5" s="131"/>
      <c r="Z5" s="131"/>
      <c r="AA5" s="131"/>
      <c r="AB5" s="131"/>
      <c r="AC5" s="131"/>
      <c r="AD5" s="131"/>
      <c r="AE5" s="131"/>
      <c r="AF5" s="131"/>
      <c r="AG5" s="131"/>
      <c r="AH5" s="131"/>
      <c r="AI5" s="131"/>
      <c r="AJ5" s="131"/>
      <c r="AK5" s="131"/>
      <c r="AL5" s="131"/>
      <c r="AM5" s="131"/>
      <c r="AN5" s="131"/>
      <c r="AO5" s="131"/>
      <c r="AP5" s="131"/>
    </row>
    <row r="6" spans="1:42" s="133" customFormat="1" ht="15" customHeight="1">
      <c r="A6" s="187" t="s">
        <v>58</v>
      </c>
      <c r="B6" s="188"/>
      <c r="D6" s="685" t="s">
        <v>1210</v>
      </c>
      <c r="E6" s="356"/>
      <c r="F6" s="356"/>
      <c r="G6" s="356"/>
      <c r="H6" s="305"/>
      <c r="I6" s="305"/>
      <c r="J6" s="305"/>
      <c r="K6" s="305"/>
      <c r="L6" s="305"/>
      <c r="M6" s="305"/>
      <c r="N6" s="305"/>
      <c r="O6" s="305"/>
      <c r="P6" s="305"/>
      <c r="Q6" s="484"/>
      <c r="R6" s="144"/>
      <c r="S6" s="608" t="s">
        <v>81</v>
      </c>
      <c r="T6" s="1453"/>
      <c r="U6" s="131"/>
      <c r="V6" s="131"/>
      <c r="W6" s="131"/>
      <c r="X6" s="131"/>
      <c r="Y6" s="131"/>
      <c r="Z6" s="131"/>
      <c r="AA6" s="131"/>
      <c r="AB6" s="131"/>
      <c r="AC6" s="131"/>
      <c r="AD6" s="131"/>
      <c r="AE6" s="131"/>
      <c r="AF6" s="131"/>
      <c r="AG6" s="131"/>
      <c r="AH6" s="131"/>
      <c r="AI6" s="131"/>
      <c r="AJ6" s="131"/>
      <c r="AK6" s="131"/>
      <c r="AL6" s="131"/>
      <c r="AM6" s="131"/>
      <c r="AN6" s="131"/>
      <c r="AO6" s="131"/>
      <c r="AP6" s="131"/>
    </row>
    <row r="7" spans="1:42" ht="15" customHeight="1" thickBot="1">
      <c r="A7" s="189"/>
      <c r="B7" s="190"/>
      <c r="D7" s="361" t="s">
        <v>1211</v>
      </c>
      <c r="E7" s="361"/>
      <c r="F7" s="361"/>
      <c r="G7" s="361"/>
      <c r="H7" s="362"/>
      <c r="I7" s="362"/>
      <c r="J7" s="362"/>
      <c r="K7" s="362"/>
      <c r="L7" s="315">
        <v>1768.2349999999999</v>
      </c>
      <c r="M7" s="315">
        <v>1398.7230000000002</v>
      </c>
      <c r="N7" s="315">
        <v>1330.3170000000002</v>
      </c>
      <c r="O7" s="315">
        <v>1409.6280000000002</v>
      </c>
      <c r="P7" s="833">
        <v>1319.5919999999999</v>
      </c>
      <c r="Q7" s="843">
        <v>1236.5809999999999</v>
      </c>
      <c r="R7" s="1016">
        <f>ROUND(Q7,0)/ROUND(P7,0)-1</f>
        <v>-6.2878787878787867E-2</v>
      </c>
      <c r="S7" s="1016">
        <f>ROUND(Q7,0)/ROUND(M7,0)-1</f>
        <v>-0.11579699785561115</v>
      </c>
    </row>
    <row r="8" spans="1:42" ht="15" customHeight="1" thickTop="1">
      <c r="A8" s="689" t="s">
        <v>1066</v>
      </c>
      <c r="B8" s="691"/>
      <c r="C8" s="358"/>
      <c r="D8" s="295"/>
      <c r="E8" s="181" t="s">
        <v>56</v>
      </c>
      <c r="F8" s="181"/>
      <c r="G8" s="357"/>
      <c r="H8" s="305"/>
      <c r="I8" s="305"/>
      <c r="J8" s="305"/>
      <c r="K8" s="305"/>
      <c r="L8" s="319">
        <v>1498.693</v>
      </c>
      <c r="M8" s="319">
        <v>1146.3400000000001</v>
      </c>
      <c r="N8" s="319">
        <v>1058.9760000000001</v>
      </c>
      <c r="O8" s="319">
        <v>1117.5940000000001</v>
      </c>
      <c r="P8" s="834">
        <v>1032.423</v>
      </c>
      <c r="Q8" s="846">
        <v>938.05100000000004</v>
      </c>
      <c r="R8" s="1021">
        <f t="shared" ref="R8:R13" si="0">ROUND(Q8,0)/ROUND(P8,0)-1</f>
        <v>-9.1085271317829508E-2</v>
      </c>
      <c r="S8" s="1021">
        <f t="shared" ref="S8:S13" si="1">ROUND(Q8,0)/ROUND(M8,0)-1</f>
        <v>-0.18150087260034908</v>
      </c>
    </row>
    <row r="9" spans="1:42" ht="15" customHeight="1">
      <c r="A9" s="191"/>
      <c r="B9" s="692" t="s">
        <v>1067</v>
      </c>
      <c r="C9" s="358"/>
      <c r="D9" s="295"/>
      <c r="E9" s="181"/>
      <c r="F9" s="181" t="s">
        <v>55</v>
      </c>
      <c r="G9" s="357"/>
      <c r="H9" s="305"/>
      <c r="I9" s="305"/>
      <c r="J9" s="305"/>
      <c r="K9" s="305"/>
      <c r="L9" s="319">
        <v>843.55600000000004</v>
      </c>
      <c r="M9" s="319">
        <v>544.851</v>
      </c>
      <c r="N9" s="319">
        <v>474.1</v>
      </c>
      <c r="O9" s="319">
        <v>544.32000000000005</v>
      </c>
      <c r="P9" s="834">
        <v>472.11599999999999</v>
      </c>
      <c r="Q9" s="846">
        <v>356.637</v>
      </c>
      <c r="R9" s="1021">
        <f t="shared" si="0"/>
        <v>-0.24364406779661019</v>
      </c>
      <c r="S9" s="1021">
        <f t="shared" si="1"/>
        <v>-0.34495412844036699</v>
      </c>
    </row>
    <row r="10" spans="1:42" ht="15" customHeight="1">
      <c r="A10" s="191"/>
      <c r="B10" s="692" t="s">
        <v>1068</v>
      </c>
      <c r="C10" s="358"/>
      <c r="D10" s="295"/>
      <c r="E10" s="181"/>
      <c r="F10" s="181" t="s">
        <v>27</v>
      </c>
      <c r="G10" s="357"/>
      <c r="H10" s="305"/>
      <c r="I10" s="305"/>
      <c r="J10" s="305"/>
      <c r="K10" s="305"/>
      <c r="L10" s="319">
        <v>655.13699999999994</v>
      </c>
      <c r="M10" s="319">
        <v>601.48900000000003</v>
      </c>
      <c r="N10" s="319">
        <v>584.87599999999998</v>
      </c>
      <c r="O10" s="319">
        <v>573.274</v>
      </c>
      <c r="P10" s="834">
        <v>560.30700000000002</v>
      </c>
      <c r="Q10" s="846">
        <v>581.41399999999999</v>
      </c>
      <c r="R10" s="1021">
        <f t="shared" si="0"/>
        <v>3.7500000000000089E-2</v>
      </c>
      <c r="S10" s="1021">
        <f t="shared" si="1"/>
        <v>-3.3277870216306127E-2</v>
      </c>
    </row>
    <row r="11" spans="1:42" ht="15" customHeight="1">
      <c r="A11" s="690"/>
      <c r="B11" s="692" t="s">
        <v>1069</v>
      </c>
      <c r="C11" s="358"/>
      <c r="D11" s="295"/>
      <c r="E11" s="181"/>
      <c r="G11" s="181" t="s">
        <v>797</v>
      </c>
      <c r="H11" s="305"/>
      <c r="I11" s="305"/>
      <c r="J11" s="305"/>
      <c r="K11" s="305"/>
      <c r="L11" s="834">
        <v>133.292</v>
      </c>
      <c r="M11" s="834">
        <v>134.65799999999999</v>
      </c>
      <c r="N11" s="834">
        <v>142.196</v>
      </c>
      <c r="O11" s="319">
        <v>144.49799999999999</v>
      </c>
      <c r="P11" s="834">
        <v>144.434</v>
      </c>
      <c r="Q11" s="846">
        <v>148.50299999999999</v>
      </c>
      <c r="R11" s="1021">
        <f t="shared" si="0"/>
        <v>3.4722222222222321E-2</v>
      </c>
      <c r="S11" s="1021">
        <f t="shared" si="1"/>
        <v>0.10370370370370363</v>
      </c>
    </row>
    <row r="12" spans="1:42" ht="15" customHeight="1">
      <c r="A12" s="690"/>
      <c r="B12" s="692" t="s">
        <v>1070</v>
      </c>
      <c r="C12" s="358"/>
      <c r="D12" s="295"/>
      <c r="E12" s="357" t="s">
        <v>30</v>
      </c>
      <c r="F12" s="357"/>
      <c r="G12" s="357"/>
      <c r="H12" s="348"/>
      <c r="I12" s="348"/>
      <c r="J12" s="348"/>
      <c r="K12" s="348"/>
      <c r="L12" s="319">
        <v>248.667</v>
      </c>
      <c r="M12" s="319">
        <v>229.90299999999999</v>
      </c>
      <c r="N12" s="319">
        <v>249.756</v>
      </c>
      <c r="O12" s="319">
        <v>254.84200000000001</v>
      </c>
      <c r="P12" s="834">
        <v>250.62799999999999</v>
      </c>
      <c r="Q12" s="846">
        <v>259.84800000000001</v>
      </c>
      <c r="R12" s="1021">
        <f t="shared" si="0"/>
        <v>3.5856573705179251E-2</v>
      </c>
      <c r="S12" s="1021">
        <f t="shared" si="1"/>
        <v>0.13043478260869557</v>
      </c>
    </row>
    <row r="13" spans="1:42" ht="15" customHeight="1" thickBot="1">
      <c r="A13" s="690"/>
      <c r="B13" s="692" t="s">
        <v>1071</v>
      </c>
      <c r="C13" s="358"/>
      <c r="D13" s="433"/>
      <c r="E13" s="432" t="s">
        <v>1095</v>
      </c>
      <c r="F13" s="432"/>
      <c r="G13" s="432"/>
      <c r="H13" s="434"/>
      <c r="I13" s="434"/>
      <c r="J13" s="434"/>
      <c r="K13" s="434"/>
      <c r="L13" s="700">
        <v>20.875</v>
      </c>
      <c r="M13" s="700">
        <v>22.48</v>
      </c>
      <c r="N13" s="700">
        <v>21.585000000000001</v>
      </c>
      <c r="O13" s="700">
        <v>37.192</v>
      </c>
      <c r="P13" s="873">
        <v>36.540999999999997</v>
      </c>
      <c r="Q13" s="936">
        <v>38.682000000000002</v>
      </c>
      <c r="R13" s="1029">
        <f t="shared" si="0"/>
        <v>5.4054054054053946E-2</v>
      </c>
      <c r="S13" s="1029">
        <f t="shared" si="1"/>
        <v>0.77272727272727271</v>
      </c>
    </row>
    <row r="14" spans="1:42" ht="15" customHeight="1">
      <c r="A14" s="690"/>
      <c r="B14" s="692" t="s">
        <v>1072</v>
      </c>
      <c r="C14" s="358"/>
      <c r="D14" s="530" t="s">
        <v>885</v>
      </c>
      <c r="E14" s="181"/>
      <c r="F14" s="181"/>
      <c r="G14" s="357"/>
      <c r="H14" s="305"/>
      <c r="I14" s="305"/>
      <c r="J14" s="305"/>
      <c r="K14" s="305"/>
      <c r="L14" s="305"/>
      <c r="M14" s="305"/>
      <c r="N14" s="305"/>
      <c r="O14" s="305"/>
      <c r="P14" s="305"/>
      <c r="Q14" s="484"/>
      <c r="R14" s="348"/>
      <c r="S14" s="348"/>
    </row>
    <row r="15" spans="1:42" ht="15" customHeight="1">
      <c r="A15" s="690"/>
      <c r="B15" s="692" t="s">
        <v>1073</v>
      </c>
      <c r="C15" s="358"/>
      <c r="D15" s="530"/>
      <c r="E15" s="357"/>
      <c r="F15" s="357"/>
      <c r="G15" s="357"/>
      <c r="H15" s="484"/>
      <c r="I15" s="484"/>
      <c r="J15" s="484"/>
      <c r="K15" s="484"/>
      <c r="L15" s="484"/>
      <c r="M15" s="484"/>
      <c r="N15" s="484"/>
      <c r="O15" s="484"/>
      <c r="P15" s="484"/>
      <c r="Q15" s="484"/>
      <c r="R15" s="484"/>
      <c r="S15" s="484"/>
    </row>
    <row r="16" spans="1:42" ht="15" customHeight="1">
      <c r="A16" s="690"/>
      <c r="B16" s="692" t="s">
        <v>1074</v>
      </c>
      <c r="C16" s="358"/>
      <c r="D16" s="685" t="s">
        <v>1291</v>
      </c>
      <c r="H16" s="133"/>
      <c r="I16" s="133"/>
      <c r="J16" s="133"/>
      <c r="K16" s="133"/>
      <c r="L16" s="133"/>
      <c r="M16" s="133"/>
      <c r="N16" s="133"/>
      <c r="O16" s="131"/>
      <c r="P16" s="373"/>
      <c r="Q16" s="298"/>
      <c r="R16" s="131"/>
      <c r="S16" s="1334" t="s">
        <v>1189</v>
      </c>
    </row>
    <row r="17" spans="1:25" ht="15" customHeight="1" thickBot="1">
      <c r="A17" s="690"/>
      <c r="B17" s="692" t="s">
        <v>1075</v>
      </c>
      <c r="C17" s="270"/>
      <c r="D17" s="361" t="s">
        <v>1132</v>
      </c>
      <c r="E17" s="361"/>
      <c r="F17" s="361"/>
      <c r="G17" s="361"/>
      <c r="H17" s="362"/>
      <c r="I17" s="362"/>
      <c r="J17" s="362"/>
      <c r="K17" s="362"/>
      <c r="L17" s="833"/>
      <c r="M17" s="833"/>
      <c r="N17" s="833"/>
      <c r="O17" s="833"/>
      <c r="P17" s="833"/>
      <c r="Q17" s="843"/>
      <c r="R17" s="1016"/>
      <c r="S17" s="1016"/>
      <c r="T17" s="1352"/>
    </row>
    <row r="18" spans="1:25" ht="15" customHeight="1" thickTop="1">
      <c r="A18" s="690"/>
      <c r="B18" s="692" t="s">
        <v>1076</v>
      </c>
      <c r="C18" s="358"/>
      <c r="D18" s="358" t="s">
        <v>1184</v>
      </c>
      <c r="E18" s="358"/>
      <c r="H18" s="522"/>
      <c r="I18" s="522"/>
      <c r="J18" s="522"/>
      <c r="K18" s="522"/>
      <c r="L18" s="836"/>
      <c r="M18" s="836"/>
      <c r="N18" s="836"/>
      <c r="O18" s="836"/>
      <c r="P18" s="836"/>
      <c r="Q18" s="844"/>
      <c r="R18" s="964"/>
      <c r="S18" s="964"/>
      <c r="T18" s="1352"/>
    </row>
    <row r="19" spans="1:25" ht="15" customHeight="1">
      <c r="A19" s="191"/>
      <c r="B19" s="692" t="s">
        <v>1077</v>
      </c>
      <c r="D19" s="295"/>
      <c r="E19" s="357" t="s">
        <v>56</v>
      </c>
      <c r="F19" s="357"/>
      <c r="G19" s="357"/>
      <c r="H19" s="484"/>
      <c r="I19" s="484"/>
      <c r="J19" s="484"/>
      <c r="K19" s="484"/>
      <c r="L19" s="858">
        <v>36.028503999999998</v>
      </c>
      <c r="M19" s="858">
        <v>-196.047</v>
      </c>
      <c r="N19" s="858">
        <v>-19.885999999999999</v>
      </c>
      <c r="O19" s="858">
        <v>206.8</v>
      </c>
      <c r="P19" s="858">
        <v>-44.8</v>
      </c>
      <c r="Q19" s="1341">
        <v>-38.478989579</v>
      </c>
      <c r="R19" s="1342" t="s">
        <v>1188</v>
      </c>
      <c r="S19" s="1343" t="s">
        <v>1105</v>
      </c>
    </row>
    <row r="20" spans="1:25" ht="15" customHeight="1">
      <c r="A20" s="690"/>
      <c r="B20" s="921" t="s">
        <v>1078</v>
      </c>
      <c r="D20" s="295"/>
      <c r="E20" s="357" t="s">
        <v>1183</v>
      </c>
      <c r="F20" s="357"/>
      <c r="G20" s="357"/>
      <c r="H20" s="484"/>
      <c r="I20" s="484"/>
      <c r="J20" s="484"/>
      <c r="K20" s="484"/>
      <c r="L20" s="858">
        <v>40.625959000000002</v>
      </c>
      <c r="M20" s="858">
        <v>45.488999999999997</v>
      </c>
      <c r="N20" s="858">
        <v>38.798000000000002</v>
      </c>
      <c r="O20" s="858">
        <v>34.1</v>
      </c>
      <c r="P20" s="858">
        <v>36.200000000000003</v>
      </c>
      <c r="Q20" s="1341">
        <v>38.014905691000003</v>
      </c>
      <c r="R20" s="1343" t="s">
        <v>1105</v>
      </c>
      <c r="S20" s="1343" t="s">
        <v>1105</v>
      </c>
    </row>
    <row r="21" spans="1:25" ht="15" customHeight="1">
      <c r="A21" s="690"/>
      <c r="B21" s="692" t="s">
        <v>1079</v>
      </c>
      <c r="D21" s="1338" t="s">
        <v>1186</v>
      </c>
      <c r="E21" s="1339"/>
      <c r="F21" s="1339"/>
      <c r="G21" s="1339"/>
      <c r="H21" s="1335"/>
      <c r="I21" s="1335"/>
      <c r="J21" s="1335"/>
      <c r="K21" s="1335"/>
      <c r="L21" s="900">
        <v>76.654462999999993</v>
      </c>
      <c r="M21" s="900">
        <v>-150.55799999999999</v>
      </c>
      <c r="N21" s="900">
        <v>18.912000000000003</v>
      </c>
      <c r="O21" s="900">
        <v>240.9</v>
      </c>
      <c r="P21" s="900">
        <v>-8.5999999999999943</v>
      </c>
      <c r="Q21" s="1346">
        <v>-0.464083887999999</v>
      </c>
      <c r="R21" s="1344" t="s">
        <v>1105</v>
      </c>
      <c r="S21" s="1344" t="s">
        <v>1105</v>
      </c>
    </row>
    <row r="22" spans="1:25" ht="15" customHeight="1">
      <c r="A22" s="690"/>
      <c r="B22" s="692" t="s">
        <v>1080</v>
      </c>
      <c r="D22" s="358" t="s">
        <v>1185</v>
      </c>
      <c r="E22" s="357"/>
      <c r="F22" s="357"/>
      <c r="G22" s="357"/>
      <c r="H22" s="484"/>
      <c r="I22" s="484"/>
      <c r="J22" s="484"/>
      <c r="K22" s="484"/>
      <c r="L22" s="858"/>
      <c r="M22" s="858"/>
      <c r="N22" s="858"/>
      <c r="O22" s="858"/>
      <c r="P22" s="858"/>
      <c r="Q22" s="1341"/>
      <c r="R22" s="1343" t="s">
        <v>1105</v>
      </c>
      <c r="S22" s="1343" t="s">
        <v>1105</v>
      </c>
    </row>
    <row r="23" spans="1:25" ht="15" customHeight="1">
      <c r="A23" s="690"/>
      <c r="B23" s="692" t="s">
        <v>1081</v>
      </c>
      <c r="C23" s="358"/>
      <c r="D23" s="358"/>
      <c r="E23" s="357" t="s">
        <v>822</v>
      </c>
      <c r="F23" s="357"/>
      <c r="G23" s="357"/>
      <c r="H23" s="484"/>
      <c r="I23" s="484"/>
      <c r="J23" s="484"/>
      <c r="K23" s="484"/>
      <c r="L23" s="858">
        <v>57.216999999999999</v>
      </c>
      <c r="M23" s="858">
        <v>62.249000000000002</v>
      </c>
      <c r="N23" s="858">
        <v>62.201999999999998</v>
      </c>
      <c r="O23" s="858">
        <v>63.118899999999996</v>
      </c>
      <c r="P23" s="858">
        <v>62.620327045999922</v>
      </c>
      <c r="Q23" s="1341">
        <v>63.787918429000001</v>
      </c>
      <c r="R23" s="1343" t="s">
        <v>1105</v>
      </c>
      <c r="S23" s="1343" t="s">
        <v>1105</v>
      </c>
    </row>
    <row r="24" spans="1:25" ht="15" customHeight="1" thickBot="1">
      <c r="A24" s="690"/>
      <c r="B24" s="692" t="s">
        <v>1082</v>
      </c>
      <c r="C24" s="358"/>
      <c r="D24" s="1340" t="s">
        <v>1187</v>
      </c>
      <c r="E24" s="1336"/>
      <c r="F24" s="1336"/>
      <c r="G24" s="1336"/>
      <c r="H24" s="1337"/>
      <c r="I24" s="1337"/>
      <c r="J24" s="1337"/>
      <c r="K24" s="1337"/>
      <c r="L24" s="1347">
        <v>133.87146300000001</v>
      </c>
      <c r="M24" s="1347">
        <v>-88.308999999999997</v>
      </c>
      <c r="N24" s="1347">
        <v>81.114000000000004</v>
      </c>
      <c r="O24" s="1347">
        <v>304.01890000000003</v>
      </c>
      <c r="P24" s="1347">
        <v>54.020327045999927</v>
      </c>
      <c r="Q24" s="1348">
        <v>63.323834541000004</v>
      </c>
      <c r="R24" s="1345" t="s">
        <v>1105</v>
      </c>
      <c r="S24" s="1345" t="s">
        <v>1105</v>
      </c>
    </row>
    <row r="25" spans="1:25" ht="15" customHeight="1">
      <c r="A25" s="690"/>
      <c r="B25" s="692" t="s">
        <v>1293</v>
      </c>
      <c r="C25" s="358"/>
      <c r="D25" s="298"/>
      <c r="E25" s="298"/>
      <c r="F25" s="298"/>
      <c r="H25" s="373"/>
      <c r="I25" s="373"/>
      <c r="J25" s="373"/>
      <c r="K25" s="373"/>
      <c r="L25" s="373"/>
      <c r="M25" s="373"/>
      <c r="N25" s="373"/>
      <c r="O25" s="298"/>
      <c r="P25" s="298"/>
      <c r="Q25" s="298"/>
      <c r="R25" s="298"/>
      <c r="S25" s="298"/>
      <c r="U25" s="298"/>
      <c r="V25" s="298"/>
      <c r="W25" s="298"/>
      <c r="X25" s="298"/>
      <c r="Y25" s="298"/>
    </row>
    <row r="26" spans="1:25" ht="15" customHeight="1">
      <c r="A26" s="690"/>
      <c r="B26" s="692" t="s">
        <v>1083</v>
      </c>
      <c r="C26" s="358"/>
      <c r="D26" s="298"/>
      <c r="E26" s="298"/>
      <c r="F26" s="298"/>
      <c r="H26" s="373"/>
      <c r="I26" s="373"/>
      <c r="J26" s="373"/>
      <c r="K26" s="373"/>
      <c r="L26" s="373"/>
      <c r="M26" s="373"/>
      <c r="N26" s="373"/>
      <c r="O26" s="298"/>
      <c r="P26" s="298"/>
      <c r="Q26" s="298"/>
      <c r="R26" s="298"/>
      <c r="S26" s="298"/>
      <c r="U26" s="298"/>
      <c r="V26" s="298"/>
      <c r="W26" s="298"/>
      <c r="X26" s="298"/>
      <c r="Y26" s="298"/>
    </row>
    <row r="27" spans="1:25" ht="15" customHeight="1">
      <c r="A27" s="189"/>
      <c r="B27" s="153"/>
      <c r="C27" s="358"/>
      <c r="D27" s="298"/>
      <c r="E27" s="298"/>
      <c r="F27" s="298"/>
      <c r="H27" s="373"/>
      <c r="I27" s="373"/>
      <c r="J27" s="373"/>
      <c r="K27" s="373"/>
      <c r="L27" s="373"/>
      <c r="M27" s="373"/>
      <c r="N27" s="373"/>
      <c r="O27" s="298"/>
      <c r="P27" s="298"/>
      <c r="Q27" s="298"/>
      <c r="R27" s="298"/>
      <c r="S27" s="298"/>
      <c r="U27" s="298"/>
      <c r="V27" s="298"/>
      <c r="W27" s="298"/>
      <c r="X27" s="298"/>
      <c r="Y27" s="298"/>
    </row>
    <row r="28" spans="1:25" ht="15" customHeight="1">
      <c r="A28" s="189"/>
      <c r="B28" s="153"/>
      <c r="C28" s="358"/>
      <c r="D28" s="298"/>
      <c r="E28" s="298"/>
      <c r="F28" s="298"/>
      <c r="H28" s="373"/>
      <c r="I28" s="373"/>
      <c r="J28" s="373"/>
      <c r="K28" s="373"/>
      <c r="L28" s="373"/>
      <c r="M28" s="373"/>
      <c r="N28" s="373"/>
      <c r="O28" s="298"/>
      <c r="P28" s="298"/>
      <c r="Q28" s="298"/>
      <c r="R28" s="298"/>
      <c r="S28" s="298"/>
      <c r="U28" s="298"/>
      <c r="V28" s="298"/>
      <c r="W28" s="298"/>
      <c r="X28" s="298"/>
      <c r="Y28" s="298"/>
    </row>
    <row r="29" spans="1:25" ht="15" customHeight="1">
      <c r="A29" s="189"/>
      <c r="B29" s="153"/>
      <c r="C29" s="358"/>
      <c r="D29" s="298"/>
      <c r="E29" s="298"/>
      <c r="F29" s="298"/>
      <c r="H29" s="373"/>
      <c r="I29" s="373"/>
      <c r="J29" s="373"/>
      <c r="K29" s="373"/>
      <c r="L29" s="373"/>
      <c r="M29" s="373"/>
      <c r="N29" s="373"/>
      <c r="O29" s="298"/>
      <c r="P29" s="298"/>
      <c r="Q29" s="298"/>
      <c r="R29" s="298"/>
      <c r="S29" s="298"/>
      <c r="U29" s="298"/>
      <c r="V29" s="298"/>
      <c r="W29" s="298"/>
      <c r="X29" s="298"/>
      <c r="Y29" s="298"/>
    </row>
    <row r="30" spans="1:25" ht="15" customHeight="1">
      <c r="A30" s="189"/>
      <c r="B30" s="153"/>
      <c r="C30" s="358"/>
      <c r="D30" s="298"/>
      <c r="E30" s="298"/>
      <c r="F30" s="298"/>
      <c r="H30" s="373"/>
      <c r="I30" s="373"/>
      <c r="J30" s="373"/>
      <c r="K30" s="373"/>
      <c r="L30" s="373"/>
      <c r="M30" s="373"/>
      <c r="N30" s="373"/>
      <c r="O30" s="298"/>
      <c r="P30" s="298"/>
      <c r="Q30" s="298"/>
      <c r="R30" s="298"/>
      <c r="S30" s="298"/>
      <c r="U30" s="298"/>
      <c r="V30" s="298"/>
      <c r="W30" s="298"/>
      <c r="X30" s="298"/>
      <c r="Y30" s="298"/>
    </row>
    <row r="31" spans="1:25" ht="15" customHeight="1">
      <c r="A31" s="189"/>
      <c r="B31" s="153"/>
      <c r="C31" s="358"/>
      <c r="D31" s="298"/>
      <c r="E31" s="298"/>
      <c r="F31" s="298"/>
      <c r="H31" s="373"/>
      <c r="I31" s="373"/>
      <c r="J31" s="373"/>
      <c r="K31" s="373"/>
      <c r="L31" s="373"/>
      <c r="M31" s="373"/>
      <c r="N31" s="373"/>
      <c r="O31" s="298"/>
      <c r="P31" s="298"/>
      <c r="Q31" s="298"/>
      <c r="R31" s="298"/>
      <c r="S31" s="298"/>
      <c r="U31" s="298"/>
      <c r="V31" s="298"/>
      <c r="W31" s="298"/>
      <c r="X31" s="298"/>
      <c r="Y31" s="298"/>
    </row>
    <row r="32" spans="1:25" ht="15" customHeight="1">
      <c r="A32" s="189"/>
      <c r="B32" s="153"/>
      <c r="C32" s="358"/>
      <c r="D32" s="298"/>
      <c r="E32" s="298"/>
      <c r="F32" s="298"/>
      <c r="H32" s="373"/>
      <c r="I32" s="373"/>
      <c r="J32" s="373"/>
      <c r="K32" s="373"/>
      <c r="L32" s="373"/>
      <c r="M32" s="373"/>
      <c r="N32" s="373"/>
      <c r="O32" s="298"/>
      <c r="P32" s="298"/>
      <c r="Q32" s="298"/>
      <c r="R32" s="298"/>
      <c r="S32" s="298"/>
      <c r="U32" s="298"/>
      <c r="V32" s="298"/>
      <c r="W32" s="298"/>
      <c r="X32" s="298"/>
      <c r="Y32" s="298"/>
    </row>
    <row r="33" spans="1:42" ht="15" customHeight="1">
      <c r="A33" s="161"/>
      <c r="B33" s="153"/>
      <c r="C33" s="358"/>
      <c r="D33" s="298"/>
      <c r="E33" s="298"/>
      <c r="F33" s="298"/>
      <c r="H33" s="373"/>
      <c r="I33" s="373"/>
      <c r="J33" s="373"/>
      <c r="K33" s="373"/>
      <c r="L33" s="373"/>
      <c r="M33" s="373"/>
      <c r="N33" s="373"/>
      <c r="O33" s="298"/>
      <c r="P33" s="298"/>
      <c r="Q33" s="298"/>
      <c r="R33" s="298"/>
      <c r="S33" s="298"/>
      <c r="U33" s="298"/>
      <c r="V33" s="298"/>
      <c r="W33" s="298"/>
      <c r="X33" s="298"/>
      <c r="Y33" s="298"/>
    </row>
    <row r="34" spans="1:42" ht="15" customHeight="1">
      <c r="A34" s="7"/>
      <c r="B34" s="153"/>
      <c r="C34" s="358"/>
      <c r="D34" s="298"/>
      <c r="E34" s="298"/>
      <c r="F34" s="298"/>
      <c r="H34" s="373"/>
      <c r="I34" s="373"/>
      <c r="J34" s="373"/>
      <c r="K34" s="373"/>
      <c r="L34" s="373"/>
      <c r="M34" s="373"/>
      <c r="N34" s="373"/>
      <c r="O34" s="298"/>
      <c r="P34" s="298"/>
      <c r="Q34" s="298"/>
      <c r="R34" s="298"/>
      <c r="S34" s="298"/>
      <c r="U34" s="298"/>
      <c r="V34" s="298"/>
      <c r="W34" s="298"/>
      <c r="X34" s="298"/>
      <c r="Y34" s="298"/>
    </row>
    <row r="35" spans="1:42" ht="15" customHeight="1">
      <c r="A35" s="150"/>
      <c r="B35" s="153"/>
      <c r="C35" s="358"/>
      <c r="D35" s="298"/>
      <c r="E35" s="298"/>
      <c r="F35" s="298"/>
      <c r="H35" s="373"/>
      <c r="I35" s="373"/>
      <c r="J35" s="373"/>
      <c r="K35" s="373"/>
      <c r="L35" s="373"/>
      <c r="M35" s="373"/>
      <c r="N35" s="373"/>
      <c r="O35" s="298"/>
      <c r="P35" s="298"/>
      <c r="Q35" s="298"/>
      <c r="R35" s="298"/>
      <c r="S35" s="165">
        <v>20</v>
      </c>
      <c r="U35" s="298"/>
      <c r="V35" s="298"/>
      <c r="W35" s="298"/>
      <c r="X35" s="298"/>
      <c r="Y35" s="298"/>
    </row>
    <row r="36" spans="1:42" s="598" customFormat="1" ht="5.0999999999999996" customHeight="1">
      <c r="A36" s="602"/>
      <c r="B36" s="597"/>
      <c r="D36" s="603"/>
      <c r="H36" s="604"/>
      <c r="I36" s="604"/>
      <c r="J36" s="604"/>
      <c r="K36" s="604"/>
      <c r="L36" s="604"/>
      <c r="M36" s="604"/>
      <c r="N36" s="604"/>
      <c r="O36" s="604"/>
      <c r="P36" s="604"/>
      <c r="Q36" s="604"/>
      <c r="R36" s="604"/>
      <c r="S36" s="604"/>
      <c r="T36" s="1454"/>
    </row>
    <row r="37" spans="1:42" s="642" customFormat="1" ht="20.100000000000001" customHeight="1">
      <c r="A37" s="640"/>
      <c r="B37" s="641"/>
      <c r="D37" s="643"/>
      <c r="H37" s="600" t="s">
        <v>708</v>
      </c>
      <c r="I37" s="600" t="s">
        <v>713</v>
      </c>
      <c r="J37" s="600" t="s">
        <v>726</v>
      </c>
      <c r="K37" s="600" t="s">
        <v>742</v>
      </c>
      <c r="L37" s="600" t="s">
        <v>746</v>
      </c>
      <c r="M37" s="600" t="s">
        <v>768</v>
      </c>
      <c r="N37" s="600" t="s">
        <v>776</v>
      </c>
      <c r="O37" s="600" t="s">
        <v>790</v>
      </c>
      <c r="P37" s="600" t="s">
        <v>1035</v>
      </c>
      <c r="Q37" s="600" t="s">
        <v>1200</v>
      </c>
      <c r="R37" s="1324" t="s">
        <v>5</v>
      </c>
      <c r="S37" s="1015" t="s">
        <v>1107</v>
      </c>
      <c r="T37" s="1455"/>
    </row>
    <row r="38" spans="1:42" ht="9.75" customHeight="1">
      <c r="A38" s="7"/>
      <c r="B38" s="150"/>
      <c r="C38" s="358"/>
      <c r="D38" s="298"/>
      <c r="E38" s="298"/>
      <c r="F38" s="298"/>
      <c r="H38" s="373"/>
      <c r="I38" s="373"/>
      <c r="J38" s="373"/>
      <c r="K38" s="373"/>
      <c r="L38" s="373"/>
      <c r="M38" s="373"/>
      <c r="N38" s="373"/>
      <c r="O38" s="298"/>
      <c r="P38" s="298"/>
      <c r="Q38" s="298"/>
      <c r="R38" s="298"/>
      <c r="S38" s="298"/>
      <c r="U38" s="298"/>
      <c r="V38" s="298"/>
      <c r="W38" s="298"/>
      <c r="X38" s="298"/>
      <c r="Y38" s="298"/>
    </row>
    <row r="39" spans="1:42" ht="15" customHeight="1">
      <c r="A39" s="187" t="s">
        <v>58</v>
      </c>
      <c r="B39" s="188"/>
      <c r="C39" s="358"/>
      <c r="D39" s="1326" t="s">
        <v>1175</v>
      </c>
      <c r="E39" s="356"/>
      <c r="F39" s="356"/>
      <c r="G39" s="356"/>
      <c r="H39" s="484"/>
      <c r="I39" s="484"/>
      <c r="J39" s="484"/>
      <c r="K39" s="484"/>
      <c r="L39" s="484"/>
      <c r="M39" s="484"/>
      <c r="N39" s="484"/>
      <c r="O39" s="484"/>
      <c r="P39" s="484"/>
      <c r="Q39" s="484"/>
      <c r="R39" s="429"/>
      <c r="S39" s="608" t="s">
        <v>1096</v>
      </c>
      <c r="U39" s="298"/>
      <c r="V39" s="298"/>
      <c r="W39" s="298"/>
      <c r="X39" s="298"/>
      <c r="Y39" s="298"/>
    </row>
    <row r="40" spans="1:42" s="373" customFormat="1" ht="15" customHeight="1" thickBot="1">
      <c r="A40" s="189"/>
      <c r="B40" s="190"/>
      <c r="C40" s="358"/>
      <c r="D40" s="361" t="s">
        <v>1177</v>
      </c>
      <c r="E40" s="361"/>
      <c r="F40" s="361"/>
      <c r="G40" s="361"/>
      <c r="H40" s="1327"/>
      <c r="I40" s="1327"/>
      <c r="J40" s="1327"/>
      <c r="K40" s="1327"/>
      <c r="L40" s="1349">
        <v>98.31</v>
      </c>
      <c r="M40" s="1349">
        <v>121.79600000000001</v>
      </c>
      <c r="N40" s="1349">
        <v>87.697999999999993</v>
      </c>
      <c r="O40" s="1349">
        <v>134.30799999999999</v>
      </c>
      <c r="P40" s="1349">
        <v>95.929376140000002</v>
      </c>
      <c r="Q40" s="1350">
        <v>83.977785875999999</v>
      </c>
      <c r="R40" s="1195" t="s">
        <v>1105</v>
      </c>
      <c r="S40" s="1195" t="s">
        <v>1105</v>
      </c>
      <c r="T40" s="1453"/>
    </row>
    <row r="41" spans="1:42" s="133" customFormat="1" ht="15" customHeight="1" thickTop="1">
      <c r="A41" s="689" t="s">
        <v>1066</v>
      </c>
      <c r="B41" s="691"/>
      <c r="C41" s="270"/>
      <c r="D41" s="358"/>
      <c r="E41" s="357" t="s">
        <v>55</v>
      </c>
      <c r="F41" s="358"/>
      <c r="G41" s="358"/>
      <c r="H41" s="553"/>
      <c r="I41" s="553"/>
      <c r="J41" s="553"/>
      <c r="K41" s="553"/>
      <c r="L41" s="837">
        <v>17.256</v>
      </c>
      <c r="M41" s="837">
        <v>0.11834494700000001</v>
      </c>
      <c r="N41" s="837">
        <v>11.368266694000001</v>
      </c>
      <c r="O41" s="837">
        <v>10.164334127</v>
      </c>
      <c r="P41" s="837">
        <v>2.1927780000000003E-3</v>
      </c>
      <c r="Q41" s="841">
        <v>0</v>
      </c>
      <c r="R41" s="1342" t="s">
        <v>1188</v>
      </c>
      <c r="S41" s="1198" t="s">
        <v>1105</v>
      </c>
      <c r="T41" s="1453"/>
    </row>
    <row r="42" spans="1:42" s="164" customFormat="1" ht="15" customHeight="1">
      <c r="A42" s="691"/>
      <c r="B42" s="692" t="s">
        <v>1067</v>
      </c>
      <c r="C42" s="131"/>
      <c r="D42" s="358"/>
      <c r="E42" s="357" t="s">
        <v>27</v>
      </c>
      <c r="F42" s="358"/>
      <c r="G42" s="358"/>
      <c r="H42" s="553"/>
      <c r="I42" s="553"/>
      <c r="J42" s="553"/>
      <c r="K42" s="553"/>
      <c r="L42" s="837">
        <v>48.233204168</v>
      </c>
      <c r="M42" s="837">
        <v>61.638616280999997</v>
      </c>
      <c r="N42" s="837">
        <v>47.057248827000002</v>
      </c>
      <c r="O42" s="837">
        <v>69.273494425999999</v>
      </c>
      <c r="P42" s="837">
        <v>42.237672662000001</v>
      </c>
      <c r="Q42" s="841">
        <v>41.014935706999999</v>
      </c>
      <c r="R42" s="1198" t="s">
        <v>1105</v>
      </c>
      <c r="S42" s="1198" t="s">
        <v>1105</v>
      </c>
      <c r="T42" s="1302"/>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row>
    <row r="43" spans="1:42" s="164" customFormat="1" ht="15" customHeight="1" thickBot="1">
      <c r="A43" s="691"/>
      <c r="B43" s="692" t="s">
        <v>1068</v>
      </c>
      <c r="C43" s="358"/>
      <c r="D43" s="432"/>
      <c r="E43" s="432" t="s">
        <v>30</v>
      </c>
      <c r="F43" s="432"/>
      <c r="G43" s="432"/>
      <c r="H43" s="560"/>
      <c r="I43" s="560"/>
      <c r="J43" s="560"/>
      <c r="K43" s="560"/>
      <c r="L43" s="1328">
        <v>32.021149102999999</v>
      </c>
      <c r="M43" s="1328">
        <v>59.905025457000001</v>
      </c>
      <c r="N43" s="1328">
        <v>29.272162802999997</v>
      </c>
      <c r="O43" s="1328">
        <v>54.574654031000001</v>
      </c>
      <c r="P43" s="1328">
        <v>53.465914611000002</v>
      </c>
      <c r="Q43" s="1329">
        <v>42.873514958999998</v>
      </c>
      <c r="R43" s="1330" t="s">
        <v>1105</v>
      </c>
      <c r="S43" s="1330" t="s">
        <v>1105</v>
      </c>
      <c r="T43" s="1352"/>
      <c r="U43" s="165"/>
      <c r="V43" s="165"/>
      <c r="W43" s="131"/>
      <c r="X43" s="131"/>
      <c r="Y43" s="131"/>
      <c r="Z43" s="131"/>
      <c r="AA43" s="131"/>
      <c r="AB43" s="131"/>
      <c r="AC43" s="131"/>
      <c r="AD43" s="131"/>
      <c r="AE43" s="131"/>
      <c r="AF43" s="131"/>
      <c r="AG43" s="131"/>
      <c r="AH43" s="131"/>
      <c r="AI43" s="131"/>
      <c r="AJ43" s="131"/>
      <c r="AK43" s="131"/>
      <c r="AL43" s="131"/>
      <c r="AM43" s="131"/>
      <c r="AN43" s="131"/>
      <c r="AO43" s="131"/>
      <c r="AP43" s="131"/>
    </row>
    <row r="44" spans="1:42" s="164" customFormat="1" ht="15" customHeight="1">
      <c r="A44" s="690"/>
      <c r="B44" s="692" t="s">
        <v>1069</v>
      </c>
      <c r="C44" s="358"/>
      <c r="D44" s="530" t="s">
        <v>1208</v>
      </c>
      <c r="E44" s="495"/>
      <c r="F44" s="495"/>
      <c r="G44" s="495"/>
      <c r="H44" s="495"/>
      <c r="I44" s="495"/>
      <c r="J44" s="834"/>
      <c r="K44" s="834"/>
      <c r="L44" s="834"/>
      <c r="M44" s="834"/>
      <c r="N44" s="834"/>
      <c r="O44" s="837"/>
      <c r="P44" s="837"/>
      <c r="Q44" s="837"/>
      <c r="R44" s="1419"/>
      <c r="S44" s="1419"/>
      <c r="T44" s="1352"/>
      <c r="U44" s="165"/>
      <c r="V44" s="165"/>
      <c r="W44" s="131"/>
      <c r="X44" s="131"/>
      <c r="Y44" s="131"/>
      <c r="Z44" s="131"/>
      <c r="AA44" s="131"/>
      <c r="AB44" s="131"/>
      <c r="AC44" s="131"/>
      <c r="AD44" s="131"/>
      <c r="AE44" s="131"/>
      <c r="AF44" s="131"/>
      <c r="AG44" s="131"/>
      <c r="AH44" s="131"/>
      <c r="AI44" s="131"/>
      <c r="AJ44" s="131"/>
      <c r="AK44" s="131"/>
      <c r="AL44" s="131"/>
      <c r="AM44" s="131"/>
      <c r="AN44" s="131"/>
      <c r="AO44" s="131"/>
      <c r="AP44" s="131"/>
    </row>
    <row r="45" spans="1:42" s="164" customFormat="1" ht="15" customHeight="1">
      <c r="A45" s="690"/>
      <c r="B45" s="692" t="s">
        <v>1070</v>
      </c>
      <c r="C45" s="358"/>
      <c r="D45" s="298"/>
      <c r="E45" s="298"/>
      <c r="F45" s="298"/>
      <c r="G45" s="298"/>
      <c r="H45" s="373"/>
      <c r="I45" s="373"/>
      <c r="J45" s="373"/>
      <c r="K45" s="373"/>
      <c r="L45" s="298"/>
      <c r="M45" s="373"/>
      <c r="N45" s="373"/>
      <c r="O45" s="373"/>
      <c r="P45" s="298"/>
      <c r="Q45" s="298"/>
      <c r="R45" s="298"/>
      <c r="S45" s="298"/>
      <c r="T45" s="1352"/>
      <c r="U45" s="165"/>
      <c r="V45" s="165"/>
      <c r="W45" s="131"/>
      <c r="X45" s="131"/>
      <c r="Y45" s="131"/>
      <c r="Z45" s="131"/>
      <c r="AA45" s="131"/>
      <c r="AB45" s="131"/>
      <c r="AC45" s="131"/>
      <c r="AD45" s="131"/>
      <c r="AE45" s="131"/>
      <c r="AF45" s="131"/>
      <c r="AG45" s="131"/>
      <c r="AH45" s="131"/>
      <c r="AI45" s="131"/>
      <c r="AJ45" s="131"/>
      <c r="AK45" s="131"/>
      <c r="AL45" s="131"/>
      <c r="AM45" s="131"/>
      <c r="AN45" s="131"/>
      <c r="AO45" s="131"/>
      <c r="AP45" s="131"/>
    </row>
    <row r="46" spans="1:42" s="164" customFormat="1" ht="15" customHeight="1">
      <c r="A46" s="690"/>
      <c r="B46" s="692" t="s">
        <v>1071</v>
      </c>
      <c r="C46" s="358"/>
      <c r="D46" s="629" t="s">
        <v>1176</v>
      </c>
      <c r="E46" s="1331"/>
      <c r="F46" s="1331"/>
      <c r="G46" s="1331"/>
      <c r="H46" s="484"/>
      <c r="I46" s="484"/>
      <c r="J46" s="484"/>
      <c r="K46" s="484"/>
      <c r="L46" s="484"/>
      <c r="M46" s="484"/>
      <c r="N46" s="484"/>
      <c r="O46" s="484"/>
      <c r="P46" s="484"/>
      <c r="Q46" s="484"/>
      <c r="R46" s="429"/>
      <c r="S46" s="608" t="s">
        <v>1096</v>
      </c>
      <c r="T46" s="1302"/>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row>
    <row r="47" spans="1:42" s="164" customFormat="1" ht="15" customHeight="1" thickBot="1">
      <c r="A47" s="690"/>
      <c r="B47" s="692" t="s">
        <v>1072</v>
      </c>
      <c r="C47" s="270"/>
      <c r="D47" s="361" t="s">
        <v>1190</v>
      </c>
      <c r="E47" s="361"/>
      <c r="F47" s="361"/>
      <c r="G47" s="361"/>
      <c r="H47" s="1327"/>
      <c r="I47" s="1327"/>
      <c r="J47" s="1327"/>
      <c r="K47" s="1327"/>
      <c r="L47" s="1349">
        <v>39.94</v>
      </c>
      <c r="M47" s="1349">
        <v>41.091999999999999</v>
      </c>
      <c r="N47" s="1349">
        <v>50.161999999999999</v>
      </c>
      <c r="O47" s="1349">
        <v>68.022999999999996</v>
      </c>
      <c r="P47" s="1349">
        <v>48.634673218000003</v>
      </c>
      <c r="Q47" s="1350">
        <v>60.547856946000003</v>
      </c>
      <c r="R47" s="1195" t="s">
        <v>1105</v>
      </c>
      <c r="S47" s="1195" t="s">
        <v>1105</v>
      </c>
      <c r="T47" s="1302"/>
      <c r="U47" s="298"/>
      <c r="V47" s="131"/>
      <c r="W47" s="131"/>
      <c r="X47" s="131"/>
      <c r="Y47" s="131"/>
      <c r="Z47" s="131"/>
      <c r="AA47" s="131"/>
      <c r="AB47" s="131"/>
      <c r="AC47" s="131"/>
      <c r="AD47" s="131"/>
      <c r="AE47" s="131"/>
      <c r="AF47" s="131"/>
      <c r="AG47" s="131"/>
      <c r="AH47" s="131"/>
      <c r="AI47" s="131"/>
      <c r="AJ47" s="131"/>
      <c r="AK47" s="131"/>
      <c r="AL47" s="131"/>
      <c r="AM47" s="131"/>
      <c r="AN47" s="131"/>
      <c r="AO47" s="131"/>
      <c r="AP47" s="131"/>
    </row>
    <row r="48" spans="1:42" s="164" customFormat="1" ht="15" customHeight="1" thickTop="1">
      <c r="A48" s="690"/>
      <c r="B48" s="692" t="s">
        <v>1073</v>
      </c>
      <c r="C48" s="131"/>
      <c r="D48" s="358"/>
      <c r="E48" s="357" t="s">
        <v>55</v>
      </c>
      <c r="F48" s="358"/>
      <c r="G48" s="358"/>
      <c r="H48" s="553"/>
      <c r="I48" s="553"/>
      <c r="J48" s="553"/>
      <c r="K48" s="553"/>
      <c r="L48" s="837">
        <v>0</v>
      </c>
      <c r="M48" s="837">
        <v>0</v>
      </c>
      <c r="N48" s="837">
        <v>0</v>
      </c>
      <c r="O48" s="837">
        <v>30.162897334</v>
      </c>
      <c r="P48" s="837">
        <v>0</v>
      </c>
      <c r="Q48" s="841">
        <v>0</v>
      </c>
      <c r="R48" s="1198" t="s">
        <v>1105</v>
      </c>
      <c r="S48" s="1198" t="s">
        <v>1105</v>
      </c>
      <c r="T48" s="1302"/>
      <c r="U48" s="298"/>
      <c r="V48" s="131"/>
      <c r="W48" s="131"/>
      <c r="X48" s="131"/>
      <c r="Y48" s="131"/>
      <c r="Z48" s="131"/>
      <c r="AA48" s="131"/>
      <c r="AB48" s="131"/>
      <c r="AC48" s="131"/>
      <c r="AD48" s="131"/>
      <c r="AE48" s="131"/>
      <c r="AF48" s="131"/>
      <c r="AG48" s="131"/>
      <c r="AH48" s="131"/>
      <c r="AI48" s="131"/>
      <c r="AJ48" s="131"/>
      <c r="AK48" s="131"/>
      <c r="AL48" s="131"/>
      <c r="AM48" s="131"/>
      <c r="AN48" s="131"/>
      <c r="AO48" s="131"/>
      <c r="AP48" s="131"/>
    </row>
    <row r="49" spans="1:42" s="164" customFormat="1" ht="15" customHeight="1">
      <c r="A49" s="690"/>
      <c r="B49" s="692" t="s">
        <v>1074</v>
      </c>
      <c r="C49" s="270"/>
      <c r="D49" s="358"/>
      <c r="E49" s="357" t="s">
        <v>27</v>
      </c>
      <c r="F49" s="358"/>
      <c r="G49" s="358"/>
      <c r="H49" s="553"/>
      <c r="I49" s="553"/>
      <c r="J49" s="553"/>
      <c r="K49" s="553"/>
      <c r="L49" s="837">
        <v>32.146255347</v>
      </c>
      <c r="M49" s="837">
        <v>34.930418074999999</v>
      </c>
      <c r="N49" s="837">
        <v>39.710616411000004</v>
      </c>
      <c r="O49" s="837">
        <v>29.621324510000001</v>
      </c>
      <c r="P49" s="837">
        <v>36.672482252000002</v>
      </c>
      <c r="Q49" s="841">
        <v>38.339675733</v>
      </c>
      <c r="R49" s="1198" t="s">
        <v>1105</v>
      </c>
      <c r="S49" s="1198" t="s">
        <v>1105</v>
      </c>
      <c r="T49" s="1302"/>
      <c r="U49" s="298"/>
      <c r="V49" s="131"/>
      <c r="W49" s="131"/>
      <c r="X49" s="131"/>
      <c r="Y49" s="131"/>
      <c r="Z49" s="131"/>
      <c r="AA49" s="131"/>
      <c r="AB49" s="131"/>
      <c r="AC49" s="131"/>
      <c r="AD49" s="131"/>
      <c r="AE49" s="131"/>
      <c r="AF49" s="131"/>
      <c r="AG49" s="131"/>
      <c r="AH49" s="131"/>
      <c r="AI49" s="131"/>
      <c r="AJ49" s="131"/>
      <c r="AK49" s="131"/>
      <c r="AL49" s="131"/>
      <c r="AM49" s="131"/>
      <c r="AN49" s="131"/>
      <c r="AO49" s="131"/>
      <c r="AP49" s="131"/>
    </row>
    <row r="50" spans="1:42" s="127" customFormat="1" ht="15" customHeight="1" thickBot="1">
      <c r="A50" s="690"/>
      <c r="B50" s="692" t="s">
        <v>1075</v>
      </c>
      <c r="C50" s="131"/>
      <c r="D50" s="432"/>
      <c r="E50" s="432" t="s">
        <v>30</v>
      </c>
      <c r="F50" s="432"/>
      <c r="G50" s="432"/>
      <c r="H50" s="560"/>
      <c r="I50" s="560"/>
      <c r="J50" s="560"/>
      <c r="K50" s="560"/>
      <c r="L50" s="1328">
        <v>7.7932284220000003</v>
      </c>
      <c r="M50" s="1328">
        <v>6.1617365250000002</v>
      </c>
      <c r="N50" s="1328">
        <v>10.451117268000001</v>
      </c>
      <c r="O50" s="1328">
        <v>8.239100981</v>
      </c>
      <c r="P50" s="1328">
        <v>11.962190966</v>
      </c>
      <c r="Q50" s="1329">
        <v>20.226825237</v>
      </c>
      <c r="R50" s="1330" t="s">
        <v>1105</v>
      </c>
      <c r="S50" s="1330" t="s">
        <v>1105</v>
      </c>
      <c r="T50" s="1456"/>
      <c r="U50" s="298"/>
    </row>
    <row r="51" spans="1:42" s="127" customFormat="1" ht="15" customHeight="1">
      <c r="A51" s="690"/>
      <c r="B51" s="692" t="s">
        <v>1076</v>
      </c>
      <c r="C51" s="131"/>
      <c r="D51" s="1420" t="s">
        <v>1207</v>
      </c>
      <c r="E51" s="359"/>
      <c r="F51" s="359"/>
      <c r="G51" s="579"/>
      <c r="H51" s="360"/>
      <c r="I51" s="360"/>
      <c r="J51" s="360"/>
      <c r="K51" s="360"/>
      <c r="L51" s="360"/>
      <c r="M51" s="360"/>
      <c r="N51" s="360"/>
      <c r="O51" s="360"/>
      <c r="P51" s="360"/>
      <c r="Q51" s="552"/>
      <c r="R51" s="324"/>
      <c r="S51" s="834"/>
      <c r="T51" s="1456"/>
    </row>
    <row r="52" spans="1:42" s="127" customFormat="1" ht="15" customHeight="1">
      <c r="A52" s="691"/>
      <c r="B52" s="692" t="s">
        <v>1077</v>
      </c>
      <c r="C52" s="131"/>
      <c r="D52" s="356"/>
      <c r="E52" s="359"/>
      <c r="F52" s="359"/>
      <c r="G52" s="579"/>
      <c r="H52" s="360"/>
      <c r="I52" s="360"/>
      <c r="J52" s="360"/>
      <c r="K52" s="360"/>
      <c r="L52" s="360"/>
      <c r="M52" s="360"/>
      <c r="N52" s="360"/>
      <c r="O52" s="360"/>
      <c r="P52" s="360"/>
      <c r="Q52" s="552"/>
      <c r="R52" s="324"/>
      <c r="S52" s="324"/>
      <c r="T52" s="1456"/>
    </row>
    <row r="53" spans="1:42" s="127" customFormat="1" ht="15" customHeight="1">
      <c r="A53" s="690"/>
      <c r="B53" s="921" t="s">
        <v>1078</v>
      </c>
      <c r="C53" s="384"/>
      <c r="D53" s="131"/>
      <c r="E53" s="131"/>
      <c r="F53" s="131"/>
      <c r="G53" s="298"/>
      <c r="H53" s="163"/>
      <c r="I53" s="163"/>
      <c r="J53" s="163"/>
      <c r="K53" s="163"/>
      <c r="L53" s="163"/>
      <c r="M53" s="163"/>
      <c r="N53" s="163"/>
      <c r="O53" s="163"/>
      <c r="P53" s="163"/>
      <c r="Q53" s="326"/>
      <c r="R53" s="163"/>
      <c r="S53" s="163"/>
      <c r="T53" s="1456"/>
    </row>
    <row r="54" spans="1:42" s="127" customFormat="1" ht="15" customHeight="1">
      <c r="A54" s="690"/>
      <c r="B54" s="692" t="s">
        <v>1079</v>
      </c>
      <c r="C54" s="373"/>
      <c r="D54" s="131"/>
      <c r="E54" s="131"/>
      <c r="F54" s="131"/>
      <c r="G54" s="298"/>
      <c r="H54" s="163"/>
      <c r="I54" s="163"/>
      <c r="J54" s="163"/>
      <c r="K54" s="163"/>
      <c r="L54" s="163"/>
      <c r="M54" s="163"/>
      <c r="N54" s="163"/>
      <c r="O54" s="163"/>
      <c r="P54" s="163"/>
      <c r="Q54" s="326"/>
      <c r="R54" s="163"/>
      <c r="S54" s="163"/>
      <c r="T54" s="1456"/>
    </row>
    <row r="55" spans="1:42" s="127" customFormat="1" ht="15" customHeight="1">
      <c r="A55" s="690"/>
      <c r="B55" s="692" t="s">
        <v>1080</v>
      </c>
      <c r="C55" s="373"/>
      <c r="D55" s="181"/>
      <c r="E55" s="359"/>
      <c r="F55" s="359"/>
      <c r="G55" s="579"/>
      <c r="H55" s="360"/>
      <c r="I55" s="360"/>
      <c r="J55" s="360"/>
      <c r="K55" s="360"/>
      <c r="L55" s="360"/>
      <c r="M55" s="360"/>
      <c r="N55" s="360"/>
      <c r="O55" s="360"/>
      <c r="P55" s="360"/>
      <c r="Q55" s="552"/>
      <c r="R55" s="324"/>
      <c r="S55" s="324"/>
      <c r="T55" s="1456"/>
    </row>
    <row r="56" spans="1:42" s="127" customFormat="1" ht="15" customHeight="1">
      <c r="A56" s="690"/>
      <c r="B56" s="692" t="s">
        <v>1081</v>
      </c>
      <c r="C56" s="373"/>
      <c r="D56" s="181"/>
      <c r="E56" s="181"/>
      <c r="F56" s="181"/>
      <c r="G56" s="357"/>
      <c r="H56" s="305"/>
      <c r="I56" s="305"/>
      <c r="J56" s="305"/>
      <c r="K56" s="305"/>
      <c r="L56" s="305"/>
      <c r="M56" s="305"/>
      <c r="N56" s="305"/>
      <c r="O56" s="305"/>
      <c r="P56" s="305"/>
      <c r="Q56" s="484"/>
      <c r="R56" s="348"/>
      <c r="S56" s="348"/>
      <c r="T56" s="1456"/>
    </row>
    <row r="57" spans="1:42" s="127" customFormat="1" ht="15" customHeight="1">
      <c r="A57" s="690"/>
      <c r="B57" s="692" t="s">
        <v>1082</v>
      </c>
      <c r="C57" s="373"/>
      <c r="D57" s="356"/>
      <c r="E57" s="356"/>
      <c r="F57" s="356"/>
      <c r="G57" s="356"/>
      <c r="H57" s="305"/>
      <c r="I57" s="305"/>
      <c r="J57" s="305"/>
      <c r="K57" s="305"/>
      <c r="L57" s="305"/>
      <c r="M57" s="305"/>
      <c r="N57" s="305"/>
      <c r="O57" s="305"/>
      <c r="P57" s="305"/>
      <c r="Q57" s="484"/>
      <c r="R57" s="348"/>
      <c r="S57" s="348"/>
      <c r="T57" s="1456"/>
    </row>
    <row r="58" spans="1:42" s="127" customFormat="1" ht="15" customHeight="1">
      <c r="A58" s="690"/>
      <c r="B58" s="692" t="s">
        <v>1274</v>
      </c>
      <c r="C58" s="358"/>
      <c r="D58" s="22"/>
      <c r="E58" s="22"/>
      <c r="F58" s="22"/>
      <c r="G58" s="376"/>
      <c r="H58" s="26"/>
      <c r="I58" s="26"/>
      <c r="J58" s="26"/>
      <c r="K58" s="26"/>
      <c r="L58" s="26"/>
      <c r="M58" s="26"/>
      <c r="N58" s="26"/>
      <c r="O58" s="26"/>
      <c r="P58" s="26"/>
      <c r="Q58" s="376"/>
      <c r="R58" s="22"/>
      <c r="S58" s="22"/>
      <c r="T58" s="1456"/>
    </row>
    <row r="59" spans="1:42" s="127" customFormat="1" ht="15" customHeight="1">
      <c r="A59" s="690"/>
      <c r="B59" s="692" t="s">
        <v>1083</v>
      </c>
      <c r="C59" s="358"/>
      <c r="D59" s="22"/>
      <c r="E59" s="22"/>
      <c r="F59" s="22"/>
      <c r="G59" s="376"/>
      <c r="H59" s="22"/>
      <c r="I59" s="22"/>
      <c r="J59" s="22"/>
      <c r="K59" s="22"/>
      <c r="L59" s="22"/>
      <c r="M59" s="22"/>
      <c r="N59" s="22"/>
      <c r="O59" s="22"/>
      <c r="P59" s="22"/>
      <c r="Q59" s="376"/>
      <c r="R59" s="22"/>
      <c r="S59" s="836"/>
      <c r="T59" s="1456"/>
    </row>
    <row r="60" spans="1:42" s="127" customFormat="1" ht="15" customHeight="1">
      <c r="A60" s="189"/>
      <c r="B60" s="153"/>
      <c r="C60" s="358"/>
      <c r="D60" s="376"/>
      <c r="E60" s="376"/>
      <c r="F60" s="376"/>
      <c r="G60" s="376"/>
      <c r="H60" s="376"/>
      <c r="I60" s="376"/>
      <c r="J60" s="376"/>
      <c r="K60" s="376"/>
      <c r="L60" s="376"/>
      <c r="M60" s="376"/>
      <c r="N60" s="376"/>
      <c r="O60" s="376"/>
      <c r="P60" s="376"/>
      <c r="Q60" s="376"/>
      <c r="R60" s="376"/>
      <c r="S60" s="376"/>
      <c r="T60" s="1456"/>
    </row>
    <row r="61" spans="1:42" s="127" customFormat="1" ht="15" customHeight="1">
      <c r="A61" s="189"/>
      <c r="B61" s="153"/>
      <c r="C61" s="358"/>
      <c r="D61" s="376"/>
      <c r="E61" s="376"/>
      <c r="F61" s="376"/>
      <c r="G61" s="376"/>
      <c r="H61" s="376"/>
      <c r="I61" s="376"/>
      <c r="J61" s="376"/>
      <c r="K61" s="376"/>
      <c r="L61" s="376"/>
      <c r="M61" s="376"/>
      <c r="N61" s="376"/>
      <c r="O61" s="376"/>
      <c r="P61" s="376"/>
      <c r="Q61" s="376"/>
      <c r="R61" s="376"/>
      <c r="S61" s="376"/>
      <c r="T61" s="1456"/>
    </row>
    <row r="62" spans="1:42" s="127" customFormat="1" ht="15" customHeight="1">
      <c r="A62" s="189"/>
      <c r="B62" s="153"/>
      <c r="C62" s="358"/>
      <c r="D62" s="376"/>
      <c r="E62" s="376"/>
      <c r="F62" s="376"/>
      <c r="G62" s="376"/>
      <c r="H62" s="376"/>
      <c r="I62" s="376"/>
      <c r="J62" s="376"/>
      <c r="K62" s="376"/>
      <c r="L62" s="376"/>
      <c r="M62" s="376"/>
      <c r="N62" s="376"/>
      <c r="O62" s="376"/>
      <c r="P62" s="376"/>
      <c r="Q62" s="376"/>
      <c r="R62" s="376"/>
      <c r="S62" s="376"/>
      <c r="T62" s="1456"/>
    </row>
    <row r="63" spans="1:42" s="127" customFormat="1" ht="15" customHeight="1">
      <c r="A63" s="189"/>
      <c r="B63" s="153"/>
      <c r="C63" s="358"/>
      <c r="D63" s="376"/>
      <c r="E63" s="376"/>
      <c r="F63" s="376"/>
      <c r="G63" s="376"/>
      <c r="H63" s="376"/>
      <c r="I63" s="376"/>
      <c r="J63" s="376"/>
      <c r="K63" s="376"/>
      <c r="L63" s="376"/>
      <c r="M63" s="376"/>
      <c r="N63" s="376"/>
      <c r="O63" s="376"/>
      <c r="P63" s="376"/>
      <c r="Q63" s="376"/>
      <c r="R63" s="376"/>
      <c r="S63" s="376"/>
      <c r="T63" s="1456"/>
    </row>
    <row r="64" spans="1:42" s="164" customFormat="1" ht="15" customHeight="1">
      <c r="A64" s="189"/>
      <c r="B64" s="153"/>
      <c r="C64" s="358"/>
      <c r="D64" s="376"/>
      <c r="E64" s="376"/>
      <c r="F64" s="376"/>
      <c r="G64" s="376"/>
      <c r="H64" s="376"/>
      <c r="I64" s="376"/>
      <c r="J64" s="376"/>
      <c r="K64" s="376"/>
      <c r="L64" s="376"/>
      <c r="M64" s="376"/>
      <c r="N64" s="376"/>
      <c r="O64" s="376"/>
      <c r="P64" s="376"/>
      <c r="Q64" s="376"/>
      <c r="R64" s="376"/>
      <c r="S64" s="376"/>
      <c r="T64" s="1302"/>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row>
    <row r="65" spans="1:42" s="164" customFormat="1" ht="15" customHeight="1">
      <c r="A65" s="189"/>
      <c r="B65" s="153"/>
      <c r="C65" s="358"/>
      <c r="D65" s="376"/>
      <c r="E65" s="376"/>
      <c r="F65" s="376"/>
      <c r="G65" s="376"/>
      <c r="H65" s="376"/>
      <c r="I65" s="376"/>
      <c r="J65" s="376"/>
      <c r="K65" s="376"/>
      <c r="L65" s="376"/>
      <c r="M65" s="376"/>
      <c r="N65" s="376"/>
      <c r="O65" s="376"/>
      <c r="P65" s="376"/>
      <c r="Q65" s="376"/>
      <c r="R65" s="376"/>
      <c r="S65" s="376"/>
      <c r="T65" s="1302"/>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row>
    <row r="66" spans="1:42" s="164" customFormat="1" ht="15" customHeight="1">
      <c r="A66" s="161"/>
      <c r="B66" s="153"/>
      <c r="C66" s="580"/>
      <c r="D66" s="376"/>
      <c r="E66" s="376"/>
      <c r="F66" s="376"/>
      <c r="G66" s="376"/>
      <c r="H66" s="376"/>
      <c r="I66" s="376"/>
      <c r="J66" s="376"/>
      <c r="K66" s="376"/>
      <c r="L66" s="376"/>
      <c r="M66" s="376"/>
      <c r="N66" s="376"/>
      <c r="O66" s="376"/>
      <c r="P66" s="376"/>
      <c r="Q66" s="376"/>
      <c r="R66" s="376"/>
      <c r="S66" s="376"/>
      <c r="T66" s="1302"/>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row>
    <row r="67" spans="1:42" s="164" customFormat="1" ht="15" customHeight="1">
      <c r="A67" s="7"/>
      <c r="B67" s="153"/>
      <c r="C67" s="358"/>
      <c r="D67" s="376"/>
      <c r="E67" s="376"/>
      <c r="F67" s="376"/>
      <c r="G67" s="376"/>
      <c r="H67" s="376"/>
      <c r="I67" s="376"/>
      <c r="J67" s="376"/>
      <c r="K67" s="376"/>
      <c r="L67" s="376"/>
      <c r="M67" s="376"/>
      <c r="N67" s="376"/>
      <c r="O67" s="376"/>
      <c r="P67" s="376"/>
      <c r="Q67" s="376"/>
      <c r="R67" s="376"/>
      <c r="S67" s="376"/>
      <c r="T67" s="1302"/>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row>
    <row r="68" spans="1:42" s="164" customFormat="1" ht="15" customHeight="1">
      <c r="A68" s="323"/>
      <c r="B68" s="153"/>
      <c r="C68" s="131"/>
      <c r="D68" s="376"/>
      <c r="E68" s="376"/>
      <c r="F68" s="376"/>
      <c r="G68" s="376"/>
      <c r="H68" s="376"/>
      <c r="I68" s="376"/>
      <c r="J68" s="376"/>
      <c r="K68" s="376"/>
      <c r="L68" s="376"/>
      <c r="M68" s="376"/>
      <c r="N68" s="376"/>
      <c r="O68" s="376"/>
      <c r="P68" s="376"/>
      <c r="Q68" s="376"/>
      <c r="R68" s="376"/>
      <c r="S68" s="376"/>
      <c r="T68" s="1302"/>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row>
    <row r="69" spans="1:42" s="164" customFormat="1" ht="15" customHeight="1">
      <c r="A69" s="257"/>
      <c r="B69" s="269"/>
      <c r="C69" s="358"/>
      <c r="D69" s="373"/>
      <c r="E69" s="373"/>
      <c r="F69" s="373"/>
      <c r="G69" s="373"/>
      <c r="H69" s="345"/>
      <c r="I69" s="345"/>
      <c r="J69" s="345"/>
      <c r="K69" s="345"/>
      <c r="L69" s="345"/>
      <c r="M69" s="345"/>
      <c r="N69" s="345"/>
      <c r="O69" s="345"/>
      <c r="P69" s="345"/>
      <c r="Q69" s="345"/>
      <c r="R69" s="345"/>
      <c r="S69" s="345"/>
      <c r="T69" s="1302"/>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row>
    <row r="70" spans="1:42" s="164" customFormat="1" ht="15" customHeight="1">
      <c r="A70" s="257"/>
      <c r="B70" s="269"/>
      <c r="C70" s="358"/>
      <c r="D70" s="131"/>
      <c r="E70" s="131"/>
      <c r="F70" s="131"/>
      <c r="G70" s="298"/>
      <c r="H70" s="163"/>
      <c r="I70" s="163"/>
      <c r="J70" s="163"/>
      <c r="K70" s="163"/>
      <c r="L70" s="163"/>
      <c r="M70" s="163"/>
      <c r="N70" s="163"/>
      <c r="O70" s="163"/>
      <c r="P70" s="163"/>
      <c r="Q70" s="326"/>
      <c r="R70" s="163"/>
      <c r="S70" s="1171">
        <v>21</v>
      </c>
      <c r="T70" s="1302"/>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row>
    <row r="71" spans="1:42" s="164" customFormat="1" ht="15" customHeight="1">
      <c r="A71" s="257"/>
      <c r="B71" s="269"/>
      <c r="C71" s="358"/>
      <c r="D71" s="131"/>
      <c r="E71" s="131"/>
      <c r="F71" s="131"/>
      <c r="G71" s="298"/>
      <c r="H71" s="163"/>
      <c r="I71" s="163"/>
      <c r="J71" s="163"/>
      <c r="K71" s="163"/>
      <c r="L71" s="163"/>
      <c r="M71" s="163"/>
      <c r="N71" s="163"/>
      <c r="O71" s="163"/>
      <c r="P71" s="163"/>
      <c r="Q71" s="326"/>
      <c r="R71" s="163"/>
      <c r="S71" s="163"/>
      <c r="T71" s="1302"/>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row>
    <row r="72" spans="1:42" ht="15" customHeight="1">
      <c r="A72" s="257"/>
      <c r="B72" s="269"/>
      <c r="C72" s="358"/>
    </row>
    <row r="73" spans="1:42" ht="15" customHeight="1">
      <c r="A73" s="257"/>
      <c r="B73" s="269"/>
      <c r="C73" s="358"/>
    </row>
    <row r="74" spans="1:42" ht="15" customHeight="1">
      <c r="A74" s="257"/>
      <c r="B74" s="269"/>
      <c r="C74" s="270"/>
    </row>
    <row r="75" spans="1:42" ht="15" customHeight="1">
      <c r="A75" s="257"/>
      <c r="B75" s="269"/>
    </row>
    <row r="76" spans="1:42" ht="15" customHeight="1">
      <c r="A76" s="257"/>
      <c r="B76" s="269"/>
      <c r="C76" s="358"/>
    </row>
    <row r="77" spans="1:42" ht="15" customHeight="1">
      <c r="A77" s="257"/>
      <c r="B77" s="269"/>
      <c r="C77" s="358"/>
    </row>
    <row r="78" spans="1:42" ht="15" customHeight="1">
      <c r="A78" s="7"/>
      <c r="B78" s="269"/>
      <c r="C78" s="358"/>
    </row>
    <row r="79" spans="1:42" ht="15" customHeight="1">
      <c r="A79" s="7"/>
      <c r="B79" s="150"/>
      <c r="C79" s="358"/>
    </row>
    <row r="80" spans="1:42" ht="15" customHeight="1">
      <c r="A80" s="7"/>
      <c r="B80" s="150"/>
      <c r="C80" s="270"/>
      <c r="D80" s="142"/>
      <c r="E80" s="142"/>
      <c r="F80" s="142"/>
      <c r="G80" s="321"/>
      <c r="H80" s="166"/>
      <c r="I80" s="166"/>
      <c r="J80" s="166"/>
      <c r="K80" s="166"/>
      <c r="L80" s="166"/>
      <c r="M80" s="166"/>
      <c r="N80" s="166"/>
      <c r="O80" s="166"/>
      <c r="P80" s="166"/>
      <c r="Q80" s="321"/>
      <c r="R80" s="166"/>
      <c r="S80" s="142"/>
    </row>
    <row r="81" spans="1:19" ht="9.9499999999999993" customHeight="1">
      <c r="A81" s="7"/>
      <c r="B81" s="150"/>
      <c r="H81" s="131"/>
      <c r="I81" s="131"/>
      <c r="J81" s="131"/>
      <c r="K81" s="131"/>
      <c r="L81" s="131"/>
      <c r="M81" s="131"/>
      <c r="N81" s="131"/>
      <c r="O81" s="131"/>
      <c r="P81" s="131"/>
      <c r="Q81" s="298"/>
      <c r="R81" s="131"/>
      <c r="S81" s="131"/>
    </row>
    <row r="82" spans="1:19" ht="9.9499999999999993" customHeight="1">
      <c r="A82" s="7"/>
      <c r="B82" s="150"/>
      <c r="C82" s="270"/>
      <c r="H82" s="131"/>
      <c r="I82" s="131"/>
      <c r="J82" s="131"/>
      <c r="K82" s="131"/>
      <c r="L82" s="131"/>
      <c r="M82" s="131"/>
      <c r="N82" s="131"/>
      <c r="O82" s="131"/>
      <c r="P82" s="131"/>
      <c r="Q82" s="298"/>
      <c r="R82" s="131"/>
      <c r="S82" s="131"/>
    </row>
    <row r="83" spans="1:19" ht="9.9499999999999993" customHeight="1">
      <c r="A83" s="161"/>
      <c r="B83" s="150"/>
      <c r="C83" s="270"/>
      <c r="H83" s="131"/>
      <c r="I83" s="131"/>
      <c r="J83" s="131"/>
      <c r="K83" s="131"/>
      <c r="L83" s="131"/>
      <c r="M83" s="131"/>
      <c r="N83" s="131"/>
      <c r="O83" s="131"/>
      <c r="P83" s="131"/>
      <c r="Q83" s="298"/>
      <c r="R83" s="131"/>
      <c r="S83" s="131"/>
    </row>
    <row r="84" spans="1:19" ht="9.9499999999999993" customHeight="1">
      <c r="A84" s="7"/>
      <c r="B84" s="150"/>
      <c r="C84" s="270"/>
      <c r="D84" s="142"/>
      <c r="E84" s="142"/>
      <c r="F84" s="142"/>
      <c r="G84" s="321"/>
      <c r="H84" s="166"/>
      <c r="I84" s="166"/>
      <c r="J84" s="166"/>
      <c r="K84" s="166"/>
      <c r="L84" s="166"/>
      <c r="M84" s="166"/>
      <c r="N84" s="166"/>
      <c r="O84" s="166"/>
      <c r="P84" s="166"/>
      <c r="Q84" s="321"/>
      <c r="R84" s="166"/>
      <c r="S84" s="166"/>
    </row>
    <row r="85" spans="1:19" ht="9.9499999999999993" customHeight="1">
      <c r="A85" s="7"/>
      <c r="B85" s="323"/>
      <c r="C85" s="270"/>
      <c r="D85" s="142"/>
      <c r="E85" s="142"/>
      <c r="F85" s="142"/>
      <c r="G85" s="321"/>
      <c r="H85" s="166"/>
      <c r="I85" s="166"/>
      <c r="J85" s="166"/>
      <c r="K85" s="166"/>
      <c r="L85" s="166"/>
      <c r="M85" s="166"/>
      <c r="N85" s="166"/>
      <c r="O85" s="166"/>
      <c r="P85" s="166"/>
      <c r="Q85" s="321"/>
      <c r="R85" s="166"/>
      <c r="S85" s="166"/>
    </row>
    <row r="86" spans="1:19" ht="9.9499999999999993" customHeight="1">
      <c r="A86" s="7"/>
      <c r="B86" s="150"/>
      <c r="C86" s="270"/>
      <c r="D86" s="142"/>
      <c r="E86" s="142"/>
      <c r="F86" s="142"/>
      <c r="G86" s="321"/>
      <c r="H86" s="166"/>
      <c r="I86" s="166"/>
      <c r="J86" s="166"/>
      <c r="K86" s="166"/>
      <c r="L86" s="166"/>
      <c r="M86" s="166"/>
      <c r="N86" s="166"/>
      <c r="O86" s="166"/>
      <c r="P86" s="166"/>
      <c r="Q86" s="321"/>
      <c r="R86" s="166"/>
      <c r="S86" s="166"/>
    </row>
    <row r="87" spans="1:19" ht="9.9499999999999993" customHeight="1">
      <c r="A87" s="7"/>
      <c r="B87" s="150"/>
      <c r="C87" s="270"/>
      <c r="D87" s="142"/>
      <c r="E87" s="142"/>
      <c r="F87" s="142"/>
      <c r="G87" s="321"/>
      <c r="H87" s="166"/>
      <c r="I87" s="166"/>
      <c r="J87" s="166"/>
      <c r="K87" s="166"/>
      <c r="L87" s="166"/>
      <c r="M87" s="166"/>
      <c r="N87" s="166"/>
      <c r="O87" s="166"/>
      <c r="P87" s="166"/>
      <c r="Q87" s="321"/>
      <c r="R87" s="166"/>
      <c r="S87" s="166"/>
    </row>
    <row r="88" spans="1:19" ht="9.9499999999999993" customHeight="1">
      <c r="A88" s="7"/>
      <c r="B88" s="150"/>
      <c r="C88" s="270"/>
      <c r="D88" s="142"/>
      <c r="E88" s="142"/>
      <c r="F88" s="142"/>
      <c r="G88" s="321"/>
      <c r="H88" s="166"/>
      <c r="I88" s="166"/>
      <c r="J88" s="166"/>
      <c r="K88" s="166"/>
      <c r="L88" s="166"/>
      <c r="M88" s="166"/>
      <c r="N88" s="166"/>
      <c r="O88" s="166"/>
      <c r="P88" s="166"/>
      <c r="Q88" s="321"/>
      <c r="R88" s="166"/>
      <c r="S88" s="166"/>
    </row>
    <row r="89" spans="1:19" ht="9.9499999999999993" customHeight="1">
      <c r="A89" s="7"/>
      <c r="B89" s="150"/>
      <c r="C89" s="181"/>
      <c r="D89" s="142"/>
      <c r="E89" s="142"/>
      <c r="F89" s="142"/>
      <c r="G89" s="321"/>
      <c r="H89" s="166"/>
      <c r="I89" s="166"/>
      <c r="J89" s="166"/>
      <c r="K89" s="166"/>
      <c r="L89" s="166"/>
      <c r="M89" s="166"/>
      <c r="N89" s="166"/>
      <c r="O89" s="166"/>
      <c r="P89" s="166"/>
      <c r="Q89" s="321"/>
      <c r="R89" s="166"/>
      <c r="S89" s="166"/>
    </row>
    <row r="90" spans="1:19" ht="9.9499999999999993" customHeight="1">
      <c r="A90" s="7"/>
      <c r="B90" s="150"/>
      <c r="C90" s="181"/>
      <c r="D90" s="142"/>
      <c r="E90" s="142"/>
      <c r="F90" s="142"/>
      <c r="G90" s="321"/>
      <c r="H90" s="166"/>
      <c r="I90" s="166"/>
      <c r="J90" s="166"/>
      <c r="K90" s="166"/>
      <c r="L90" s="166"/>
      <c r="M90" s="166"/>
      <c r="N90" s="166"/>
      <c r="O90" s="166"/>
      <c r="P90" s="166"/>
      <c r="Q90" s="321"/>
      <c r="R90" s="166"/>
      <c r="S90" s="166"/>
    </row>
    <row r="91" spans="1:19" ht="9.9499999999999993" customHeight="1">
      <c r="A91" s="7"/>
      <c r="B91" s="150"/>
      <c r="C91" s="280"/>
      <c r="D91" s="142"/>
      <c r="E91" s="142"/>
      <c r="F91" s="142"/>
      <c r="G91" s="321"/>
      <c r="H91" s="166"/>
      <c r="I91" s="166"/>
      <c r="J91" s="166"/>
      <c r="K91" s="166"/>
      <c r="L91" s="166"/>
      <c r="M91" s="166"/>
      <c r="N91" s="166"/>
      <c r="O91" s="166"/>
      <c r="P91" s="166"/>
      <c r="Q91" s="321"/>
      <c r="R91" s="166"/>
      <c r="S91" s="166"/>
    </row>
    <row r="92" spans="1:19" ht="9.9499999999999993" customHeight="1">
      <c r="A92" s="7"/>
      <c r="B92" s="150"/>
      <c r="C92" s="181"/>
      <c r="D92" s="142"/>
      <c r="E92" s="142"/>
      <c r="F92" s="142"/>
      <c r="G92" s="321"/>
      <c r="H92" s="166"/>
      <c r="I92" s="166"/>
      <c r="J92" s="166"/>
      <c r="K92" s="166"/>
      <c r="L92" s="166"/>
      <c r="M92" s="166"/>
      <c r="N92" s="166"/>
      <c r="O92" s="166"/>
      <c r="P92" s="166"/>
      <c r="Q92" s="321"/>
      <c r="R92" s="166"/>
      <c r="S92" s="166"/>
    </row>
    <row r="93" spans="1:19" ht="9.9499999999999993" customHeight="1">
      <c r="A93" s="7"/>
      <c r="B93" s="150"/>
      <c r="C93" s="280"/>
      <c r="D93" s="142"/>
      <c r="E93" s="142"/>
      <c r="F93" s="142"/>
      <c r="G93" s="321"/>
      <c r="H93" s="166"/>
      <c r="I93" s="166"/>
      <c r="J93" s="166"/>
      <c r="K93" s="166"/>
      <c r="L93" s="166"/>
      <c r="M93" s="166"/>
      <c r="N93" s="166"/>
      <c r="O93" s="166"/>
      <c r="P93" s="166"/>
      <c r="Q93" s="321"/>
      <c r="R93" s="166"/>
      <c r="S93" s="166"/>
    </row>
    <row r="94" spans="1:19" ht="9.9499999999999993" customHeight="1">
      <c r="A94" s="7"/>
      <c r="B94" s="150"/>
      <c r="C94" s="280"/>
      <c r="D94" s="142"/>
      <c r="E94" s="142"/>
      <c r="F94" s="142"/>
      <c r="G94" s="321"/>
      <c r="H94" s="166"/>
      <c r="I94" s="166"/>
      <c r="J94" s="166"/>
      <c r="K94" s="166"/>
      <c r="L94" s="166"/>
      <c r="M94" s="166"/>
      <c r="N94" s="166"/>
      <c r="O94" s="166"/>
      <c r="P94" s="166"/>
      <c r="Q94" s="321"/>
      <c r="R94" s="166"/>
      <c r="S94" s="166"/>
    </row>
    <row r="95" spans="1:19" ht="9.9499999999999993" customHeight="1">
      <c r="A95" s="7"/>
      <c r="B95" s="150"/>
      <c r="C95" s="280"/>
      <c r="D95" s="142"/>
      <c r="E95" s="142"/>
      <c r="F95" s="142"/>
      <c r="G95" s="321"/>
      <c r="H95" s="166"/>
      <c r="I95" s="166"/>
      <c r="J95" s="166"/>
      <c r="K95" s="166"/>
      <c r="L95" s="166"/>
      <c r="M95" s="166"/>
      <c r="N95" s="166"/>
      <c r="O95" s="166"/>
      <c r="P95" s="166"/>
      <c r="Q95" s="321"/>
      <c r="R95" s="166"/>
      <c r="S95" s="166"/>
    </row>
    <row r="96" spans="1:19" ht="9.9499999999999993" customHeight="1">
      <c r="A96" s="7"/>
      <c r="B96" s="150"/>
      <c r="C96" s="142"/>
      <c r="D96" s="142"/>
      <c r="E96" s="142"/>
      <c r="F96" s="142"/>
      <c r="G96" s="321"/>
      <c r="H96" s="166"/>
      <c r="I96" s="166"/>
      <c r="J96" s="166"/>
      <c r="K96" s="166"/>
      <c r="L96" s="166"/>
      <c r="M96" s="166"/>
      <c r="N96" s="166"/>
      <c r="O96" s="166"/>
      <c r="P96" s="166"/>
      <c r="Q96" s="321"/>
      <c r="R96" s="166"/>
      <c r="S96" s="166"/>
    </row>
    <row r="97" spans="1:19" ht="9.9499999999999993" customHeight="1">
      <c r="A97" s="7"/>
      <c r="B97" s="150"/>
      <c r="C97" s="142"/>
      <c r="D97" s="142"/>
      <c r="E97" s="142"/>
      <c r="F97" s="142"/>
      <c r="G97" s="321"/>
      <c r="H97" s="166"/>
      <c r="I97" s="166"/>
      <c r="J97" s="166"/>
      <c r="K97" s="166"/>
      <c r="L97" s="166"/>
      <c r="M97" s="166"/>
      <c r="N97" s="166"/>
      <c r="O97" s="166"/>
      <c r="P97" s="166"/>
      <c r="Q97" s="321"/>
      <c r="R97" s="166"/>
      <c r="S97" s="166"/>
    </row>
    <row r="98" spans="1:19" ht="9.9499999999999993" customHeight="1">
      <c r="A98" s="161"/>
      <c r="B98" s="150"/>
      <c r="D98" s="142"/>
      <c r="E98" s="142"/>
      <c r="F98" s="142"/>
      <c r="G98" s="321"/>
      <c r="H98" s="166"/>
      <c r="I98" s="166"/>
      <c r="J98" s="166"/>
      <c r="K98" s="166"/>
      <c r="L98" s="166"/>
      <c r="M98" s="166"/>
      <c r="N98" s="166"/>
      <c r="O98" s="166"/>
      <c r="P98" s="166"/>
      <c r="Q98" s="321"/>
      <c r="R98" s="166"/>
      <c r="S98" s="166"/>
    </row>
    <row r="99" spans="1:19" ht="9.9499999999999993" customHeight="1">
      <c r="A99" s="7"/>
      <c r="B99" s="150"/>
      <c r="D99" s="142"/>
      <c r="E99" s="142"/>
      <c r="F99" s="142"/>
      <c r="G99" s="321"/>
      <c r="H99" s="166"/>
      <c r="I99" s="166"/>
      <c r="J99" s="166"/>
      <c r="K99" s="166"/>
      <c r="L99" s="166"/>
      <c r="M99" s="166"/>
      <c r="N99" s="166"/>
      <c r="O99" s="166"/>
      <c r="P99" s="166"/>
      <c r="Q99" s="321"/>
      <c r="R99" s="166"/>
      <c r="S99" s="166"/>
    </row>
    <row r="100" spans="1:19" ht="9.9499999999999993" customHeight="1">
      <c r="A100" s="7"/>
      <c r="B100" s="323"/>
      <c r="D100" s="142"/>
      <c r="E100" s="142"/>
      <c r="F100" s="142"/>
      <c r="G100" s="321"/>
      <c r="H100" s="166"/>
      <c r="I100" s="166"/>
      <c r="J100" s="166"/>
      <c r="K100" s="166"/>
      <c r="L100" s="166"/>
      <c r="M100" s="166"/>
      <c r="N100" s="166"/>
      <c r="O100" s="166"/>
      <c r="P100" s="166"/>
      <c r="Q100" s="321"/>
      <c r="R100" s="166"/>
      <c r="S100" s="166"/>
    </row>
    <row r="101" spans="1:19" ht="9.9499999999999993" customHeight="1">
      <c r="A101" s="7"/>
      <c r="B101" s="150"/>
      <c r="D101" s="142"/>
      <c r="E101" s="142"/>
      <c r="F101" s="142"/>
      <c r="G101" s="321"/>
      <c r="H101" s="166"/>
      <c r="I101" s="166"/>
      <c r="J101" s="166"/>
      <c r="K101" s="166"/>
      <c r="L101" s="166"/>
      <c r="M101" s="166"/>
      <c r="N101" s="166"/>
      <c r="O101" s="166"/>
      <c r="P101" s="166"/>
      <c r="Q101" s="321"/>
      <c r="R101" s="166"/>
      <c r="S101" s="166"/>
    </row>
    <row r="102" spans="1:19" ht="9.9499999999999993" customHeight="1">
      <c r="A102" s="7"/>
      <c r="B102" s="150"/>
      <c r="D102" s="142"/>
      <c r="E102" s="142"/>
      <c r="F102" s="142"/>
      <c r="G102" s="321"/>
      <c r="H102" s="166"/>
      <c r="I102" s="166"/>
      <c r="J102" s="166"/>
      <c r="K102" s="166"/>
      <c r="L102" s="166"/>
      <c r="M102" s="166"/>
      <c r="N102" s="166"/>
      <c r="O102" s="166"/>
      <c r="P102" s="166"/>
      <c r="Q102" s="321"/>
      <c r="R102" s="166"/>
      <c r="S102" s="142"/>
    </row>
    <row r="103" spans="1:19" ht="9.9499999999999993" customHeight="1">
      <c r="A103" s="7"/>
      <c r="B103" s="150"/>
      <c r="D103" s="142"/>
      <c r="E103" s="142"/>
      <c r="F103" s="142"/>
      <c r="G103" s="321"/>
      <c r="H103" s="166"/>
      <c r="I103" s="166"/>
      <c r="J103" s="166"/>
      <c r="K103" s="166"/>
      <c r="L103" s="166"/>
      <c r="M103" s="166"/>
      <c r="N103" s="166"/>
      <c r="O103" s="166"/>
      <c r="P103" s="166"/>
      <c r="Q103" s="321"/>
      <c r="R103" s="166"/>
      <c r="S103" s="166"/>
    </row>
    <row r="104" spans="1:19" ht="9.9499999999999993" customHeight="1">
      <c r="A104" s="7"/>
      <c r="B104" s="150"/>
      <c r="D104" s="142"/>
      <c r="E104" s="142"/>
      <c r="F104" s="142"/>
      <c r="G104" s="321"/>
      <c r="H104" s="166"/>
      <c r="I104" s="166"/>
      <c r="J104" s="166"/>
      <c r="K104" s="166"/>
      <c r="L104" s="166"/>
      <c r="M104" s="166"/>
      <c r="N104" s="166"/>
      <c r="O104" s="166"/>
      <c r="P104" s="166"/>
      <c r="Q104" s="321"/>
      <c r="R104" s="166"/>
      <c r="S104" s="166"/>
    </row>
    <row r="105" spans="1:19" ht="9.9499999999999993" customHeight="1">
      <c r="A105" s="7"/>
      <c r="B105" s="150"/>
      <c r="D105" s="142"/>
      <c r="E105" s="142"/>
      <c r="F105" s="142"/>
      <c r="G105" s="321"/>
      <c r="H105" s="166"/>
      <c r="I105" s="166"/>
      <c r="J105" s="166"/>
      <c r="K105" s="166"/>
      <c r="L105" s="166"/>
      <c r="M105" s="166"/>
      <c r="N105" s="166"/>
      <c r="O105" s="166"/>
      <c r="P105" s="166"/>
      <c r="Q105" s="321"/>
      <c r="R105" s="166"/>
      <c r="S105" s="166"/>
    </row>
    <row r="106" spans="1:19" ht="9.9499999999999993" customHeight="1">
      <c r="A106" s="7"/>
      <c r="B106" s="150"/>
      <c r="D106" s="142"/>
      <c r="E106" s="142"/>
      <c r="F106" s="142"/>
      <c r="G106" s="321"/>
      <c r="H106" s="166"/>
      <c r="I106" s="166"/>
      <c r="J106" s="166"/>
      <c r="K106" s="166"/>
      <c r="L106" s="166"/>
      <c r="M106" s="166"/>
      <c r="N106" s="166"/>
      <c r="O106" s="166"/>
      <c r="P106" s="166"/>
      <c r="Q106" s="321"/>
      <c r="R106" s="166"/>
      <c r="S106" s="166"/>
    </row>
    <row r="107" spans="1:19">
      <c r="B107" s="150"/>
      <c r="D107" s="142"/>
      <c r="E107" s="142"/>
      <c r="F107" s="142"/>
      <c r="G107" s="321"/>
      <c r="H107" s="166"/>
      <c r="I107" s="166"/>
      <c r="J107" s="166"/>
      <c r="K107" s="166"/>
      <c r="L107" s="166"/>
      <c r="M107" s="166"/>
      <c r="N107" s="166"/>
      <c r="O107" s="166"/>
      <c r="P107" s="166"/>
      <c r="Q107" s="321"/>
      <c r="R107" s="166"/>
      <c r="S107" s="166"/>
    </row>
    <row r="108" spans="1:19">
      <c r="D108" s="142"/>
      <c r="E108" s="142"/>
      <c r="F108" s="142"/>
      <c r="G108" s="321"/>
      <c r="H108" s="166"/>
      <c r="I108" s="166"/>
      <c r="J108" s="166"/>
      <c r="K108" s="166"/>
      <c r="L108" s="166"/>
      <c r="M108" s="166"/>
      <c r="N108" s="166"/>
      <c r="O108" s="166"/>
      <c r="P108" s="166"/>
      <c r="Q108" s="321"/>
      <c r="R108" s="166"/>
      <c r="S108" s="166"/>
    </row>
    <row r="109" spans="1:19">
      <c r="D109" s="142"/>
      <c r="E109" s="142"/>
      <c r="F109" s="142"/>
      <c r="G109" s="321"/>
      <c r="H109" s="166"/>
      <c r="I109" s="166"/>
      <c r="J109" s="166"/>
      <c r="K109" s="166"/>
      <c r="L109" s="166"/>
      <c r="M109" s="166"/>
      <c r="N109" s="166"/>
      <c r="O109" s="166"/>
      <c r="P109" s="166"/>
      <c r="Q109" s="321"/>
      <c r="R109" s="166"/>
      <c r="S109" s="166"/>
    </row>
    <row r="110" spans="1:19">
      <c r="D110" s="142"/>
      <c r="E110" s="142"/>
      <c r="F110" s="142"/>
      <c r="G110" s="321"/>
      <c r="H110" s="166"/>
      <c r="I110" s="166"/>
      <c r="J110" s="166"/>
      <c r="K110" s="166"/>
      <c r="L110" s="166"/>
      <c r="M110" s="166"/>
      <c r="N110" s="166"/>
      <c r="O110" s="166"/>
      <c r="P110" s="166"/>
      <c r="Q110" s="321"/>
      <c r="R110" s="166"/>
      <c r="S110" s="166"/>
    </row>
    <row r="111" spans="1:19">
      <c r="C111" s="142"/>
      <c r="D111" s="213"/>
      <c r="E111" s="213"/>
      <c r="F111" s="213"/>
      <c r="G111" s="384"/>
      <c r="H111" s="214"/>
      <c r="I111" s="214"/>
      <c r="J111" s="214"/>
      <c r="K111" s="214"/>
      <c r="L111" s="214"/>
      <c r="M111" s="214"/>
      <c r="N111" s="214"/>
      <c r="O111" s="214"/>
      <c r="P111" s="214"/>
      <c r="Q111" s="263"/>
      <c r="R111" s="214"/>
      <c r="S111" s="186"/>
    </row>
    <row r="112" spans="1:19">
      <c r="C112" s="142"/>
      <c r="D112" s="142"/>
      <c r="E112" s="142"/>
      <c r="F112" s="142"/>
      <c r="G112" s="321"/>
      <c r="H112" s="166"/>
      <c r="I112" s="166"/>
      <c r="J112" s="166"/>
      <c r="K112" s="166"/>
      <c r="L112" s="166"/>
      <c r="M112" s="166"/>
      <c r="N112" s="166"/>
      <c r="O112" s="166"/>
      <c r="P112" s="166"/>
      <c r="Q112" s="321"/>
      <c r="R112" s="166"/>
      <c r="S112" s="166"/>
    </row>
    <row r="113" spans="1:19">
      <c r="D113" s="142"/>
      <c r="E113" s="142"/>
      <c r="F113" s="142"/>
      <c r="G113" s="321"/>
      <c r="H113" s="166"/>
      <c r="I113" s="166"/>
      <c r="J113" s="166"/>
      <c r="K113" s="166"/>
      <c r="L113" s="166"/>
      <c r="M113" s="166"/>
      <c r="N113" s="166"/>
      <c r="O113" s="166"/>
      <c r="P113" s="166"/>
      <c r="Q113" s="321"/>
      <c r="R113" s="166"/>
      <c r="S113" s="166"/>
    </row>
    <row r="114" spans="1:19">
      <c r="D114" s="142"/>
      <c r="E114" s="142"/>
      <c r="F114" s="142"/>
      <c r="G114" s="321"/>
      <c r="H114" s="166"/>
      <c r="I114" s="166"/>
      <c r="J114" s="166"/>
      <c r="K114" s="166"/>
      <c r="L114" s="166"/>
      <c r="M114" s="166"/>
      <c r="N114" s="166"/>
      <c r="O114" s="166"/>
      <c r="P114" s="166"/>
      <c r="Q114" s="321"/>
      <c r="R114" s="166"/>
      <c r="S114" s="166"/>
    </row>
    <row r="115" spans="1:19">
      <c r="A115" s="131"/>
      <c r="D115" s="142"/>
      <c r="E115" s="142"/>
      <c r="F115" s="142"/>
      <c r="G115" s="321"/>
      <c r="H115" s="166"/>
      <c r="I115" s="166"/>
      <c r="J115" s="166"/>
      <c r="K115" s="166"/>
      <c r="L115" s="166"/>
      <c r="M115" s="166"/>
      <c r="N115" s="166"/>
      <c r="O115" s="166"/>
      <c r="P115" s="166"/>
      <c r="Q115" s="321"/>
      <c r="R115" s="166"/>
      <c r="S115" s="166"/>
    </row>
    <row r="116" spans="1:19">
      <c r="A116" s="131"/>
      <c r="B116" s="131"/>
      <c r="D116" s="142"/>
      <c r="E116" s="142"/>
      <c r="F116" s="142"/>
      <c r="G116" s="321"/>
      <c r="H116" s="166"/>
      <c r="I116" s="166"/>
      <c r="J116" s="166"/>
      <c r="K116" s="166"/>
      <c r="L116" s="166"/>
      <c r="M116" s="166"/>
      <c r="N116" s="166"/>
      <c r="O116" s="166"/>
      <c r="P116" s="166"/>
      <c r="Q116" s="321"/>
      <c r="R116" s="166"/>
      <c r="S116" s="166"/>
    </row>
    <row r="117" spans="1:19">
      <c r="A117" s="131"/>
      <c r="B117" s="131"/>
      <c r="D117" s="142"/>
      <c r="E117" s="142"/>
      <c r="F117" s="142"/>
      <c r="G117" s="321"/>
      <c r="H117" s="166"/>
      <c r="I117" s="166"/>
      <c r="J117" s="166"/>
      <c r="K117" s="166"/>
      <c r="L117" s="166"/>
      <c r="M117" s="166"/>
      <c r="N117" s="166"/>
      <c r="O117" s="166"/>
      <c r="P117" s="166"/>
      <c r="Q117" s="321"/>
      <c r="R117" s="166"/>
      <c r="S117" s="166"/>
    </row>
    <row r="118" spans="1:19">
      <c r="A118" s="131"/>
      <c r="B118" s="131"/>
      <c r="D118" s="142"/>
      <c r="E118" s="142"/>
      <c r="F118" s="142"/>
      <c r="G118" s="321"/>
      <c r="H118" s="166"/>
      <c r="I118" s="166"/>
      <c r="J118" s="166"/>
      <c r="K118" s="166"/>
      <c r="L118" s="166"/>
      <c r="M118" s="166"/>
      <c r="N118" s="166"/>
      <c r="O118" s="166"/>
      <c r="P118" s="166"/>
      <c r="Q118" s="321"/>
      <c r="R118" s="166"/>
      <c r="S118" s="166"/>
    </row>
    <row r="119" spans="1:19">
      <c r="A119" s="131"/>
      <c r="B119" s="131"/>
      <c r="D119" s="142"/>
      <c r="E119" s="142"/>
      <c r="F119" s="142"/>
      <c r="G119" s="321"/>
      <c r="H119" s="166"/>
      <c r="I119" s="166"/>
      <c r="J119" s="166"/>
      <c r="K119" s="166"/>
      <c r="L119" s="166"/>
      <c r="M119" s="166"/>
      <c r="N119" s="166"/>
      <c r="O119" s="166"/>
      <c r="P119" s="166"/>
      <c r="Q119" s="321"/>
      <c r="R119" s="166"/>
      <c r="S119" s="166"/>
    </row>
    <row r="120" spans="1:19">
      <c r="A120" s="131"/>
      <c r="B120" s="131"/>
      <c r="C120" s="213"/>
      <c r="D120" s="142"/>
      <c r="E120" s="142"/>
      <c r="F120" s="142"/>
      <c r="G120" s="321"/>
      <c r="H120" s="166"/>
      <c r="I120" s="166"/>
      <c r="J120" s="166"/>
      <c r="K120" s="166"/>
      <c r="L120" s="166"/>
      <c r="M120" s="166"/>
      <c r="N120" s="166"/>
      <c r="O120" s="166"/>
      <c r="P120" s="166"/>
      <c r="Q120" s="321"/>
      <c r="R120" s="166"/>
      <c r="S120" s="166"/>
    </row>
    <row r="121" spans="1:19">
      <c r="A121" s="131"/>
      <c r="B121" s="131"/>
      <c r="C121" s="280"/>
      <c r="D121" s="142"/>
      <c r="E121" s="142"/>
      <c r="F121" s="142"/>
      <c r="G121" s="321"/>
      <c r="H121" s="166"/>
      <c r="I121" s="166"/>
      <c r="J121" s="166"/>
      <c r="K121" s="166"/>
      <c r="L121" s="166"/>
      <c r="M121" s="166"/>
      <c r="N121" s="166"/>
      <c r="O121" s="166"/>
      <c r="P121" s="166"/>
      <c r="Q121" s="321"/>
      <c r="R121" s="166"/>
      <c r="S121" s="166"/>
    </row>
    <row r="122" spans="1:19">
      <c r="A122" s="131"/>
      <c r="B122" s="131"/>
      <c r="C122" s="142"/>
      <c r="D122" s="142"/>
      <c r="E122" s="142"/>
      <c r="F122" s="142"/>
      <c r="G122" s="321"/>
      <c r="H122" s="166"/>
      <c r="I122" s="166"/>
      <c r="J122" s="166"/>
      <c r="K122" s="166"/>
      <c r="L122" s="166"/>
      <c r="M122" s="166"/>
      <c r="N122" s="166"/>
      <c r="O122" s="166"/>
      <c r="P122" s="166"/>
      <c r="Q122" s="321"/>
      <c r="R122" s="166"/>
      <c r="S122" s="166"/>
    </row>
    <row r="123" spans="1:19">
      <c r="A123" s="131"/>
      <c r="B123" s="131"/>
      <c r="C123" s="142"/>
      <c r="D123" s="142"/>
      <c r="E123" s="142"/>
      <c r="F123" s="142"/>
      <c r="G123" s="321"/>
      <c r="H123" s="166"/>
      <c r="I123" s="166"/>
      <c r="J123" s="166"/>
      <c r="K123" s="166"/>
      <c r="L123" s="166"/>
      <c r="M123" s="166"/>
      <c r="N123" s="166"/>
      <c r="O123" s="166"/>
      <c r="P123" s="166"/>
      <c r="Q123" s="321"/>
      <c r="R123" s="166"/>
      <c r="S123" s="166"/>
    </row>
    <row r="124" spans="1:19">
      <c r="B124" s="131"/>
      <c r="D124" s="142"/>
      <c r="E124" s="142"/>
      <c r="F124" s="142"/>
      <c r="G124" s="321"/>
      <c r="H124" s="166"/>
      <c r="I124" s="166"/>
      <c r="J124" s="166"/>
      <c r="K124" s="166"/>
      <c r="L124" s="166"/>
      <c r="M124" s="166"/>
      <c r="N124" s="166"/>
      <c r="O124" s="166"/>
      <c r="P124" s="166"/>
      <c r="Q124" s="321"/>
      <c r="R124" s="166"/>
      <c r="S124" s="166"/>
    </row>
    <row r="125" spans="1:19">
      <c r="D125" s="142"/>
      <c r="E125" s="142"/>
      <c r="F125" s="142"/>
      <c r="G125" s="321"/>
      <c r="H125" s="166"/>
      <c r="I125" s="166"/>
      <c r="J125" s="166"/>
      <c r="K125" s="166"/>
      <c r="L125" s="166"/>
      <c r="M125" s="166"/>
      <c r="N125" s="166"/>
      <c r="O125" s="166"/>
      <c r="P125" s="166"/>
      <c r="Q125" s="321"/>
      <c r="R125" s="166"/>
      <c r="S125" s="166"/>
    </row>
  </sheetData>
  <phoneticPr fontId="27" type="noConversion"/>
  <hyperlinks>
    <hyperlink ref="A6" location="'Table of Contents'!A1" display="Table of  Contents" xr:uid="{00000000-0004-0000-0C00-000000000000}"/>
    <hyperlink ref="A6:B6" location="'Table of Contents'!A1" display="Table of  Contents" xr:uid="{00000000-0004-0000-0C00-000001000000}"/>
    <hyperlink ref="B9" location="'Financial Highlights'!A1" display="Financial Highlights" xr:uid="{00000000-0004-0000-0C00-000002000000}"/>
    <hyperlink ref="B10" location="IS!A1" display="Income Statements [Group/Bank]" xr:uid="{00000000-0004-0000-0C00-000003000000}"/>
    <hyperlink ref="B11" location="BS!A1" display="Balance Sheets [Group/Bank]" xr:uid="{00000000-0004-0000-0C00-000004000000}"/>
    <hyperlink ref="B12" location="'NIM NIS_Bank + Card'!A1" display="NIM &amp; NIS [Bank+Card]" xr:uid="{00000000-0004-0000-0C00-000005000000}"/>
    <hyperlink ref="B13" location="'NIM NIS_Bank'!A1" display="NIM &amp; NIS [Bank]" xr:uid="{00000000-0004-0000-0C00-000006000000}"/>
    <hyperlink ref="B16" location="Loans_Bank!A1" display="Loans [Bank]" xr:uid="{00000000-0004-0000-0C00-000007000000}"/>
    <hyperlink ref="B18" location="'Asset Quality_Group'!A1" display="Asset Quality [Group]" xr:uid="{00000000-0004-0000-0C00-000008000000}"/>
    <hyperlink ref="B19" location="'Asset Quality_Bank'!A1" display="Asset Quality [Bank]" xr:uid="{00000000-0004-0000-0C00-000009000000}"/>
    <hyperlink ref="B20" location="'Provision_Bank '!A1" display="Provision [Bank]" xr:uid="{00000000-0004-0000-0C00-00000A000000}"/>
    <hyperlink ref="B21" location="Delinquency_Bank!A1" display="Delinquency [Bank]" xr:uid="{00000000-0004-0000-0C00-00000B000000}"/>
    <hyperlink ref="B14" location="'Non-Interest Income'!A1" display="Non-Interest Income [Group/Bank]" xr:uid="{00000000-0004-0000-0C00-00000C000000}"/>
    <hyperlink ref="B15" location="'SG&amp;A Expense'!A1" display="SG&amp;A Expense [Group/Bank]" xr:uid="{00000000-0004-0000-0C00-00000D000000}"/>
    <hyperlink ref="B17" location="'Funding_Bank '!A1" display="Funding [Bank]" xr:uid="{00000000-0004-0000-0C00-00000E000000}"/>
    <hyperlink ref="B22" location="'Capital Adequacy_Group'!A1" display="Capital Adequacy [Group]" xr:uid="{00000000-0004-0000-0C00-00000F000000}"/>
    <hyperlink ref="B23" location="'Capital Adequacy_Bank'!A1" display="Capital Adequacy [Bank]" xr:uid="{00000000-0004-0000-0C00-000010000000}"/>
    <hyperlink ref="B24" location="'Woori Card'!A1" display="Woori Card" xr:uid="{00000000-0004-0000-0C00-000011000000}"/>
    <hyperlink ref="B25" location="'Orgarnization Structure'!A1" display="Orgarnization Structure" xr:uid="{00000000-0004-0000-0C00-000012000000}"/>
    <hyperlink ref="B26" location="'Credit Rating'!A1" display="Credit Rating" xr:uid="{00000000-0004-0000-0C00-000013000000}"/>
    <hyperlink ref="A39" location="'Table of Contents'!A1" display="Table of  Contents" xr:uid="{00000000-0004-0000-0C00-000014000000}"/>
    <hyperlink ref="A39:B39" location="'Table of Contents'!A1" display="Table of  Contents" xr:uid="{00000000-0004-0000-0C00-000015000000}"/>
    <hyperlink ref="B42" location="'Financial Highlights'!A1" display="Financial Highlights" xr:uid="{00000000-0004-0000-0C00-000016000000}"/>
    <hyperlink ref="B43" location="IS!A1" display="Income Statements [Group/Bank]" xr:uid="{00000000-0004-0000-0C00-000017000000}"/>
    <hyperlink ref="B44" location="BS!A1" display="Balance Sheets [Group/Bank]" xr:uid="{00000000-0004-0000-0C00-000018000000}"/>
    <hyperlink ref="B45" location="'NIM NIS_Bank + Card'!A1" display="NIM &amp; NIS [Bank+Card]" xr:uid="{00000000-0004-0000-0C00-000019000000}"/>
    <hyperlink ref="B46" location="'NIM NIS_Bank'!A1" display="NIM &amp; NIS [Bank]" xr:uid="{00000000-0004-0000-0C00-00001A000000}"/>
    <hyperlink ref="B49" location="Loans_Bank!A1" display="Loans [Bank]" xr:uid="{00000000-0004-0000-0C00-00001B000000}"/>
    <hyperlink ref="B51" location="'Asset Quality_Group'!A1" display="Asset Quality [Group]" xr:uid="{00000000-0004-0000-0C00-00001C000000}"/>
    <hyperlink ref="B52" location="'Asset Quality_Bank'!A1" display="Asset Quality [Bank]" xr:uid="{00000000-0004-0000-0C00-00001D000000}"/>
    <hyperlink ref="B53" location="'Provision_Bank '!A1" display="Provision [Bank]" xr:uid="{00000000-0004-0000-0C00-00001E000000}"/>
    <hyperlink ref="B54" location="Delinquency_Bank!A1" display="Delinquency [Bank]" xr:uid="{00000000-0004-0000-0C00-00001F000000}"/>
    <hyperlink ref="B47" location="'Non-Interest Income'!A1" display="Non-Interest Income [Group/Bank]" xr:uid="{00000000-0004-0000-0C00-000020000000}"/>
    <hyperlink ref="B48" location="'SG&amp;A Expense'!A1" display="SG&amp;A Expense [Group/Bank]" xr:uid="{00000000-0004-0000-0C00-000021000000}"/>
    <hyperlink ref="B50" location="'Funding_Bank '!A1" display="Funding [Bank]" xr:uid="{00000000-0004-0000-0C00-000022000000}"/>
    <hyperlink ref="B55" location="'Capital Adequacy_Group'!A1" display="Capital Adequacy [Group]" xr:uid="{00000000-0004-0000-0C00-000023000000}"/>
    <hyperlink ref="B56" location="'Capital Adequacy_Bank'!A1" display="Capital Adequacy [Bank]" xr:uid="{00000000-0004-0000-0C00-000024000000}"/>
    <hyperlink ref="B57" location="'Woori Card'!A1" display="Woori Card" xr:uid="{00000000-0004-0000-0C00-000025000000}"/>
    <hyperlink ref="B58" location="'Orgarnization Structure'!A1" display="Orgarnization Structure" xr:uid="{00000000-0004-0000-0C00-000026000000}"/>
    <hyperlink ref="B59" location="'Credit Rating'!A1" display="Credit Rating" xr:uid="{00000000-0004-0000-0C00-000027000000}"/>
  </hyperlinks>
  <pageMargins left="0.23622047244094491" right="0.31496062992125984" top="0.74803149606299213" bottom="0.31496062992125984" header="0.31496062992125984" footer="0.31496062992125984"/>
  <pageSetup paperSize="9" scale="95" fitToHeight="0" orientation="landscape" r:id="rId1"/>
  <rowBreaks count="1" manualBreakCount="1">
    <brk id="35"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theme="3" tint="0.59999389629810485"/>
    <pageSetUpPr fitToPage="1"/>
  </sheetPr>
  <dimension ref="A1:BD198"/>
  <sheetViews>
    <sheetView view="pageBreakPreview" zoomScaleNormal="130" zoomScaleSheetLayoutView="100" workbookViewId="0">
      <pane xSplit="8" ySplit="4" topLeftCell="I5" activePane="bottomRight" state="frozen"/>
      <selection activeCell="V43" sqref="V43"/>
      <selection pane="topRight" activeCell="V43" sqref="V43"/>
      <selection pane="bottomLeft" activeCell="V43" sqref="V43"/>
      <selection pane="bottomRight" activeCell="X18" sqref="X18"/>
    </sheetView>
  </sheetViews>
  <sheetFormatPr defaultColWidth="9" defaultRowHeight="12"/>
  <cols>
    <col min="1" max="1" width="0.875" style="127" customWidth="1"/>
    <col min="2" max="2" width="27.75" style="185" bestFit="1" customWidth="1"/>
    <col min="3" max="3" width="2.625" style="209" customWidth="1"/>
    <col min="4" max="5" width="1.625" style="131" customWidth="1"/>
    <col min="6" max="6" width="1.875" style="131" customWidth="1"/>
    <col min="7" max="7" width="1" style="131" customWidth="1"/>
    <col min="8" max="8" width="32.625" style="163" customWidth="1"/>
    <col min="9" max="12" width="10.625" style="163" hidden="1" customWidth="1"/>
    <col min="13" max="17" width="10.625" style="163" customWidth="1"/>
    <col min="18" max="18" width="10.625" style="326" customWidth="1"/>
    <col min="19" max="19" width="10.625" style="163" customWidth="1"/>
    <col min="20" max="20" width="10.25" style="163" customWidth="1"/>
    <col min="21" max="24" width="10.625" style="131" customWidth="1"/>
    <col min="25" max="16384" width="9" style="131"/>
  </cols>
  <sheetData>
    <row r="1" spans="1:50" s="133" customFormat="1" ht="10.5" customHeight="1">
      <c r="A1" s="22"/>
      <c r="B1" s="128"/>
      <c r="C1" s="192"/>
      <c r="D1" s="129"/>
      <c r="E1" s="129"/>
      <c r="F1" s="129"/>
      <c r="G1" s="129"/>
      <c r="H1" s="130"/>
      <c r="I1" s="130"/>
      <c r="J1" s="130"/>
      <c r="K1" s="130"/>
      <c r="L1" s="130"/>
      <c r="M1" s="130"/>
      <c r="N1" s="130"/>
      <c r="O1" s="130"/>
      <c r="P1" s="130"/>
      <c r="Q1" s="130"/>
      <c r="R1" s="564"/>
      <c r="S1" s="130"/>
      <c r="T1" s="130"/>
    </row>
    <row r="2" spans="1:50" s="133" customFormat="1" ht="15" customHeight="1">
      <c r="A2" s="22"/>
      <c r="B2" s="132"/>
      <c r="C2" s="193"/>
      <c r="D2" s="687" t="s">
        <v>1139</v>
      </c>
      <c r="H2" s="174"/>
      <c r="I2" s="134"/>
      <c r="J2" s="134"/>
      <c r="K2" s="134"/>
      <c r="L2" s="134"/>
      <c r="M2" s="134"/>
      <c r="N2" s="134"/>
      <c r="O2" s="134"/>
      <c r="P2" s="134"/>
      <c r="Q2" s="134"/>
      <c r="R2" s="192"/>
      <c r="S2" s="134"/>
      <c r="T2" s="130"/>
    </row>
    <row r="3" spans="1:50" s="598" customFormat="1" ht="5.0999999999999996" customHeight="1">
      <c r="A3" s="602"/>
      <c r="B3" s="597"/>
      <c r="C3" s="606"/>
      <c r="D3" s="603"/>
      <c r="H3" s="625"/>
      <c r="I3" s="604"/>
      <c r="J3" s="604"/>
      <c r="K3" s="604"/>
      <c r="L3" s="604"/>
      <c r="M3" s="604"/>
      <c r="N3" s="604"/>
      <c r="O3" s="604"/>
      <c r="P3" s="604"/>
      <c r="Q3" s="604"/>
      <c r="R3" s="604"/>
      <c r="S3" s="604"/>
      <c r="T3" s="604"/>
    </row>
    <row r="4" spans="1:50" s="642" customFormat="1" ht="20.100000000000001" customHeight="1">
      <c r="A4" s="640"/>
      <c r="B4" s="641"/>
      <c r="C4" s="657"/>
      <c r="D4" s="643"/>
      <c r="H4" s="658"/>
      <c r="I4" s="600" t="s">
        <v>708</v>
      </c>
      <c r="J4" s="600" t="s">
        <v>733</v>
      </c>
      <c r="K4" s="600" t="s">
        <v>741</v>
      </c>
      <c r="L4" s="600" t="s">
        <v>739</v>
      </c>
      <c r="M4" s="600" t="s">
        <v>775</v>
      </c>
      <c r="N4" s="600" t="s">
        <v>782</v>
      </c>
      <c r="O4" s="600" t="s">
        <v>789</v>
      </c>
      <c r="P4" s="600" t="s">
        <v>790</v>
      </c>
      <c r="Q4" s="600" t="s">
        <v>1037</v>
      </c>
      <c r="R4" s="600" t="s">
        <v>1191</v>
      </c>
      <c r="S4" s="601" t="s">
        <v>5</v>
      </c>
      <c r="T4" s="917" t="s">
        <v>4</v>
      </c>
    </row>
    <row r="5" spans="1:50" s="133" customFormat="1" ht="7.5" customHeight="1">
      <c r="A5" s="5"/>
      <c r="B5" s="139"/>
      <c r="C5" s="193"/>
      <c r="H5" s="140"/>
      <c r="I5" s="140"/>
      <c r="J5" s="140"/>
      <c r="K5" s="140"/>
      <c r="L5" s="140"/>
      <c r="M5" s="140"/>
      <c r="N5" s="140"/>
      <c r="O5" s="140"/>
      <c r="P5" s="140"/>
      <c r="Q5" s="140"/>
      <c r="R5" s="140"/>
      <c r="S5" s="140"/>
      <c r="T5" s="14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row>
    <row r="6" spans="1:50" s="133" customFormat="1" ht="15" customHeight="1">
      <c r="A6" s="187" t="s">
        <v>58</v>
      </c>
      <c r="B6" s="188"/>
      <c r="C6" s="211"/>
      <c r="D6" s="629" t="s">
        <v>1294</v>
      </c>
      <c r="E6" s="465"/>
      <c r="F6" s="465"/>
      <c r="G6" s="465"/>
      <c r="H6" s="465"/>
      <c r="I6" s="465"/>
      <c r="J6" s="465"/>
      <c r="K6" s="181"/>
      <c r="L6" s="181"/>
      <c r="M6" s="181"/>
      <c r="N6" s="181"/>
      <c r="O6" s="181"/>
      <c r="P6" s="181"/>
      <c r="Q6" s="181"/>
      <c r="R6" s="357"/>
      <c r="S6" s="181"/>
      <c r="T6" s="168" t="s">
        <v>57</v>
      </c>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row>
    <row r="7" spans="1:50" ht="15" customHeight="1" thickBot="1">
      <c r="A7" s="189"/>
      <c r="B7" s="190"/>
      <c r="C7" s="310"/>
      <c r="D7" s="465"/>
      <c r="E7" s="524" t="s">
        <v>890</v>
      </c>
      <c r="F7" s="524"/>
      <c r="G7" s="524"/>
      <c r="H7" s="524"/>
      <c r="I7" s="524"/>
      <c r="J7" s="524"/>
      <c r="K7" s="341"/>
      <c r="L7" s="341"/>
      <c r="M7" s="892">
        <v>3.7082999679103135E-3</v>
      </c>
      <c r="N7" s="892">
        <v>3.3314580146593747E-3</v>
      </c>
      <c r="O7" s="892">
        <v>3.442101742299013E-3</v>
      </c>
      <c r="P7" s="892">
        <v>3.0613677512352209E-3</v>
      </c>
      <c r="Q7" s="892">
        <v>3.3E-3</v>
      </c>
      <c r="R7" s="638">
        <v>3.192046126257377E-3</v>
      </c>
      <c r="S7" s="1096"/>
      <c r="T7" s="1096"/>
      <c r="U7" s="1093"/>
      <c r="V7" s="1093"/>
      <c r="W7" s="1094"/>
      <c r="X7" s="1095"/>
      <c r="AX7" s="259"/>
    </row>
    <row r="8" spans="1:50" ht="15" customHeight="1" thickTop="1">
      <c r="A8" s="689" t="s">
        <v>1066</v>
      </c>
      <c r="B8" s="691"/>
      <c r="C8" s="179"/>
      <c r="D8" s="465"/>
      <c r="E8" s="465"/>
      <c r="F8" s="465" t="s">
        <v>29</v>
      </c>
      <c r="G8" s="465"/>
      <c r="H8" s="465"/>
      <c r="I8" s="465"/>
      <c r="J8" s="465"/>
      <c r="K8" s="342"/>
      <c r="L8" s="342"/>
      <c r="M8" s="863">
        <v>5.1869071575834239E-3</v>
      </c>
      <c r="N8" s="863">
        <v>4.1040637230456891E-3</v>
      </c>
      <c r="O8" s="863">
        <v>3.8259841568940196E-3</v>
      </c>
      <c r="P8" s="863">
        <v>3.3739692312167954E-3</v>
      </c>
      <c r="Q8" s="863">
        <v>3.2278944318556214E-3</v>
      </c>
      <c r="R8" s="864">
        <v>3.1055286899569616E-3</v>
      </c>
      <c r="S8" s="1081"/>
      <c r="T8" s="1081"/>
      <c r="U8" s="1093"/>
      <c r="V8" s="1093"/>
      <c r="W8" s="1094"/>
      <c r="X8" s="1095"/>
      <c r="AX8" s="259"/>
    </row>
    <row r="9" spans="1:50" ht="15" customHeight="1">
      <c r="A9" s="191"/>
      <c r="B9" s="692" t="s">
        <v>1067</v>
      </c>
      <c r="C9" s="179"/>
      <c r="D9" s="465"/>
      <c r="E9" s="465"/>
      <c r="F9" s="465"/>
      <c r="G9" s="465" t="s">
        <v>875</v>
      </c>
      <c r="H9" s="465"/>
      <c r="J9" s="465"/>
      <c r="K9" s="342"/>
      <c r="L9" s="342"/>
      <c r="M9" s="863">
        <v>3.609964835424292E-3</v>
      </c>
      <c r="N9" s="863">
        <v>3.516882710814091E-3</v>
      </c>
      <c r="O9" s="863">
        <v>2.9703574254613301E-3</v>
      </c>
      <c r="P9" s="863">
        <v>1.2086860772770468E-3</v>
      </c>
      <c r="Q9" s="863">
        <f>Q18/Q27</f>
        <v>1.2211838006230531E-3</v>
      </c>
      <c r="R9" s="864">
        <v>1.3241712291656212E-3</v>
      </c>
      <c r="S9" s="1081"/>
      <c r="T9" s="1081"/>
      <c r="U9" s="1093"/>
      <c r="V9" s="1093"/>
      <c r="W9" s="1094"/>
      <c r="X9" s="1095"/>
      <c r="AX9" s="259"/>
    </row>
    <row r="10" spans="1:50" ht="15" customHeight="1">
      <c r="A10" s="191"/>
      <c r="B10" s="692" t="s">
        <v>1068</v>
      </c>
      <c r="C10" s="179"/>
      <c r="D10" s="465"/>
      <c r="E10" s="465"/>
      <c r="F10" s="465"/>
      <c r="G10" s="465" t="s">
        <v>889</v>
      </c>
      <c r="H10" s="465"/>
      <c r="J10" s="465"/>
      <c r="K10" s="342"/>
      <c r="L10" s="342"/>
      <c r="M10" s="863">
        <v>5.5508068960066935E-3</v>
      </c>
      <c r="N10" s="863">
        <v>4.2404786433654059E-3</v>
      </c>
      <c r="O10" s="863">
        <v>4.0108949432519194E-3</v>
      </c>
      <c r="P10" s="863">
        <v>3.8328982256483545E-3</v>
      </c>
      <c r="Q10" s="863">
        <f>Q19/Q28</f>
        <v>3.6389906810694629E-3</v>
      </c>
      <c r="R10" s="864">
        <v>3.4515156092441769E-3</v>
      </c>
      <c r="S10" s="1081"/>
      <c r="T10" s="1081"/>
      <c r="U10" s="1093"/>
      <c r="V10" s="1093"/>
      <c r="W10" s="1094"/>
      <c r="X10" s="1095"/>
      <c r="AX10" s="259"/>
    </row>
    <row r="11" spans="1:50" ht="15" customHeight="1">
      <c r="A11" s="690"/>
      <c r="B11" s="692" t="s">
        <v>1069</v>
      </c>
      <c r="C11" s="179"/>
      <c r="D11" s="465"/>
      <c r="E11" s="465"/>
      <c r="F11" s="465"/>
      <c r="G11" s="465"/>
      <c r="H11" s="465" t="s">
        <v>877</v>
      </c>
      <c r="J11" s="465"/>
      <c r="K11" s="342"/>
      <c r="L11" s="342"/>
      <c r="M11" s="863">
        <v>2.2611774016095291E-3</v>
      </c>
      <c r="N11" s="863">
        <v>2.0049880585195716E-3</v>
      </c>
      <c r="O11" s="863">
        <v>2.3054226073434257E-3</v>
      </c>
      <c r="P11" s="863">
        <v>2.2940589878720921E-3</v>
      </c>
      <c r="Q11" s="863">
        <v>2.1249626712595117E-3</v>
      </c>
      <c r="R11" s="864">
        <v>2.5384636165066148E-3</v>
      </c>
      <c r="S11" s="785"/>
      <c r="T11" s="785"/>
      <c r="U11" s="1093"/>
      <c r="V11" s="1093"/>
      <c r="W11" s="1094"/>
      <c r="X11" s="1095"/>
      <c r="AX11" s="259"/>
    </row>
    <row r="12" spans="1:50" ht="15" customHeight="1" thickBot="1">
      <c r="A12" s="690"/>
      <c r="B12" s="692" t="s">
        <v>1070</v>
      </c>
      <c r="C12" s="179"/>
      <c r="D12" s="465"/>
      <c r="E12" s="343"/>
      <c r="F12" s="343" t="s">
        <v>30</v>
      </c>
      <c r="G12" s="435"/>
      <c r="H12" s="343"/>
      <c r="I12" s="344"/>
      <c r="J12" s="344"/>
      <c r="K12" s="344"/>
      <c r="L12" s="344"/>
      <c r="M12" s="893">
        <v>2.9334290073129527E-3</v>
      </c>
      <c r="N12" s="893">
        <v>3.0657489254479965E-3</v>
      </c>
      <c r="O12" s="893">
        <v>3.516255890545049E-3</v>
      </c>
      <c r="P12" s="863">
        <v>3.1955383425340844E-3</v>
      </c>
      <c r="Q12" s="865">
        <f>Q21/Q30</f>
        <v>3.3134914048399866E-3</v>
      </c>
      <c r="R12" s="866">
        <v>3.2142849051322486E-3</v>
      </c>
      <c r="S12" s="1098"/>
      <c r="T12" s="1097"/>
      <c r="U12" s="1093"/>
      <c r="V12" s="1093"/>
      <c r="W12" s="1094"/>
      <c r="X12" s="1095"/>
      <c r="AX12" s="259"/>
    </row>
    <row r="13" spans="1:50" ht="15" customHeight="1">
      <c r="A13" s="690"/>
      <c r="B13" s="692" t="s">
        <v>1071</v>
      </c>
      <c r="C13" s="179"/>
      <c r="D13" s="170"/>
      <c r="E13" s="540"/>
      <c r="F13" s="540"/>
      <c r="G13" s="540"/>
      <c r="H13" s="540"/>
      <c r="I13" s="541"/>
      <c r="J13" s="541"/>
      <c r="K13" s="541"/>
      <c r="L13" s="541"/>
      <c r="M13" s="541"/>
      <c r="N13" s="541"/>
      <c r="O13" s="541"/>
      <c r="P13" s="541"/>
      <c r="Q13" s="541"/>
      <c r="R13" s="541"/>
      <c r="S13" s="542"/>
      <c r="T13" s="542"/>
      <c r="U13" s="259"/>
      <c r="V13" s="259"/>
      <c r="W13" s="259"/>
      <c r="AX13" s="259"/>
    </row>
    <row r="14" spans="1:50" ht="15" customHeight="1">
      <c r="A14" s="690"/>
      <c r="B14" s="692" t="s">
        <v>1072</v>
      </c>
      <c r="C14" s="179"/>
      <c r="D14" s="463"/>
      <c r="E14" s="170"/>
      <c r="F14" s="170"/>
      <c r="G14" s="170"/>
      <c r="H14" s="170"/>
      <c r="I14" s="342"/>
      <c r="J14" s="342"/>
      <c r="K14" s="342"/>
      <c r="L14" s="342"/>
      <c r="M14" s="342"/>
      <c r="N14" s="342"/>
      <c r="O14" s="342"/>
      <c r="P14" s="342"/>
      <c r="Q14" s="342"/>
      <c r="R14" s="863"/>
      <c r="S14" s="488"/>
      <c r="T14" s="488"/>
      <c r="U14" s="259"/>
      <c r="V14" s="259"/>
      <c r="W14" s="259"/>
      <c r="AX14" s="259"/>
    </row>
    <row r="15" spans="1:50" ht="15" customHeight="1">
      <c r="A15" s="690"/>
      <c r="B15" s="692" t="s">
        <v>1073</v>
      </c>
      <c r="C15" s="179"/>
      <c r="D15" s="463"/>
      <c r="E15" s="170"/>
      <c r="F15" s="170"/>
      <c r="G15" s="170"/>
      <c r="H15" s="170"/>
      <c r="I15" s="342"/>
      <c r="J15" s="342"/>
      <c r="K15" s="342"/>
      <c r="L15" s="342"/>
      <c r="M15" s="342"/>
      <c r="N15" s="342"/>
      <c r="O15" s="342"/>
      <c r="P15" s="342"/>
      <c r="Q15" s="342"/>
      <c r="R15" s="863"/>
      <c r="S15" s="488"/>
      <c r="T15" s="144" t="s">
        <v>81</v>
      </c>
      <c r="U15" s="259"/>
      <c r="V15" s="259"/>
      <c r="W15" s="259"/>
      <c r="AX15" s="259"/>
    </row>
    <row r="16" spans="1:50" ht="15" customHeight="1" thickBot="1">
      <c r="A16" s="690"/>
      <c r="B16" s="692" t="s">
        <v>1074</v>
      </c>
      <c r="C16" s="179"/>
      <c r="D16" s="463"/>
      <c r="E16" s="524" t="s">
        <v>891</v>
      </c>
      <c r="F16" s="524"/>
      <c r="G16" s="524"/>
      <c r="H16" s="524"/>
      <c r="I16" s="524"/>
      <c r="J16" s="524"/>
      <c r="K16" s="341"/>
      <c r="L16" s="341"/>
      <c r="M16" s="833">
        <v>806.15</v>
      </c>
      <c r="N16" s="833">
        <v>732.13300000000004</v>
      </c>
      <c r="O16" s="833">
        <v>764.34299999999996</v>
      </c>
      <c r="P16" s="833">
        <v>694.125</v>
      </c>
      <c r="Q16" s="833">
        <v>754.8</v>
      </c>
      <c r="R16" s="843">
        <v>745.57299999999998</v>
      </c>
      <c r="S16" s="1310"/>
      <c r="T16" s="1310"/>
      <c r="U16" s="1303"/>
      <c r="V16" s="768"/>
      <c r="W16" s="768"/>
      <c r="X16" s="768" t="s">
        <v>1153</v>
      </c>
      <c r="Y16" s="768"/>
      <c r="AX16" s="259"/>
    </row>
    <row r="17" spans="1:50" ht="15" customHeight="1" thickTop="1">
      <c r="A17" s="690"/>
      <c r="B17" s="692" t="s">
        <v>1075</v>
      </c>
      <c r="C17" s="179"/>
      <c r="D17" s="463"/>
      <c r="E17" s="465"/>
      <c r="F17" s="465" t="s">
        <v>29</v>
      </c>
      <c r="G17" s="465"/>
      <c r="H17" s="465"/>
      <c r="I17" s="465"/>
      <c r="J17" s="465"/>
      <c r="K17" s="342"/>
      <c r="L17" s="342"/>
      <c r="M17" s="319">
        <f t="shared" ref="M17" si="0">M18+M19</f>
        <v>473.35999999999996</v>
      </c>
      <c r="N17" s="319">
        <f t="shared" ref="N17" si="1">N18+N19</f>
        <v>378.47500000000002</v>
      </c>
      <c r="O17" s="319">
        <f>O18+O19</f>
        <v>353.654</v>
      </c>
      <c r="P17" s="319">
        <f>P18+P19</f>
        <v>313.13799999999998</v>
      </c>
      <c r="Q17" s="834">
        <f>Q18+Q19</f>
        <v>304.70000000000005</v>
      </c>
      <c r="R17" s="846">
        <v>299.83800000000002</v>
      </c>
      <c r="S17" s="1213"/>
      <c r="T17" s="1213"/>
      <c r="U17" s="1303"/>
      <c r="V17" s="971"/>
      <c r="W17" s="971"/>
      <c r="X17" s="971"/>
      <c r="AX17" s="259"/>
    </row>
    <row r="18" spans="1:50" ht="15" customHeight="1">
      <c r="A18" s="690"/>
      <c r="B18" s="692" t="s">
        <v>1076</v>
      </c>
      <c r="C18" s="179"/>
      <c r="D18" s="463"/>
      <c r="E18" s="465"/>
      <c r="F18" s="465"/>
      <c r="G18" s="465" t="s">
        <v>875</v>
      </c>
      <c r="H18" s="465"/>
      <c r="J18" s="465"/>
      <c r="K18" s="342"/>
      <c r="L18" s="342"/>
      <c r="M18" s="319">
        <v>61.77</v>
      </c>
      <c r="N18" s="319">
        <v>61.143000000000001</v>
      </c>
      <c r="O18" s="319">
        <v>48.792000000000002</v>
      </c>
      <c r="P18" s="319">
        <v>19.617999999999999</v>
      </c>
      <c r="Q18" s="834">
        <v>19.600000000000001</v>
      </c>
      <c r="R18" s="846">
        <v>20.792999999999999</v>
      </c>
      <c r="S18" s="1213"/>
      <c r="T18" s="1213"/>
      <c r="U18" s="1303"/>
      <c r="V18" s="971"/>
      <c r="W18" s="971"/>
      <c r="X18" s="971"/>
      <c r="AX18" s="259"/>
    </row>
    <row r="19" spans="1:50" ht="15" customHeight="1">
      <c r="A19" s="191"/>
      <c r="B19" s="692" t="s">
        <v>1077</v>
      </c>
      <c r="C19" s="179"/>
      <c r="D19" s="463"/>
      <c r="E19" s="465"/>
      <c r="F19" s="465"/>
      <c r="G19" s="465" t="s">
        <v>889</v>
      </c>
      <c r="H19" s="465"/>
      <c r="J19" s="465"/>
      <c r="K19" s="342"/>
      <c r="L19" s="342"/>
      <c r="M19" s="319">
        <v>411.59</v>
      </c>
      <c r="N19" s="319">
        <v>317.33199999999999</v>
      </c>
      <c r="O19" s="319">
        <v>304.86200000000002</v>
      </c>
      <c r="P19" s="319">
        <v>293.52</v>
      </c>
      <c r="Q19" s="834">
        <v>285.10000000000002</v>
      </c>
      <c r="R19" s="846">
        <v>279.04500000000002</v>
      </c>
      <c r="S19" s="1213"/>
      <c r="T19" s="1213"/>
      <c r="U19" s="1303"/>
      <c r="V19" s="971"/>
      <c r="W19" s="971"/>
      <c r="X19" s="971"/>
      <c r="AX19" s="259"/>
    </row>
    <row r="20" spans="1:50" ht="15" customHeight="1">
      <c r="A20" s="690"/>
      <c r="B20" s="692" t="s">
        <v>1078</v>
      </c>
      <c r="C20" s="179"/>
      <c r="D20" s="170"/>
      <c r="E20" s="465"/>
      <c r="F20" s="465"/>
      <c r="G20" s="465"/>
      <c r="H20" s="465" t="s">
        <v>877</v>
      </c>
      <c r="J20" s="465"/>
      <c r="K20" s="342"/>
      <c r="L20" s="342"/>
      <c r="M20" s="319">
        <v>87.382000000000005</v>
      </c>
      <c r="N20" s="319">
        <v>79.34</v>
      </c>
      <c r="O20" s="319">
        <v>92.918999999999997</v>
      </c>
      <c r="P20" s="319">
        <v>94.641999999999996</v>
      </c>
      <c r="Q20" s="834">
        <v>89.48</v>
      </c>
      <c r="R20" s="846">
        <v>109.095</v>
      </c>
      <c r="S20" s="1213"/>
      <c r="T20" s="1213"/>
      <c r="U20" s="1303"/>
      <c r="V20" s="971"/>
      <c r="W20" s="971"/>
      <c r="X20" s="971"/>
      <c r="AX20" s="259"/>
    </row>
    <row r="21" spans="1:50" ht="15" customHeight="1" thickBot="1">
      <c r="A21" s="690"/>
      <c r="B21" s="921" t="s">
        <v>1079</v>
      </c>
      <c r="C21" s="179"/>
      <c r="D21" s="170"/>
      <c r="E21" s="343"/>
      <c r="F21" s="343" t="s">
        <v>30</v>
      </c>
      <c r="G21" s="435"/>
      <c r="H21" s="343"/>
      <c r="I21" s="344"/>
      <c r="J21" s="344"/>
      <c r="K21" s="344"/>
      <c r="L21" s="344"/>
      <c r="M21" s="322">
        <v>315.11</v>
      </c>
      <c r="N21" s="322">
        <v>331.286</v>
      </c>
      <c r="O21" s="322">
        <v>384.92500000000001</v>
      </c>
      <c r="P21" s="322">
        <v>362.60899999999998</v>
      </c>
      <c r="Q21" s="873">
        <v>379.3</v>
      </c>
      <c r="R21" s="936">
        <v>374.541</v>
      </c>
      <c r="S21" s="1311"/>
      <c r="T21" s="1311"/>
      <c r="U21" s="1303"/>
      <c r="V21" s="259"/>
      <c r="W21" s="259"/>
      <c r="AX21" s="259"/>
    </row>
    <row r="22" spans="1:50" ht="15" customHeight="1">
      <c r="A22" s="690"/>
      <c r="B22" s="692" t="s">
        <v>1080</v>
      </c>
      <c r="C22" s="179"/>
      <c r="D22" s="170"/>
      <c r="E22" s="170"/>
      <c r="F22" s="170"/>
      <c r="G22" s="170"/>
      <c r="H22" s="170"/>
      <c r="I22" s="342"/>
      <c r="J22" s="342"/>
      <c r="K22" s="342"/>
      <c r="L22" s="342"/>
      <c r="M22" s="342"/>
      <c r="N22" s="342"/>
      <c r="O22" s="342"/>
      <c r="P22" s="342"/>
      <c r="Q22" s="342"/>
      <c r="R22" s="863"/>
      <c r="S22" s="488"/>
      <c r="T22" s="488"/>
      <c r="U22" s="1303"/>
      <c r="V22" s="259"/>
      <c r="W22" s="259"/>
      <c r="AX22" s="259"/>
    </row>
    <row r="23" spans="1:50" ht="15" customHeight="1">
      <c r="A23" s="690"/>
      <c r="B23" s="692" t="s">
        <v>1081</v>
      </c>
      <c r="C23" s="179"/>
      <c r="D23" s="156"/>
      <c r="E23" s="170"/>
      <c r="F23" s="170"/>
      <c r="G23" s="170"/>
      <c r="H23" s="170"/>
      <c r="I23" s="342"/>
      <c r="J23" s="342"/>
      <c r="K23" s="342"/>
      <c r="L23" s="342"/>
      <c r="M23" s="342"/>
      <c r="N23" s="342"/>
      <c r="O23" s="342"/>
      <c r="P23" s="342"/>
      <c r="Q23" s="342"/>
      <c r="R23" s="863"/>
      <c r="S23" s="488"/>
      <c r="T23" s="488"/>
      <c r="U23" s="1303"/>
      <c r="V23" s="259"/>
      <c r="W23" s="259"/>
      <c r="AX23" s="259"/>
    </row>
    <row r="24" spans="1:50" ht="15" customHeight="1">
      <c r="A24" s="690"/>
      <c r="B24" s="692" t="s">
        <v>1082</v>
      </c>
      <c r="C24" s="179"/>
      <c r="D24" s="156"/>
      <c r="E24" s="170"/>
      <c r="F24" s="170"/>
      <c r="G24" s="170"/>
      <c r="H24" s="170"/>
      <c r="I24" s="267"/>
      <c r="J24" s="267"/>
      <c r="K24" s="267"/>
      <c r="L24" s="267"/>
      <c r="M24" s="267"/>
      <c r="N24" s="267"/>
      <c r="O24" s="267"/>
      <c r="P24" s="267"/>
      <c r="Q24" s="267"/>
      <c r="R24" s="834"/>
      <c r="S24" s="484"/>
      <c r="T24" s="429" t="s">
        <v>81</v>
      </c>
      <c r="U24" s="1303"/>
      <c r="V24" s="971"/>
      <c r="W24" s="971"/>
      <c r="X24" s="971"/>
      <c r="AX24" s="259"/>
    </row>
    <row r="25" spans="1:50" ht="15" customHeight="1" thickBot="1">
      <c r="A25" s="690"/>
      <c r="B25" s="692" t="s">
        <v>1284</v>
      </c>
      <c r="C25" s="179"/>
      <c r="D25" s="270"/>
      <c r="E25" s="524" t="s">
        <v>892</v>
      </c>
      <c r="F25" s="524"/>
      <c r="G25" s="524"/>
      <c r="H25" s="524"/>
      <c r="I25" s="524"/>
      <c r="J25" s="524"/>
      <c r="K25" s="341"/>
      <c r="L25" s="341"/>
      <c r="M25" s="833">
        <v>217390.72</v>
      </c>
      <c r="N25" s="833">
        <v>219763.538</v>
      </c>
      <c r="O25" s="833">
        <v>222057.06200000001</v>
      </c>
      <c r="P25" s="833">
        <v>226736.889</v>
      </c>
      <c r="Q25" s="833">
        <v>228576.5</v>
      </c>
      <c r="R25" s="843">
        <v>233572.12599999999</v>
      </c>
      <c r="S25" s="1310"/>
      <c r="T25" s="1310"/>
      <c r="U25" s="1303"/>
      <c r="V25" s="971"/>
      <c r="W25" s="971"/>
      <c r="X25" s="971"/>
      <c r="AX25" s="259"/>
    </row>
    <row r="26" spans="1:50" ht="15" customHeight="1" thickTop="1">
      <c r="A26" s="690"/>
      <c r="B26" s="692" t="s">
        <v>1083</v>
      </c>
      <c r="C26" s="179"/>
      <c r="D26" s="170"/>
      <c r="E26" s="465"/>
      <c r="F26" s="465" t="s">
        <v>29</v>
      </c>
      <c r="G26" s="465"/>
      <c r="H26" s="465"/>
      <c r="I26" s="319">
        <f t="shared" ref="I26" si="2">I27+I28</f>
        <v>85601.9</v>
      </c>
      <c r="J26" s="319">
        <f t="shared" ref="J26" si="3">J27+J28</f>
        <v>85741.069000000003</v>
      </c>
      <c r="K26" s="319">
        <f>K27+K28</f>
        <v>87856</v>
      </c>
      <c r="L26" s="319">
        <f>L27+L28</f>
        <v>89027.025999999998</v>
      </c>
      <c r="M26" s="319">
        <f t="shared" ref="M26" si="4">M27+M28</f>
        <v>91260.55</v>
      </c>
      <c r="N26" s="319">
        <f t="shared" ref="N26" si="5">N27+N28</f>
        <v>92219.572</v>
      </c>
      <c r="O26" s="319">
        <f>O27+O28</f>
        <v>92434.778999999995</v>
      </c>
      <c r="P26" s="319">
        <f>P27+P28</f>
        <v>92809.974999999991</v>
      </c>
      <c r="Q26" s="834">
        <f>Q27+Q28</f>
        <v>94395.9</v>
      </c>
      <c r="R26" s="846">
        <v>96549.744000000006</v>
      </c>
      <c r="S26" s="1213"/>
      <c r="T26" s="1213"/>
      <c r="U26" s="1303"/>
      <c r="V26" s="971"/>
      <c r="W26" s="971"/>
      <c r="X26" s="971"/>
      <c r="AX26" s="259"/>
    </row>
    <row r="27" spans="1:50" ht="15" customHeight="1">
      <c r="A27" s="189"/>
      <c r="B27" s="153"/>
      <c r="C27" s="179"/>
      <c r="D27" s="170"/>
      <c r="E27" s="465"/>
      <c r="F27" s="465"/>
      <c r="G27" s="465" t="s">
        <v>875</v>
      </c>
      <c r="H27" s="465"/>
      <c r="I27" s="319">
        <v>17557</v>
      </c>
      <c r="J27" s="319">
        <v>16620.28</v>
      </c>
      <c r="K27" s="319">
        <v>17290.400000000001</v>
      </c>
      <c r="L27" s="319">
        <v>16662.649000000001</v>
      </c>
      <c r="M27" s="319">
        <v>17110.97</v>
      </c>
      <c r="N27" s="319">
        <v>17385.566999999999</v>
      </c>
      <c r="O27" s="319">
        <v>16426.306</v>
      </c>
      <c r="P27" s="319">
        <v>16230.848</v>
      </c>
      <c r="Q27" s="834">
        <v>16050</v>
      </c>
      <c r="R27" s="846">
        <v>15702.652</v>
      </c>
      <c r="S27" s="1213"/>
      <c r="T27" s="1213"/>
      <c r="U27" s="1303"/>
      <c r="V27" s="971"/>
      <c r="W27" s="971"/>
      <c r="X27" s="971"/>
      <c r="AX27" s="259"/>
    </row>
    <row r="28" spans="1:50" ht="15" customHeight="1">
      <c r="A28" s="189"/>
      <c r="B28" s="153"/>
      <c r="C28" s="179"/>
      <c r="D28" s="170"/>
      <c r="E28" s="465"/>
      <c r="F28" s="465"/>
      <c r="G28" s="465" t="s">
        <v>889</v>
      </c>
      <c r="H28" s="465"/>
      <c r="I28" s="319">
        <v>68044.899999999994</v>
      </c>
      <c r="J28" s="319">
        <v>69120.789000000004</v>
      </c>
      <c r="K28" s="319">
        <v>70565.600000000006</v>
      </c>
      <c r="L28" s="319">
        <v>72364.376999999993</v>
      </c>
      <c r="M28" s="319">
        <v>74149.58</v>
      </c>
      <c r="N28" s="319">
        <v>74834.005000000005</v>
      </c>
      <c r="O28" s="319">
        <v>76008.472999999998</v>
      </c>
      <c r="P28" s="319">
        <v>76579.126999999993</v>
      </c>
      <c r="Q28" s="834">
        <v>78345.899999999994</v>
      </c>
      <c r="R28" s="846">
        <v>80847.092000000004</v>
      </c>
      <c r="S28" s="1213"/>
      <c r="T28" s="1213"/>
      <c r="U28" s="1303"/>
      <c r="V28" s="259"/>
      <c r="W28" s="259"/>
      <c r="AX28" s="259"/>
    </row>
    <row r="29" spans="1:50" ht="15" customHeight="1">
      <c r="A29" s="189"/>
      <c r="B29" s="153"/>
      <c r="C29" s="179"/>
      <c r="D29" s="170"/>
      <c r="E29" s="465"/>
      <c r="F29" s="465"/>
      <c r="G29" s="465"/>
      <c r="H29" s="465" t="s">
        <v>877</v>
      </c>
      <c r="I29" s="319"/>
      <c r="J29" s="319"/>
      <c r="K29" s="319"/>
      <c r="L29" s="319"/>
      <c r="M29" s="319">
        <v>38644.468999999997</v>
      </c>
      <c r="N29" s="319">
        <v>39571.307999999997</v>
      </c>
      <c r="O29" s="319">
        <v>40304.540999999997</v>
      </c>
      <c r="P29" s="319">
        <v>41255.26</v>
      </c>
      <c r="Q29" s="834">
        <v>42108.974999999999</v>
      </c>
      <c r="R29" s="846">
        <v>42976.783000000003</v>
      </c>
      <c r="S29" s="1213"/>
      <c r="T29" s="1213"/>
      <c r="U29" s="1303"/>
      <c r="V29" s="259"/>
      <c r="W29" s="259"/>
      <c r="AX29" s="259"/>
    </row>
    <row r="30" spans="1:50" ht="15" customHeight="1" thickBot="1">
      <c r="A30" s="161"/>
      <c r="B30" s="153"/>
      <c r="C30" s="179"/>
      <c r="D30" s="170"/>
      <c r="E30" s="343"/>
      <c r="F30" s="343" t="s">
        <v>30</v>
      </c>
      <c r="G30" s="435"/>
      <c r="H30" s="343"/>
      <c r="I30" s="322">
        <v>103402.1</v>
      </c>
      <c r="J30" s="322">
        <v>104205.139</v>
      </c>
      <c r="K30" s="322">
        <v>104408</v>
      </c>
      <c r="L30" s="322">
        <v>106573.60400000001</v>
      </c>
      <c r="M30" s="322">
        <v>107420.36</v>
      </c>
      <c r="N30" s="322">
        <v>108060.382</v>
      </c>
      <c r="O30" s="322">
        <v>109470.133</v>
      </c>
      <c r="P30" s="322">
        <v>113473.52499999999</v>
      </c>
      <c r="Q30" s="873">
        <v>114471.4</v>
      </c>
      <c r="R30" s="936">
        <v>116523.89599999999</v>
      </c>
      <c r="S30" s="1311"/>
      <c r="T30" s="1311"/>
      <c r="U30" s="1303"/>
      <c r="V30" s="259"/>
      <c r="W30" s="259"/>
      <c r="X30" s="259"/>
      <c r="AX30" s="259"/>
    </row>
    <row r="31" spans="1:50" ht="15" customHeight="1">
      <c r="A31" s="7"/>
      <c r="B31" s="153"/>
      <c r="C31" s="179"/>
      <c r="D31" s="170"/>
      <c r="E31" s="170"/>
      <c r="F31" s="181"/>
      <c r="G31" s="181"/>
      <c r="H31" s="181"/>
      <c r="I31" s="267"/>
      <c r="J31" s="267"/>
      <c r="K31" s="267"/>
      <c r="L31" s="267"/>
      <c r="M31" s="267"/>
      <c r="N31" s="267"/>
      <c r="O31" s="267"/>
      <c r="P31" s="267"/>
      <c r="Q31" s="267"/>
      <c r="R31" s="834"/>
      <c r="S31" s="348"/>
      <c r="T31" s="348"/>
      <c r="U31" s="1302"/>
      <c r="V31" s="259"/>
      <c r="W31" s="259"/>
      <c r="AX31" s="259"/>
    </row>
    <row r="32" spans="1:50" ht="15" customHeight="1">
      <c r="A32" s="150"/>
      <c r="B32" s="153"/>
      <c r="C32" s="179"/>
      <c r="E32" s="491" t="s">
        <v>1147</v>
      </c>
      <c r="F32" s="465"/>
      <c r="G32" s="465"/>
      <c r="H32" s="465"/>
      <c r="I32" s="465"/>
      <c r="J32" s="465"/>
      <c r="K32" s="267"/>
      <c r="L32" s="267"/>
      <c r="M32" s="267"/>
      <c r="N32" s="267"/>
      <c r="O32" s="267"/>
      <c r="P32" s="267"/>
      <c r="Q32" s="267"/>
      <c r="R32" s="834"/>
      <c r="S32" s="348"/>
      <c r="T32" s="348"/>
    </row>
    <row r="33" spans="1:56" ht="15" customHeight="1">
      <c r="A33" s="7"/>
      <c r="B33" s="153"/>
      <c r="C33" s="347"/>
      <c r="D33" s="181"/>
      <c r="E33" s="491" t="s">
        <v>893</v>
      </c>
      <c r="F33" s="465"/>
      <c r="G33" s="465"/>
      <c r="H33" s="465"/>
      <c r="I33" s="465"/>
      <c r="J33" s="465"/>
      <c r="K33" s="267"/>
      <c r="L33" s="267"/>
      <c r="M33" s="267"/>
      <c r="N33" s="267"/>
      <c r="O33" s="267"/>
      <c r="P33" s="267"/>
      <c r="Q33" s="267"/>
      <c r="R33" s="834"/>
      <c r="S33" s="348"/>
      <c r="T33" s="348"/>
    </row>
    <row r="34" spans="1:56" ht="15" customHeight="1">
      <c r="A34" s="7"/>
      <c r="B34" s="153"/>
      <c r="C34" s="347"/>
      <c r="E34" s="170"/>
      <c r="F34" s="181"/>
      <c r="G34" s="181"/>
      <c r="H34" s="181"/>
      <c r="I34" s="267"/>
      <c r="J34" s="267"/>
      <c r="K34" s="267"/>
      <c r="L34" s="267"/>
      <c r="M34" s="267"/>
      <c r="N34" s="267"/>
      <c r="O34" s="267"/>
      <c r="P34" s="267"/>
      <c r="Q34" s="267"/>
      <c r="R34" s="834"/>
      <c r="S34" s="180"/>
      <c r="T34" s="180"/>
    </row>
    <row r="35" spans="1:56" ht="15" customHeight="1">
      <c r="A35" s="7"/>
      <c r="B35" s="153"/>
      <c r="C35" s="349"/>
      <c r="E35" s="170"/>
      <c r="F35" s="339"/>
      <c r="G35" s="339"/>
      <c r="H35" s="339"/>
      <c r="I35" s="267"/>
      <c r="J35" s="267"/>
      <c r="K35" s="267"/>
      <c r="L35" s="267"/>
      <c r="M35" s="267"/>
      <c r="N35" s="267"/>
      <c r="O35" s="267"/>
      <c r="P35" s="267"/>
      <c r="Q35" s="267"/>
      <c r="R35" s="834"/>
      <c r="S35" s="348"/>
      <c r="T35" s="522">
        <v>22</v>
      </c>
    </row>
    <row r="36" spans="1:56" s="598" customFormat="1" ht="5.0999999999999996" customHeight="1">
      <c r="A36" s="602"/>
      <c r="B36" s="597"/>
      <c r="C36" s="606"/>
      <c r="D36" s="603"/>
      <c r="H36" s="625"/>
      <c r="I36" s="604"/>
      <c r="J36" s="604"/>
      <c r="K36" s="604"/>
      <c r="L36" s="604"/>
      <c r="M36" s="604"/>
      <c r="N36" s="604"/>
      <c r="O36" s="604"/>
      <c r="P36" s="604"/>
      <c r="Q36" s="604"/>
      <c r="R36" s="604"/>
      <c r="S36" s="604"/>
      <c r="T36" s="604"/>
    </row>
    <row r="37" spans="1:56" s="642" customFormat="1" ht="20.100000000000001" customHeight="1">
      <c r="A37" s="640"/>
      <c r="B37" s="641"/>
      <c r="C37" s="657"/>
      <c r="D37" s="643"/>
      <c r="H37" s="658"/>
      <c r="I37" s="600" t="s">
        <v>708</v>
      </c>
      <c r="J37" s="600" t="s">
        <v>713</v>
      </c>
      <c r="K37" s="600" t="s">
        <v>726</v>
      </c>
      <c r="L37" s="600" t="s">
        <v>742</v>
      </c>
      <c r="M37" s="600" t="s">
        <v>746</v>
      </c>
      <c r="N37" s="600" t="s">
        <v>768</v>
      </c>
      <c r="O37" s="600" t="s">
        <v>776</v>
      </c>
      <c r="P37" s="600" t="s">
        <v>1092</v>
      </c>
      <c r="Q37" s="600" t="s">
        <v>1034</v>
      </c>
      <c r="R37" s="600" t="s">
        <v>1191</v>
      </c>
      <c r="S37" s="601"/>
      <c r="T37" s="917"/>
      <c r="U37" s="1090"/>
      <c r="V37" s="1090"/>
      <c r="W37" s="1090"/>
      <c r="X37" s="1090"/>
    </row>
    <row r="38" spans="1:56" s="133" customFormat="1" ht="7.5" customHeight="1">
      <c r="A38" s="7"/>
      <c r="B38" s="323"/>
      <c r="C38" s="193"/>
      <c r="H38" s="140"/>
      <c r="I38" s="140"/>
      <c r="J38" s="140"/>
      <c r="K38" s="140"/>
      <c r="L38" s="140"/>
      <c r="M38" s="140"/>
      <c r="N38" s="140"/>
      <c r="O38" s="140"/>
      <c r="P38" s="140"/>
      <c r="Q38" s="140"/>
      <c r="R38" s="140"/>
      <c r="S38" s="140"/>
      <c r="T38" s="14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row>
    <row r="39" spans="1:56" s="133" customFormat="1" ht="12.95" customHeight="1">
      <c r="A39" s="187" t="s">
        <v>58</v>
      </c>
      <c r="B39" s="188"/>
      <c r="C39" s="211"/>
      <c r="D39" s="629" t="s">
        <v>1021</v>
      </c>
      <c r="E39" s="10"/>
      <c r="F39" s="493"/>
      <c r="G39" s="493"/>
      <c r="H39" s="493"/>
      <c r="I39" s="493"/>
      <c r="J39" s="493"/>
      <c r="K39" s="181"/>
      <c r="L39" s="181"/>
      <c r="M39" s="181"/>
      <c r="N39" s="181"/>
      <c r="O39" s="181"/>
      <c r="P39" s="181"/>
      <c r="Q39" s="181"/>
      <c r="R39" s="357"/>
      <c r="S39" s="181"/>
      <c r="T39" s="626"/>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row>
    <row r="40" spans="1:56" ht="12.95" customHeight="1" thickBot="1">
      <c r="A40" s="189"/>
      <c r="B40" s="190"/>
      <c r="C40" s="310"/>
      <c r="D40" s="493"/>
      <c r="E40" s="682" t="s">
        <v>1022</v>
      </c>
      <c r="F40" s="524"/>
      <c r="G40" s="524"/>
      <c r="H40" s="524"/>
      <c r="I40" s="524"/>
      <c r="J40" s="524"/>
      <c r="K40" s="341"/>
      <c r="L40" s="341"/>
      <c r="M40" s="341"/>
      <c r="N40" s="341"/>
      <c r="O40" s="341"/>
      <c r="P40" s="341"/>
      <c r="Q40" s="1100"/>
      <c r="R40" s="1100" t="s">
        <v>1140</v>
      </c>
      <c r="S40" s="488"/>
      <c r="T40" s="488"/>
      <c r="U40" s="259"/>
      <c r="V40" s="259"/>
      <c r="W40" s="259"/>
      <c r="X40" s="259"/>
      <c r="Y40" s="259"/>
      <c r="Z40" s="259"/>
      <c r="AA40" s="259"/>
      <c r="AB40" s="259"/>
      <c r="AC40" s="259"/>
      <c r="BD40" s="259"/>
    </row>
    <row r="41" spans="1:56" ht="12.95" customHeight="1" thickTop="1">
      <c r="A41" s="689" t="s">
        <v>1066</v>
      </c>
      <c r="B41" s="691"/>
      <c r="C41" s="179"/>
      <c r="D41" s="493"/>
      <c r="E41" s="493"/>
      <c r="F41" s="495" t="s">
        <v>894</v>
      </c>
      <c r="G41" s="495"/>
      <c r="H41" s="495"/>
      <c r="I41" s="493"/>
      <c r="J41" s="493"/>
      <c r="K41" s="342"/>
      <c r="L41" s="342"/>
      <c r="M41" s="172">
        <v>6.0955297086195048E-3</v>
      </c>
      <c r="N41" s="172">
        <v>2.925854563619496E-3</v>
      </c>
      <c r="O41" s="172">
        <v>8.5106699825765811E-3</v>
      </c>
      <c r="P41" s="172">
        <v>2.781708648364533E-3</v>
      </c>
      <c r="Q41" s="863">
        <v>7.0544164945921259E-3</v>
      </c>
      <c r="R41" s="864">
        <v>3.8863996502923339E-3</v>
      </c>
      <c r="S41" s="488"/>
      <c r="T41" s="488"/>
      <c r="U41" s="259"/>
      <c r="V41" s="259"/>
      <c r="W41" s="259"/>
      <c r="X41" s="259"/>
      <c r="Y41" s="259"/>
      <c r="Z41" s="259"/>
      <c r="AA41" s="259"/>
      <c r="AB41" s="259"/>
      <c r="AC41" s="259"/>
      <c r="BD41" s="259"/>
    </row>
    <row r="42" spans="1:56" ht="12.95" customHeight="1">
      <c r="A42" s="191"/>
      <c r="B42" s="692" t="s">
        <v>1067</v>
      </c>
      <c r="C42" s="179"/>
      <c r="D42" s="493"/>
      <c r="E42" s="493"/>
      <c r="F42" s="495" t="s">
        <v>895</v>
      </c>
      <c r="G42" s="495"/>
      <c r="H42" s="495"/>
      <c r="I42" s="493"/>
      <c r="J42" s="493"/>
      <c r="K42" s="342"/>
      <c r="L42" s="342"/>
      <c r="M42" s="172">
        <v>4.5342737753015436E-3</v>
      </c>
      <c r="N42" s="172">
        <v>1.1544920235096558E-3</v>
      </c>
      <c r="O42" s="172">
        <v>1.061900802436361E-3</v>
      </c>
      <c r="P42" s="172">
        <v>1.5775025774156283E-3</v>
      </c>
      <c r="Q42" s="863">
        <v>1.3825644668247949E-3</v>
      </c>
      <c r="R42" s="864">
        <v>1.1791403399483847E-3</v>
      </c>
      <c r="S42" s="488"/>
      <c r="T42" s="488"/>
      <c r="U42" s="259"/>
      <c r="V42" s="259"/>
      <c r="W42" s="259"/>
      <c r="X42" s="259"/>
      <c r="Y42" s="259"/>
      <c r="Z42" s="259"/>
      <c r="AA42" s="259"/>
      <c r="AB42" s="259"/>
      <c r="AC42" s="259"/>
      <c r="BD42" s="259"/>
    </row>
    <row r="43" spans="1:56" ht="12.95" customHeight="1">
      <c r="A43" s="191"/>
      <c r="B43" s="692" t="s">
        <v>1068</v>
      </c>
      <c r="C43" s="179"/>
      <c r="D43" s="493"/>
      <c r="E43" s="493"/>
      <c r="F43" s="495" t="s">
        <v>896</v>
      </c>
      <c r="G43" s="495"/>
      <c r="H43" s="495"/>
      <c r="I43" s="493"/>
      <c r="J43" s="493"/>
      <c r="K43" s="342"/>
      <c r="L43" s="342"/>
      <c r="M43" s="172">
        <v>7.718966628717485E-3</v>
      </c>
      <c r="N43" s="172">
        <v>7.682003262729286E-3</v>
      </c>
      <c r="O43" s="172">
        <v>6.7560304904165846E-3</v>
      </c>
      <c r="P43" s="172">
        <v>6.4828701242817732E-3</v>
      </c>
      <c r="Q43" s="863">
        <v>6.0538139796542855E-3</v>
      </c>
      <c r="R43" s="864">
        <v>5.1390875650096446E-3</v>
      </c>
      <c r="S43" s="488"/>
      <c r="T43" s="488"/>
      <c r="U43" s="259"/>
      <c r="V43" s="259"/>
      <c r="W43" s="259"/>
      <c r="X43" s="259"/>
      <c r="Y43" s="259"/>
      <c r="Z43" s="259"/>
      <c r="AA43" s="259"/>
      <c r="AB43" s="259"/>
      <c r="AC43" s="259"/>
      <c r="BD43" s="259"/>
    </row>
    <row r="44" spans="1:56" ht="12.95" customHeight="1">
      <c r="A44" s="690"/>
      <c r="B44" s="692" t="s">
        <v>1069</v>
      </c>
      <c r="C44" s="179"/>
      <c r="D44" s="493"/>
      <c r="E44" s="493"/>
      <c r="F44" s="495" t="s">
        <v>897</v>
      </c>
      <c r="G44" s="495"/>
      <c r="H44" s="495"/>
      <c r="I44" s="493"/>
      <c r="J44" s="493"/>
      <c r="K44" s="342"/>
      <c r="L44" s="342"/>
      <c r="M44" s="172">
        <v>1.8127788571141128E-4</v>
      </c>
      <c r="N44" s="172">
        <v>2.5282319231417498E-5</v>
      </c>
      <c r="O44" s="172">
        <v>2.6757038564417991E-5</v>
      </c>
      <c r="P44" s="172">
        <v>0</v>
      </c>
      <c r="Q44" s="863">
        <v>0</v>
      </c>
      <c r="R44" s="864">
        <v>1.7795779058797564E-4</v>
      </c>
      <c r="S44" s="488"/>
      <c r="T44" s="488"/>
      <c r="U44" s="259"/>
      <c r="V44" s="259"/>
      <c r="W44" s="259"/>
      <c r="X44" s="259"/>
      <c r="Y44" s="259"/>
      <c r="Z44" s="259"/>
      <c r="AA44" s="259"/>
      <c r="AB44" s="259"/>
      <c r="AC44" s="259"/>
      <c r="BD44" s="259"/>
    </row>
    <row r="45" spans="1:56" ht="12.95" customHeight="1">
      <c r="A45" s="690"/>
      <c r="B45" s="692" t="s">
        <v>1070</v>
      </c>
      <c r="C45" s="179"/>
      <c r="D45" s="493"/>
      <c r="E45" s="493"/>
      <c r="F45" s="495" t="s">
        <v>898</v>
      </c>
      <c r="G45" s="495"/>
      <c r="H45" s="495"/>
      <c r="I45" s="493"/>
      <c r="J45" s="493"/>
      <c r="K45" s="342"/>
      <c r="L45" s="342"/>
      <c r="M45" s="172">
        <v>2.3583684779464381E-3</v>
      </c>
      <c r="N45" s="172">
        <v>4.8515981735159815E-3</v>
      </c>
      <c r="O45" s="172">
        <v>3.6355547940779081E-3</v>
      </c>
      <c r="P45" s="172">
        <v>5.5507638840443674E-3</v>
      </c>
      <c r="Q45" s="863">
        <v>1.1909201738743453E-3</v>
      </c>
      <c r="R45" s="864">
        <v>1.024979919544587E-2</v>
      </c>
      <c r="S45" s="488"/>
      <c r="T45" s="488"/>
      <c r="U45" s="259"/>
      <c r="V45" s="259"/>
      <c r="W45" s="259"/>
      <c r="X45" s="259"/>
      <c r="Y45" s="259"/>
      <c r="Z45" s="259"/>
      <c r="AA45" s="259"/>
      <c r="AB45" s="259"/>
      <c r="AC45" s="259"/>
      <c r="BD45" s="259"/>
    </row>
    <row r="46" spans="1:56" ht="12.95" customHeight="1">
      <c r="A46" s="690"/>
      <c r="B46" s="692" t="s">
        <v>1071</v>
      </c>
      <c r="C46" s="179"/>
      <c r="D46" s="493"/>
      <c r="E46" s="493"/>
      <c r="F46" s="495" t="s">
        <v>899</v>
      </c>
      <c r="G46" s="495"/>
      <c r="H46" s="495"/>
      <c r="I46" s="493"/>
      <c r="J46" s="493"/>
      <c r="K46" s="342"/>
      <c r="L46" s="342"/>
      <c r="M46" s="172">
        <v>6.6288132147460542E-3</v>
      </c>
      <c r="N46" s="172">
        <v>4.5425579406161935E-3</v>
      </c>
      <c r="O46" s="172">
        <v>2.967531791092843E-3</v>
      </c>
      <c r="P46" s="172">
        <v>4.4242491344510908E-3</v>
      </c>
      <c r="Q46" s="863">
        <v>4.4894655970543597E-3</v>
      </c>
      <c r="R46" s="864">
        <v>4.8284060491110645E-3</v>
      </c>
      <c r="S46" s="488"/>
      <c r="T46" s="488"/>
      <c r="U46" s="259"/>
      <c r="V46" s="259"/>
      <c r="W46" s="259"/>
      <c r="X46" s="259"/>
      <c r="Y46" s="259"/>
      <c r="Z46" s="259"/>
      <c r="AA46" s="259"/>
      <c r="AB46" s="259"/>
      <c r="AC46" s="259"/>
      <c r="BD46" s="259"/>
    </row>
    <row r="47" spans="1:56" ht="12.95" customHeight="1">
      <c r="A47" s="690"/>
      <c r="B47" s="692" t="s">
        <v>1072</v>
      </c>
      <c r="C47" s="179"/>
      <c r="D47" s="493"/>
      <c r="E47" s="492"/>
      <c r="F47" s="495" t="s">
        <v>900</v>
      </c>
      <c r="G47" s="495"/>
      <c r="H47" s="495"/>
      <c r="I47" s="493"/>
      <c r="J47" s="493"/>
      <c r="K47" s="342"/>
      <c r="L47" s="342"/>
      <c r="M47" s="172">
        <v>3.4912789752143819E-3</v>
      </c>
      <c r="N47" s="172">
        <v>3.3781486101384819E-3</v>
      </c>
      <c r="O47" s="172">
        <v>4.0108094573483525E-3</v>
      </c>
      <c r="P47" s="172">
        <v>3.453211090439336E-3</v>
      </c>
      <c r="Q47" s="863">
        <v>3.672437985571013E-3</v>
      </c>
      <c r="R47" s="864">
        <v>3.5736399485033492E-3</v>
      </c>
      <c r="S47" s="488"/>
      <c r="T47" s="488"/>
      <c r="U47" s="259"/>
      <c r="V47" s="259"/>
      <c r="W47" s="259"/>
      <c r="X47" s="259"/>
      <c r="Y47" s="259"/>
      <c r="Z47" s="259"/>
      <c r="AA47" s="259"/>
      <c r="AB47" s="259"/>
      <c r="AC47" s="259"/>
      <c r="BD47" s="259"/>
    </row>
    <row r="48" spans="1:56" ht="12.95" customHeight="1">
      <c r="A48" s="690"/>
      <c r="B48" s="692" t="s">
        <v>1073</v>
      </c>
      <c r="C48" s="179"/>
      <c r="D48" s="493"/>
      <c r="E48" s="493"/>
      <c r="F48" s="495" t="s">
        <v>901</v>
      </c>
      <c r="G48" s="495"/>
      <c r="H48" s="495"/>
      <c r="I48" s="493"/>
      <c r="J48" s="493"/>
      <c r="K48" s="342"/>
      <c r="L48" s="342"/>
      <c r="M48" s="172">
        <v>3.7298259197688908E-3</v>
      </c>
      <c r="N48" s="172">
        <v>2.9316808574658239E-3</v>
      </c>
      <c r="O48" s="172">
        <v>2.6775910959933448E-3</v>
      </c>
      <c r="P48" s="172">
        <v>1.4363368660341544E-3</v>
      </c>
      <c r="Q48" s="863">
        <v>1.2126264095943405E-3</v>
      </c>
      <c r="R48" s="864">
        <v>1.931003887885939E-3</v>
      </c>
      <c r="S48" s="488"/>
      <c r="T48" s="488"/>
      <c r="U48" s="259"/>
      <c r="V48" s="259"/>
      <c r="W48" s="259"/>
      <c r="X48" s="259"/>
      <c r="Y48" s="259"/>
      <c r="Z48" s="259"/>
      <c r="AA48" s="259"/>
      <c r="AB48" s="259"/>
      <c r="AC48" s="259"/>
      <c r="BD48" s="259"/>
    </row>
    <row r="49" spans="1:56" ht="12.95" customHeight="1">
      <c r="A49" s="690"/>
      <c r="B49" s="692" t="s">
        <v>1074</v>
      </c>
      <c r="C49" s="179"/>
      <c r="D49" s="493"/>
      <c r="E49" s="493"/>
      <c r="F49" s="495" t="s">
        <v>902</v>
      </c>
      <c r="G49" s="495"/>
      <c r="H49" s="495"/>
      <c r="I49" s="493"/>
      <c r="J49" s="493"/>
      <c r="K49" s="518"/>
      <c r="L49" s="518"/>
      <c r="M49" s="172">
        <v>4.6917770764634556E-3</v>
      </c>
      <c r="N49" s="172">
        <v>2.8265885350055161E-3</v>
      </c>
      <c r="O49" s="172">
        <v>3.8760196530990771E-3</v>
      </c>
      <c r="P49" s="172">
        <v>3.0886926957426177E-3</v>
      </c>
      <c r="Q49" s="863">
        <v>3.1846206313452638E-3</v>
      </c>
      <c r="R49" s="864">
        <v>2.9521202103349646E-3</v>
      </c>
      <c r="S49" s="488"/>
      <c r="T49" s="488"/>
      <c r="U49" s="259"/>
      <c r="V49" s="259"/>
      <c r="W49" s="259"/>
      <c r="X49" s="259"/>
      <c r="Y49" s="259"/>
      <c r="Z49" s="259"/>
      <c r="AA49" s="259"/>
      <c r="AB49" s="259"/>
      <c r="AC49" s="259"/>
      <c r="BD49" s="259"/>
    </row>
    <row r="50" spans="1:56" ht="12.95" customHeight="1">
      <c r="A50" s="690"/>
      <c r="B50" s="692" t="s">
        <v>1075</v>
      </c>
      <c r="C50" s="179"/>
      <c r="D50" s="493"/>
      <c r="E50" s="493"/>
      <c r="F50" s="495" t="s">
        <v>903</v>
      </c>
      <c r="G50" s="495"/>
      <c r="H50" s="495"/>
      <c r="I50" s="493"/>
      <c r="J50" s="493"/>
      <c r="K50" s="342"/>
      <c r="L50" s="342"/>
      <c r="M50" s="172">
        <v>4.6286276811556368E-3</v>
      </c>
      <c r="N50" s="172">
        <v>4.5890582454383277E-3</v>
      </c>
      <c r="O50" s="172">
        <v>6.5569822811555713E-3</v>
      </c>
      <c r="P50" s="172">
        <v>3.3574686400873674E-3</v>
      </c>
      <c r="Q50" s="863">
        <v>4.2488130499421083E-3</v>
      </c>
      <c r="R50" s="864">
        <v>3.9148989163976852E-3</v>
      </c>
      <c r="S50" s="488"/>
      <c r="T50" s="488"/>
      <c r="U50" s="259"/>
      <c r="V50" s="259"/>
      <c r="W50" s="259"/>
      <c r="X50" s="259"/>
      <c r="Y50" s="259"/>
      <c r="Z50" s="259"/>
      <c r="AA50" s="259"/>
      <c r="AB50" s="259"/>
      <c r="AC50" s="259"/>
      <c r="BD50" s="259"/>
    </row>
    <row r="51" spans="1:56" ht="12.95" customHeight="1">
      <c r="A51" s="690"/>
      <c r="B51" s="692" t="s">
        <v>1076</v>
      </c>
      <c r="C51" s="179"/>
      <c r="D51" s="493"/>
      <c r="E51" s="493"/>
      <c r="F51" s="495" t="s">
        <v>904</v>
      </c>
      <c r="G51" s="495"/>
      <c r="H51" s="495"/>
      <c r="I51" s="493"/>
      <c r="J51" s="493"/>
      <c r="K51" s="342"/>
      <c r="L51" s="342"/>
      <c r="M51" s="172">
        <v>3.3304971741045675E-4</v>
      </c>
      <c r="N51" s="172">
        <v>0</v>
      </c>
      <c r="O51" s="172">
        <v>0</v>
      </c>
      <c r="P51" s="172">
        <v>1.097218295603044E-5</v>
      </c>
      <c r="Q51" s="863">
        <v>2.1696162599720987E-5</v>
      </c>
      <c r="R51" s="864">
        <v>2.7731468626165037E-5</v>
      </c>
      <c r="S51" s="488"/>
      <c r="T51" s="488"/>
      <c r="U51" s="259"/>
      <c r="V51" s="259"/>
      <c r="W51" s="259"/>
      <c r="X51" s="259"/>
      <c r="Y51" s="259"/>
      <c r="Z51" s="259"/>
      <c r="AA51" s="259"/>
      <c r="AB51" s="259"/>
      <c r="AC51" s="259"/>
      <c r="BD51" s="259"/>
    </row>
    <row r="52" spans="1:56" ht="12.95" customHeight="1">
      <c r="A52" s="191"/>
      <c r="B52" s="692" t="s">
        <v>1077</v>
      </c>
      <c r="C52" s="179"/>
      <c r="D52" s="493"/>
      <c r="E52" s="493"/>
      <c r="F52" s="495" t="s">
        <v>905</v>
      </c>
      <c r="G52" s="495"/>
      <c r="H52" s="495"/>
      <c r="I52" s="493"/>
      <c r="J52" s="493"/>
      <c r="K52" s="342"/>
      <c r="L52" s="342"/>
      <c r="M52" s="172">
        <v>8.9487522821319026E-4</v>
      </c>
      <c r="N52" s="172">
        <v>7.177980111468152E-4</v>
      </c>
      <c r="O52" s="172">
        <v>6.7780345388872136E-4</v>
      </c>
      <c r="P52" s="172">
        <v>6.8908972091070509E-4</v>
      </c>
      <c r="Q52" s="863">
        <v>6.0382650000613764E-4</v>
      </c>
      <c r="R52" s="864">
        <v>9.600444938101544E-4</v>
      </c>
      <c r="S52" s="488"/>
      <c r="T52" s="488"/>
      <c r="U52" s="259"/>
      <c r="V52" s="259"/>
      <c r="W52" s="259"/>
      <c r="X52" s="259"/>
      <c r="Y52" s="259"/>
      <c r="Z52" s="259"/>
      <c r="AA52" s="259"/>
      <c r="AB52" s="259"/>
      <c r="AC52" s="259"/>
      <c r="BD52" s="259"/>
    </row>
    <row r="53" spans="1:56" ht="12.95" customHeight="1">
      <c r="A53" s="690"/>
      <c r="B53" s="692" t="s">
        <v>1078</v>
      </c>
      <c r="C53" s="179"/>
      <c r="D53" s="170"/>
      <c r="E53" s="493"/>
      <c r="F53" s="495" t="s">
        <v>906</v>
      </c>
      <c r="G53" s="495"/>
      <c r="H53" s="495"/>
      <c r="I53" s="493"/>
      <c r="J53" s="493"/>
      <c r="K53" s="342"/>
      <c r="L53" s="342"/>
      <c r="M53" s="172">
        <v>1.8169696288144715E-3</v>
      </c>
      <c r="N53" s="172">
        <v>2.1610176428536348E-3</v>
      </c>
      <c r="O53" s="172">
        <v>2.831424522931965E-3</v>
      </c>
      <c r="P53" s="172">
        <v>3.2993706486824318E-3</v>
      </c>
      <c r="Q53" s="863">
        <v>3.2969104069991203E-3</v>
      </c>
      <c r="R53" s="864">
        <v>2.8830788260149507E-3</v>
      </c>
      <c r="S53" s="488"/>
      <c r="T53" s="488"/>
      <c r="U53" s="259"/>
      <c r="V53" s="259"/>
      <c r="W53" s="259"/>
      <c r="X53" s="259"/>
      <c r="Y53" s="259"/>
      <c r="Z53" s="259"/>
      <c r="AA53" s="259"/>
      <c r="AB53" s="259"/>
      <c r="AC53" s="259"/>
      <c r="BD53" s="259"/>
    </row>
    <row r="54" spans="1:56" ht="12.95" customHeight="1">
      <c r="A54" s="690"/>
      <c r="B54" s="921" t="s">
        <v>1079</v>
      </c>
      <c r="C54" s="179"/>
      <c r="D54" s="170"/>
      <c r="E54" s="492"/>
      <c r="F54" s="495" t="s">
        <v>907</v>
      </c>
      <c r="G54" s="495"/>
      <c r="H54" s="495"/>
      <c r="I54" s="493"/>
      <c r="J54" s="493"/>
      <c r="K54" s="342"/>
      <c r="L54" s="342"/>
      <c r="M54" s="172">
        <v>9.0671671998824623E-3</v>
      </c>
      <c r="N54" s="172">
        <v>7.5328467153284676E-3</v>
      </c>
      <c r="O54" s="172">
        <v>5.4176604238104368E-3</v>
      </c>
      <c r="P54" s="172">
        <v>5.3351799246150093E-3</v>
      </c>
      <c r="Q54" s="863">
        <v>2.4425357351041438E-3</v>
      </c>
      <c r="R54" s="864">
        <v>3.2880804767169381E-3</v>
      </c>
      <c r="S54" s="488"/>
      <c r="T54" s="488"/>
      <c r="U54" s="259"/>
      <c r="V54" s="259"/>
      <c r="W54" s="259"/>
      <c r="X54" s="259"/>
      <c r="Y54" s="259"/>
      <c r="Z54" s="259"/>
      <c r="AA54" s="259"/>
      <c r="AB54" s="259"/>
      <c r="AC54" s="259"/>
      <c r="BD54" s="259"/>
    </row>
    <row r="55" spans="1:56" ht="12.95" customHeight="1">
      <c r="A55" s="690"/>
      <c r="B55" s="692" t="s">
        <v>1080</v>
      </c>
      <c r="C55" s="179"/>
      <c r="D55" s="170"/>
      <c r="E55" s="493"/>
      <c r="F55" s="495" t="s">
        <v>908</v>
      </c>
      <c r="G55" s="495"/>
      <c r="H55" s="495"/>
      <c r="I55" s="493"/>
      <c r="J55" s="493"/>
      <c r="K55" s="342"/>
      <c r="L55" s="342"/>
      <c r="M55" s="172">
        <v>0</v>
      </c>
      <c r="N55" s="172">
        <v>0</v>
      </c>
      <c r="O55" s="172">
        <v>0</v>
      </c>
      <c r="P55" s="172">
        <v>0</v>
      </c>
      <c r="Q55" s="863">
        <v>0</v>
      </c>
      <c r="R55" s="864">
        <v>0</v>
      </c>
      <c r="S55" s="488"/>
      <c r="T55" s="488"/>
      <c r="U55" s="259"/>
      <c r="V55" s="259"/>
      <c r="W55" s="259"/>
      <c r="X55" s="259"/>
      <c r="Y55" s="259"/>
      <c r="Z55" s="259"/>
      <c r="AA55" s="259"/>
      <c r="AB55" s="259"/>
      <c r="AC55" s="259"/>
      <c r="BD55" s="259"/>
    </row>
    <row r="56" spans="1:56" ht="12.95" customHeight="1">
      <c r="A56" s="690"/>
      <c r="B56" s="692" t="s">
        <v>1081</v>
      </c>
      <c r="C56" s="179"/>
      <c r="D56" s="156"/>
      <c r="E56" s="493"/>
      <c r="F56" s="495" t="s">
        <v>909</v>
      </c>
      <c r="G56" s="495"/>
      <c r="H56" s="495"/>
      <c r="I56" s="493"/>
      <c r="J56" s="493"/>
      <c r="K56" s="342"/>
      <c r="L56" s="342"/>
      <c r="M56" s="172">
        <v>2.6019608539300768E-3</v>
      </c>
      <c r="N56" s="172">
        <v>2.5957931404072885E-3</v>
      </c>
      <c r="O56" s="172">
        <v>3.7841439040639572E-3</v>
      </c>
      <c r="P56" s="172">
        <v>3.1058377626482733E-3</v>
      </c>
      <c r="Q56" s="863">
        <v>4.789603999038332E-3</v>
      </c>
      <c r="R56" s="864">
        <v>3.1346833429619679E-3</v>
      </c>
      <c r="S56" s="488"/>
      <c r="T56" s="488"/>
      <c r="U56" s="259"/>
      <c r="V56" s="259"/>
      <c r="W56" s="259"/>
      <c r="X56" s="259"/>
      <c r="Y56" s="259"/>
      <c r="Z56" s="259"/>
      <c r="AA56" s="259"/>
      <c r="AB56" s="259"/>
      <c r="AC56" s="259"/>
      <c r="BD56" s="259"/>
    </row>
    <row r="57" spans="1:56" ht="12.95" customHeight="1">
      <c r="A57" s="690"/>
      <c r="B57" s="692" t="s">
        <v>1082</v>
      </c>
      <c r="C57" s="179"/>
      <c r="D57" s="156"/>
      <c r="E57" s="493"/>
      <c r="F57" s="495" t="s">
        <v>910</v>
      </c>
      <c r="G57" s="495"/>
      <c r="H57" s="495"/>
      <c r="I57" s="493"/>
      <c r="J57" s="493"/>
      <c r="K57" s="267"/>
      <c r="L57" s="267"/>
      <c r="M57" s="172">
        <v>3.9147543126616226E-3</v>
      </c>
      <c r="N57" s="172">
        <v>1.6449817901192782E-3</v>
      </c>
      <c r="O57" s="172">
        <v>1.7649658306102209E-3</v>
      </c>
      <c r="P57" s="172">
        <v>6.629159690048154E-3</v>
      </c>
      <c r="Q57" s="863">
        <v>8.1215467226534999E-3</v>
      </c>
      <c r="R57" s="864">
        <v>7.8282982010223559E-3</v>
      </c>
      <c r="S57" s="488"/>
      <c r="T57" s="488"/>
      <c r="U57" s="259"/>
      <c r="V57" s="259"/>
      <c r="W57" s="259"/>
      <c r="X57" s="259"/>
      <c r="Y57" s="259"/>
      <c r="Z57" s="259"/>
      <c r="AA57" s="259"/>
      <c r="AB57" s="259"/>
      <c r="AC57" s="259"/>
      <c r="BD57" s="259"/>
    </row>
    <row r="58" spans="1:56" ht="12.95" customHeight="1">
      <c r="A58" s="690"/>
      <c r="B58" s="692" t="s">
        <v>1284</v>
      </c>
      <c r="C58" s="179"/>
      <c r="D58" s="270"/>
      <c r="E58" s="493"/>
      <c r="F58" s="495" t="s">
        <v>911</v>
      </c>
      <c r="G58" s="495"/>
      <c r="H58" s="495"/>
      <c r="I58" s="493"/>
      <c r="J58" s="493"/>
      <c r="K58" s="518"/>
      <c r="L58" s="518"/>
      <c r="M58" s="172">
        <v>7.442915594705321E-2</v>
      </c>
      <c r="N58" s="172">
        <v>2.953788168460152E-2</v>
      </c>
      <c r="O58" s="172">
        <v>2.5380536860228519E-2</v>
      </c>
      <c r="P58" s="172">
        <v>3.9920552499235502E-3</v>
      </c>
      <c r="Q58" s="863">
        <v>1.1721240833269617E-3</v>
      </c>
      <c r="R58" s="864">
        <v>1.3205806008755381E-3</v>
      </c>
      <c r="S58" s="488"/>
      <c r="T58" s="488"/>
      <c r="U58" s="259"/>
      <c r="V58" s="259"/>
      <c r="W58" s="259"/>
      <c r="X58" s="259"/>
      <c r="Y58" s="259"/>
      <c r="Z58" s="259"/>
      <c r="AA58" s="259"/>
      <c r="AB58" s="259"/>
      <c r="AC58" s="259"/>
      <c r="BD58" s="259"/>
    </row>
    <row r="59" spans="1:56" ht="12.95" customHeight="1">
      <c r="A59" s="690"/>
      <c r="B59" s="692" t="s">
        <v>1083</v>
      </c>
      <c r="C59" s="179"/>
      <c r="D59" s="170"/>
      <c r="E59" s="493"/>
      <c r="F59" s="495" t="s">
        <v>912</v>
      </c>
      <c r="G59" s="495"/>
      <c r="H59" s="495"/>
      <c r="I59" s="493"/>
      <c r="J59" s="493"/>
      <c r="K59" s="342"/>
      <c r="L59" s="342"/>
      <c r="M59" s="172">
        <v>2.4027507692156659E-3</v>
      </c>
      <c r="N59" s="172">
        <v>3.3212418146699963E-3</v>
      </c>
      <c r="O59" s="172">
        <v>1.2778132501394199E-3</v>
      </c>
      <c r="P59" s="172">
        <v>9.1671641649234414E-3</v>
      </c>
      <c r="Q59" s="863">
        <v>8.6626227866264654E-3</v>
      </c>
      <c r="R59" s="864">
        <v>7.9975135058731259E-3</v>
      </c>
      <c r="S59" s="488"/>
      <c r="T59" s="488"/>
      <c r="U59" s="259"/>
      <c r="V59" s="259"/>
      <c r="W59" s="259"/>
      <c r="X59" s="259"/>
      <c r="Y59" s="259"/>
      <c r="Z59" s="259"/>
      <c r="AA59" s="259"/>
      <c r="AB59" s="259"/>
      <c r="AC59" s="259"/>
      <c r="BD59" s="259"/>
    </row>
    <row r="60" spans="1:56" ht="12.95" customHeight="1">
      <c r="A60" s="189"/>
      <c r="B60" s="153"/>
      <c r="C60" s="179"/>
      <c r="D60" s="170"/>
      <c r="E60" s="493"/>
      <c r="F60" s="495" t="s">
        <v>913</v>
      </c>
      <c r="G60" s="495"/>
      <c r="H60" s="495"/>
      <c r="I60" s="493"/>
      <c r="J60" s="493"/>
      <c r="K60" s="342"/>
      <c r="L60" s="342"/>
      <c r="M60" s="172" t="s">
        <v>1105</v>
      </c>
      <c r="N60" s="172" t="s">
        <v>1105</v>
      </c>
      <c r="O60" s="172" t="s">
        <v>1105</v>
      </c>
      <c r="P60" s="172" t="s">
        <v>1105</v>
      </c>
      <c r="Q60" s="1304" t="s">
        <v>1110</v>
      </c>
      <c r="R60" s="1099" t="s">
        <v>1214</v>
      </c>
      <c r="S60" s="488"/>
      <c r="T60" s="488"/>
      <c r="U60" s="259"/>
      <c r="V60" s="259"/>
      <c r="W60" s="259"/>
      <c r="X60" s="259"/>
      <c r="Y60" s="259"/>
      <c r="Z60" s="259"/>
      <c r="AA60" s="259"/>
      <c r="AB60" s="259"/>
      <c r="AC60" s="259"/>
      <c r="BD60" s="259"/>
    </row>
    <row r="61" spans="1:56" ht="12.95" customHeight="1">
      <c r="A61" s="189"/>
      <c r="B61" s="153"/>
      <c r="C61" s="179"/>
      <c r="D61" s="170"/>
      <c r="E61" s="492"/>
      <c r="F61" s="495" t="s">
        <v>31</v>
      </c>
      <c r="G61" s="495"/>
      <c r="H61" s="495"/>
      <c r="I61" s="493"/>
      <c r="J61" s="493"/>
      <c r="K61" s="342"/>
      <c r="L61" s="342"/>
      <c r="M61" s="172" t="s">
        <v>1105</v>
      </c>
      <c r="N61" s="172" t="s">
        <v>1105</v>
      </c>
      <c r="O61" s="172" t="s">
        <v>1105</v>
      </c>
      <c r="P61" s="172" t="s">
        <v>1105</v>
      </c>
      <c r="Q61" s="1304" t="s">
        <v>1110</v>
      </c>
      <c r="R61" s="1099" t="s">
        <v>1214</v>
      </c>
      <c r="S61" s="488"/>
      <c r="T61" s="488"/>
      <c r="U61" s="259"/>
      <c r="V61" s="259"/>
      <c r="W61" s="259"/>
      <c r="X61" s="259"/>
      <c r="Y61" s="259"/>
      <c r="Z61" s="259"/>
      <c r="AA61" s="259"/>
      <c r="AB61" s="259"/>
      <c r="AC61" s="259"/>
      <c r="BD61" s="259"/>
    </row>
    <row r="62" spans="1:56" ht="12.95" customHeight="1" thickBot="1">
      <c r="A62" s="189"/>
      <c r="B62" s="153"/>
      <c r="C62" s="179"/>
      <c r="D62" s="170"/>
      <c r="E62" s="545"/>
      <c r="F62" s="545" t="s">
        <v>25</v>
      </c>
      <c r="G62" s="545"/>
      <c r="H62" s="545"/>
      <c r="I62" s="546"/>
      <c r="J62" s="546"/>
      <c r="K62" s="546"/>
      <c r="L62" s="546"/>
      <c r="M62" s="696">
        <v>5.1868520623992234E-3</v>
      </c>
      <c r="N62" s="696">
        <v>4.1040095936253013E-3</v>
      </c>
      <c r="O62" s="696">
        <v>3.8259841155028444E-3</v>
      </c>
      <c r="P62" s="696">
        <v>3.3739692312167945E-3</v>
      </c>
      <c r="Q62" s="696">
        <v>3.2283803389385143E-3</v>
      </c>
      <c r="R62" s="639">
        <v>3.1055286899569616E-3</v>
      </c>
      <c r="S62" s="488"/>
      <c r="T62" s="488"/>
      <c r="U62" s="259"/>
      <c r="V62" s="259"/>
      <c r="W62" s="259"/>
      <c r="X62" s="259"/>
      <c r="Y62" s="259"/>
      <c r="Z62" s="259"/>
      <c r="AA62" s="259"/>
      <c r="AB62" s="259"/>
      <c r="AC62" s="259"/>
      <c r="BD62" s="259"/>
    </row>
    <row r="63" spans="1:56" ht="12.95" customHeight="1">
      <c r="A63" s="161"/>
      <c r="B63" s="153"/>
      <c r="C63" s="179"/>
      <c r="D63" s="170"/>
      <c r="E63" s="493"/>
      <c r="F63" s="494"/>
      <c r="G63" s="495"/>
      <c r="H63" s="495"/>
      <c r="I63" s="493"/>
      <c r="J63" s="493"/>
      <c r="K63" s="342"/>
      <c r="L63" s="342"/>
      <c r="M63" s="172"/>
      <c r="N63" s="172"/>
      <c r="O63" s="172"/>
      <c r="P63" s="172"/>
      <c r="Q63" s="342"/>
      <c r="R63" s="863"/>
      <c r="S63" s="488"/>
      <c r="T63" s="488"/>
      <c r="U63" s="259"/>
      <c r="V63" s="259"/>
      <c r="W63" s="259"/>
      <c r="X63" s="259"/>
      <c r="Y63" s="259"/>
      <c r="Z63" s="259"/>
      <c r="AA63" s="259"/>
      <c r="AB63" s="259"/>
      <c r="AC63" s="259"/>
      <c r="BD63" s="259"/>
    </row>
    <row r="64" spans="1:56" ht="12.95" customHeight="1">
      <c r="A64" s="7"/>
      <c r="B64" s="153"/>
      <c r="C64" s="179"/>
      <c r="D64" s="170"/>
      <c r="E64" s="170"/>
      <c r="F64" s="170"/>
      <c r="G64" s="170"/>
      <c r="H64" s="170"/>
      <c r="I64" s="342"/>
      <c r="J64" s="342"/>
      <c r="K64" s="342"/>
      <c r="L64" s="342"/>
      <c r="M64" s="172"/>
      <c r="N64" s="172"/>
      <c r="O64" s="172"/>
      <c r="P64" s="172"/>
      <c r="Q64" s="342"/>
      <c r="R64" s="863"/>
      <c r="S64" s="488"/>
      <c r="T64" s="626"/>
      <c r="U64" s="259"/>
      <c r="V64" s="259"/>
      <c r="W64" s="259"/>
      <c r="X64" s="259"/>
      <c r="Y64" s="259"/>
      <c r="Z64" s="259"/>
      <c r="AA64" s="259"/>
      <c r="AB64" s="259"/>
      <c r="AC64" s="259"/>
      <c r="BD64" s="259"/>
    </row>
    <row r="65" spans="1:20" ht="12.95" customHeight="1" thickBot="1">
      <c r="A65" s="150"/>
      <c r="B65" s="153"/>
      <c r="C65" s="179"/>
      <c r="E65" s="682" t="s">
        <v>1023</v>
      </c>
      <c r="F65" s="524"/>
      <c r="G65" s="524"/>
      <c r="H65" s="524"/>
      <c r="I65" s="524"/>
      <c r="J65" s="524"/>
      <c r="K65" s="341"/>
      <c r="L65" s="341"/>
      <c r="M65" s="699"/>
      <c r="N65" s="699"/>
      <c r="O65" s="699"/>
      <c r="P65" s="699"/>
      <c r="Q65" s="1100"/>
      <c r="R65" s="1100" t="s">
        <v>1140</v>
      </c>
      <c r="S65" s="488"/>
      <c r="T65" s="488"/>
    </row>
    <row r="66" spans="1:20" ht="12.95" customHeight="1" thickTop="1">
      <c r="A66" s="7"/>
      <c r="B66" s="153"/>
      <c r="C66" s="347"/>
      <c r="D66" s="181"/>
      <c r="E66" s="499"/>
      <c r="F66" s="499" t="s">
        <v>896</v>
      </c>
      <c r="G66" s="499"/>
      <c r="H66" s="499"/>
      <c r="I66" s="493"/>
      <c r="J66" s="493"/>
      <c r="K66" s="267"/>
      <c r="L66" s="267"/>
      <c r="M66" s="172">
        <v>9.0489382300619307E-3</v>
      </c>
      <c r="N66" s="172">
        <v>9.0664434045155309E-3</v>
      </c>
      <c r="O66" s="172">
        <v>7.9541677318721044E-3</v>
      </c>
      <c r="P66" s="172">
        <v>7.6811409922224339E-3</v>
      </c>
      <c r="Q66" s="863">
        <v>7.1653658899859755E-3</v>
      </c>
      <c r="R66" s="864">
        <v>5.8479982261957254E-3</v>
      </c>
      <c r="S66" s="488"/>
      <c r="T66" s="488"/>
    </row>
    <row r="67" spans="1:20" ht="12.95" customHeight="1">
      <c r="A67" s="7"/>
      <c r="B67" s="153"/>
      <c r="C67" s="347"/>
      <c r="E67" s="499"/>
      <c r="F67" s="499" t="s">
        <v>899</v>
      </c>
      <c r="G67" s="499"/>
      <c r="H67" s="499"/>
      <c r="I67" s="493"/>
      <c r="J67" s="493"/>
      <c r="K67" s="267"/>
      <c r="L67" s="267"/>
      <c r="M67" s="172">
        <v>9.6804632827356286E-3</v>
      </c>
      <c r="N67" s="172">
        <v>6.5002194372653244E-3</v>
      </c>
      <c r="O67" s="172">
        <v>4.0953002672277352E-3</v>
      </c>
      <c r="P67" s="172">
        <v>5.9606780699659025E-3</v>
      </c>
      <c r="Q67" s="863">
        <v>5.9948902412008181E-3</v>
      </c>
      <c r="R67" s="864">
        <v>5.5147076953423572E-3</v>
      </c>
      <c r="S67" s="488"/>
      <c r="T67" s="488"/>
    </row>
    <row r="68" spans="1:20" ht="12.95" customHeight="1">
      <c r="A68" s="7"/>
      <c r="B68" s="153"/>
      <c r="C68" s="349"/>
      <c r="E68" s="493"/>
      <c r="F68" s="499" t="s">
        <v>914</v>
      </c>
      <c r="G68" s="499"/>
      <c r="H68" s="499"/>
      <c r="I68" s="493"/>
      <c r="J68" s="493"/>
      <c r="K68" s="267"/>
      <c r="L68" s="267"/>
      <c r="M68" s="172">
        <v>3.9972631351507075E-3</v>
      </c>
      <c r="N68" s="172">
        <v>3.9047777120786182E-3</v>
      </c>
      <c r="O68" s="172">
        <v>4.6477997771170679E-3</v>
      </c>
      <c r="P68" s="172">
        <v>3.8534811185671944E-3</v>
      </c>
      <c r="Q68" s="863">
        <v>4.0848836285829054E-3</v>
      </c>
      <c r="R68" s="864">
        <v>3.9923180374861365E-3</v>
      </c>
      <c r="S68" s="488"/>
      <c r="T68" s="488"/>
    </row>
    <row r="69" spans="1:20" ht="12.95" customHeight="1">
      <c r="A69" s="7"/>
      <c r="B69" s="153"/>
      <c r="C69" s="349"/>
      <c r="D69" s="13"/>
      <c r="E69" s="493"/>
      <c r="F69" s="499" t="s">
        <v>902</v>
      </c>
      <c r="G69" s="499"/>
      <c r="H69" s="499"/>
      <c r="I69" s="493"/>
      <c r="J69" s="493"/>
      <c r="K69" s="267"/>
      <c r="L69" s="267"/>
      <c r="M69" s="172">
        <v>5.0166145563142325E-3</v>
      </c>
      <c r="N69" s="172">
        <v>3.0149784349120167E-3</v>
      </c>
      <c r="O69" s="172">
        <v>4.1070014970177211E-3</v>
      </c>
      <c r="P69" s="172">
        <v>3.2399774038099831E-3</v>
      </c>
      <c r="Q69" s="863">
        <v>3.3429336567126471E-3</v>
      </c>
      <c r="R69" s="864">
        <v>3.0883106187668853E-3</v>
      </c>
      <c r="S69" s="488"/>
      <c r="T69" s="488"/>
    </row>
    <row r="70" spans="1:20" ht="12.95" customHeight="1">
      <c r="A70" s="7"/>
      <c r="B70" s="153"/>
      <c r="C70" s="350"/>
      <c r="D70" s="142"/>
      <c r="E70" s="346"/>
      <c r="F70" s="499" t="s">
        <v>915</v>
      </c>
      <c r="G70" s="499"/>
      <c r="H70" s="499"/>
      <c r="I70" s="346"/>
      <c r="J70" s="346"/>
      <c r="K70" s="346"/>
      <c r="L70" s="346"/>
      <c r="M70" s="172">
        <v>9.7045582801464996E-4</v>
      </c>
      <c r="N70" s="172">
        <v>7.7224815109249063E-4</v>
      </c>
      <c r="O70" s="172">
        <v>7.2562297523281333E-4</v>
      </c>
      <c r="P70" s="172">
        <v>7.5435718249962261E-4</v>
      </c>
      <c r="Q70" s="863">
        <v>6.3914678276883212E-4</v>
      </c>
      <c r="R70" s="864">
        <v>1.0157565775113615E-3</v>
      </c>
      <c r="S70" s="488"/>
      <c r="T70" s="488"/>
    </row>
    <row r="71" spans="1:20" ht="12.95" customHeight="1">
      <c r="A71" s="7"/>
      <c r="B71" s="153"/>
      <c r="C71" s="195"/>
      <c r="D71" s="142"/>
      <c r="E71" s="181"/>
      <c r="F71" s="499" t="s">
        <v>28</v>
      </c>
      <c r="G71" s="499"/>
      <c r="H71" s="499"/>
      <c r="I71" s="287"/>
      <c r="J71" s="287"/>
      <c r="K71" s="287"/>
      <c r="L71" s="287"/>
      <c r="M71" s="172">
        <v>1.0738337592438595E-2</v>
      </c>
      <c r="N71" s="172">
        <v>4.4686553037556632E-3</v>
      </c>
      <c r="O71" s="172">
        <v>4.3581294073453646E-3</v>
      </c>
      <c r="P71" s="172">
        <v>4.6595476839097309E-3</v>
      </c>
      <c r="Q71" s="863">
        <v>4.2785601693198835E-3</v>
      </c>
      <c r="R71" s="864">
        <v>4.5460954317996108E-3</v>
      </c>
      <c r="S71" s="488"/>
      <c r="T71" s="488"/>
    </row>
    <row r="72" spans="1:20" ht="12.95" customHeight="1" thickBot="1">
      <c r="A72" s="7"/>
      <c r="B72" s="153"/>
      <c r="C72" s="195"/>
      <c r="D72" s="544"/>
      <c r="E72" s="545"/>
      <c r="F72" s="545" t="s">
        <v>25</v>
      </c>
      <c r="G72" s="545"/>
      <c r="H72" s="545"/>
      <c r="I72" s="546"/>
      <c r="J72" s="546"/>
      <c r="K72" s="546"/>
      <c r="L72" s="546"/>
      <c r="M72" s="696">
        <v>5.5508068960066935E-3</v>
      </c>
      <c r="N72" s="696">
        <v>4.2404516342235306E-3</v>
      </c>
      <c r="O72" s="696">
        <v>4.0108687887021009E-3</v>
      </c>
      <c r="P72" s="696">
        <v>3.8328982256483545E-3</v>
      </c>
      <c r="Q72" s="696">
        <v>3.638990402382991E-3</v>
      </c>
      <c r="R72" s="639">
        <v>3.4515156092441769E-3</v>
      </c>
      <c r="S72" s="488"/>
      <c r="T72" s="488"/>
    </row>
    <row r="73" spans="1:20" ht="12.95" customHeight="1">
      <c r="A73" s="7"/>
      <c r="B73" s="150"/>
      <c r="C73" s="195"/>
      <c r="D73" s="142"/>
      <c r="E73" s="543"/>
      <c r="F73" s="543"/>
      <c r="G73" s="543"/>
      <c r="H73" s="543"/>
      <c r="I73" s="543"/>
      <c r="J73" s="543"/>
      <c r="K73" s="543"/>
      <c r="L73" s="543"/>
      <c r="M73" s="543"/>
      <c r="N73" s="543"/>
      <c r="O73" s="543"/>
      <c r="P73" s="543"/>
      <c r="Q73" s="543"/>
      <c r="R73" s="543"/>
      <c r="S73" s="543"/>
      <c r="T73" s="543"/>
    </row>
    <row r="74" spans="1:20" ht="12.95" customHeight="1">
      <c r="A74" s="681"/>
      <c r="B74" s="269"/>
      <c r="C74" s="352"/>
      <c r="H74" s="131"/>
      <c r="I74" s="131"/>
      <c r="J74" s="131"/>
      <c r="K74" s="131"/>
      <c r="L74" s="131"/>
      <c r="M74" s="131"/>
      <c r="N74" s="131"/>
      <c r="O74" s="131"/>
      <c r="P74" s="131"/>
      <c r="Q74" s="131"/>
      <c r="R74" s="298"/>
      <c r="S74" s="131"/>
      <c r="T74" s="131"/>
    </row>
    <row r="75" spans="1:20" ht="12.95" customHeight="1">
      <c r="A75" s="681"/>
      <c r="B75" s="269"/>
      <c r="C75" s="352"/>
      <c r="H75" s="131"/>
      <c r="I75" s="131"/>
      <c r="J75" s="131"/>
      <c r="K75" s="131"/>
      <c r="L75" s="131"/>
      <c r="M75" s="131"/>
      <c r="N75" s="131"/>
      <c r="O75" s="131"/>
      <c r="P75" s="131"/>
      <c r="Q75" s="131"/>
      <c r="R75" s="298"/>
      <c r="S75" s="131"/>
      <c r="T75" s="165">
        <v>23</v>
      </c>
    </row>
    <row r="76" spans="1:20" ht="9.9499999999999993" customHeight="1">
      <c r="A76" s="131"/>
      <c r="B76" s="325"/>
      <c r="C76" s="352"/>
      <c r="H76" s="131"/>
      <c r="I76" s="131"/>
      <c r="J76" s="131"/>
      <c r="K76" s="131"/>
      <c r="L76" s="131"/>
      <c r="M76" s="131"/>
      <c r="N76" s="131"/>
      <c r="O76" s="131"/>
      <c r="P76" s="131"/>
      <c r="Q76" s="131"/>
      <c r="R76" s="298"/>
      <c r="S76" s="131"/>
      <c r="T76" s="131"/>
    </row>
    <row r="77" spans="1:20" ht="9.9499999999999993" customHeight="1">
      <c r="A77" s="131"/>
      <c r="B77" s="325"/>
      <c r="C77" s="352"/>
      <c r="H77" s="131"/>
      <c r="I77" s="131"/>
      <c r="J77" s="131"/>
      <c r="K77" s="131"/>
      <c r="L77" s="131"/>
      <c r="M77" s="131"/>
      <c r="N77" s="131"/>
      <c r="O77" s="131"/>
      <c r="P77" s="131"/>
      <c r="Q77" s="131"/>
      <c r="R77" s="298"/>
      <c r="S77" s="131"/>
      <c r="T77" s="131"/>
    </row>
    <row r="78" spans="1:20" ht="9.9499999999999993" customHeight="1">
      <c r="A78" s="131"/>
      <c r="B78" s="325"/>
      <c r="C78" s="352"/>
      <c r="H78" s="131"/>
      <c r="I78" s="131"/>
      <c r="J78" s="131"/>
      <c r="K78" s="131"/>
      <c r="L78" s="131"/>
      <c r="M78" s="131"/>
      <c r="N78" s="131"/>
      <c r="O78" s="131"/>
      <c r="P78" s="131"/>
      <c r="Q78" s="131"/>
      <c r="R78" s="298"/>
      <c r="S78" s="131"/>
      <c r="T78" s="131"/>
    </row>
    <row r="79" spans="1:20" ht="9.9499999999999993" customHeight="1">
      <c r="A79" s="131"/>
      <c r="B79" s="325"/>
      <c r="C79" s="352"/>
      <c r="H79" s="131"/>
      <c r="I79" s="131"/>
      <c r="J79" s="131"/>
      <c r="K79" s="131"/>
      <c r="L79" s="131"/>
      <c r="M79" s="131"/>
      <c r="N79" s="131"/>
      <c r="O79" s="131"/>
      <c r="P79" s="131"/>
      <c r="Q79" s="131"/>
      <c r="R79" s="298"/>
      <c r="S79" s="131"/>
      <c r="T79" s="131"/>
    </row>
    <row r="80" spans="1:20" ht="9.9499999999999993" customHeight="1">
      <c r="A80" s="131"/>
      <c r="B80" s="325"/>
      <c r="C80" s="352"/>
      <c r="H80" s="131"/>
      <c r="I80" s="131"/>
      <c r="J80" s="131"/>
      <c r="K80" s="131"/>
      <c r="L80" s="131"/>
      <c r="M80" s="131"/>
      <c r="N80" s="131"/>
      <c r="O80" s="131"/>
      <c r="P80" s="131"/>
      <c r="Q80" s="131"/>
      <c r="R80" s="298"/>
      <c r="S80" s="131"/>
      <c r="T80" s="131"/>
    </row>
    <row r="81" spans="1:20" ht="9.9499999999999993" customHeight="1">
      <c r="A81" s="131"/>
      <c r="B81" s="325"/>
      <c r="C81" s="352"/>
      <c r="H81" s="131"/>
      <c r="I81" s="131"/>
      <c r="J81" s="131"/>
      <c r="K81" s="131"/>
      <c r="L81" s="131"/>
      <c r="M81" s="131"/>
      <c r="N81" s="131"/>
      <c r="O81" s="131"/>
      <c r="P81" s="131"/>
      <c r="Q81" s="131"/>
      <c r="R81" s="298"/>
      <c r="S81" s="131"/>
      <c r="T81" s="131"/>
    </row>
    <row r="82" spans="1:20" ht="9.9499999999999993" customHeight="1">
      <c r="A82" s="131"/>
      <c r="B82" s="325"/>
      <c r="C82" s="352"/>
      <c r="H82" s="131"/>
      <c r="I82" s="131"/>
      <c r="J82" s="131"/>
      <c r="K82" s="131"/>
      <c r="L82" s="131"/>
      <c r="M82" s="131"/>
      <c r="N82" s="131"/>
      <c r="O82" s="131"/>
      <c r="P82" s="131"/>
      <c r="Q82" s="131"/>
      <c r="R82" s="298"/>
      <c r="S82" s="131"/>
      <c r="T82" s="131"/>
    </row>
    <row r="83" spans="1:20" ht="9.9499999999999993" customHeight="1">
      <c r="A83" s="131"/>
      <c r="B83" s="325"/>
      <c r="C83" s="352"/>
      <c r="H83" s="131"/>
      <c r="I83" s="131"/>
      <c r="J83" s="131"/>
      <c r="K83" s="131"/>
      <c r="L83" s="131"/>
      <c r="M83" s="131"/>
      <c r="N83" s="131"/>
      <c r="O83" s="131"/>
      <c r="P83" s="131"/>
      <c r="Q83" s="131"/>
      <c r="R83" s="298"/>
      <c r="S83" s="131"/>
      <c r="T83" s="131"/>
    </row>
    <row r="84" spans="1:20" ht="9.9499999999999993" customHeight="1">
      <c r="A84" s="131"/>
      <c r="B84" s="325"/>
      <c r="C84" s="352"/>
    </row>
    <row r="85" spans="1:20" ht="9.9499999999999993" customHeight="1">
      <c r="A85" s="131"/>
      <c r="B85" s="325"/>
      <c r="C85" s="352"/>
    </row>
    <row r="86" spans="1:20" ht="9.9499999999999993" customHeight="1">
      <c r="A86" s="131"/>
      <c r="B86" s="325"/>
      <c r="C86" s="352"/>
    </row>
    <row r="87" spans="1:20" ht="9.9499999999999993" customHeight="1">
      <c r="A87" s="131"/>
      <c r="B87" s="325"/>
      <c r="C87" s="352"/>
      <c r="D87" s="170"/>
    </row>
    <row r="88" spans="1:20" ht="9.9499999999999993" customHeight="1">
      <c r="A88" s="131"/>
      <c r="B88" s="325"/>
      <c r="C88" s="352"/>
    </row>
    <row r="89" spans="1:20" ht="9.9499999999999993" customHeight="1">
      <c r="A89" s="131"/>
      <c r="B89" s="325"/>
      <c r="C89" s="347"/>
    </row>
    <row r="90" spans="1:20" ht="9.9499999999999993" customHeight="1">
      <c r="A90" s="131"/>
      <c r="B90" s="325"/>
      <c r="C90" s="347"/>
    </row>
    <row r="91" spans="1:20" ht="9.9499999999999993" customHeight="1">
      <c r="A91" s="131"/>
      <c r="B91" s="325"/>
      <c r="E91" s="181"/>
      <c r="F91" s="181"/>
      <c r="G91" s="181"/>
      <c r="H91" s="181"/>
      <c r="I91" s="353"/>
      <c r="J91" s="353"/>
      <c r="K91" s="353"/>
      <c r="L91" s="353"/>
      <c r="M91" s="353"/>
      <c r="N91" s="353"/>
      <c r="O91" s="353"/>
      <c r="P91" s="353"/>
      <c r="Q91" s="353"/>
      <c r="R91" s="354"/>
      <c r="S91" s="354"/>
      <c r="T91" s="354"/>
    </row>
    <row r="92" spans="1:20" ht="9.9499999999999993" customHeight="1">
      <c r="A92" s="131"/>
      <c r="B92" s="325"/>
    </row>
    <row r="93" spans="1:20" ht="9.9499999999999993" customHeight="1">
      <c r="A93" s="131"/>
      <c r="B93" s="325"/>
    </row>
    <row r="94" spans="1:20" ht="9.9499999999999993" customHeight="1">
      <c r="A94" s="131"/>
      <c r="B94" s="325"/>
    </row>
    <row r="95" spans="1:20" ht="9.9499999999999993" customHeight="1">
      <c r="A95" s="131"/>
      <c r="B95" s="325"/>
    </row>
    <row r="96" spans="1:20" ht="9.9499999999999993" customHeight="1">
      <c r="A96" s="131"/>
      <c r="B96" s="325"/>
    </row>
    <row r="97" spans="1:2" ht="9.9499999999999993" customHeight="1">
      <c r="A97" s="131"/>
      <c r="B97" s="325"/>
    </row>
    <row r="98" spans="1:2" ht="9.9499999999999993" customHeight="1">
      <c r="A98" s="131"/>
      <c r="B98" s="325"/>
    </row>
    <row r="99" spans="1:2" ht="9.9499999999999993" customHeight="1">
      <c r="A99" s="131"/>
      <c r="B99" s="325"/>
    </row>
    <row r="100" spans="1:2" ht="9.9499999999999993" customHeight="1">
      <c r="A100" s="131"/>
      <c r="B100" s="325"/>
    </row>
    <row r="101" spans="1:2" ht="9.9499999999999993" customHeight="1">
      <c r="A101" s="131"/>
      <c r="B101" s="325"/>
    </row>
    <row r="102" spans="1:2" ht="9.9499999999999993" customHeight="1">
      <c r="A102" s="131"/>
      <c r="B102" s="325"/>
    </row>
    <row r="103" spans="1:2" ht="9.9499999999999993" customHeight="1">
      <c r="A103" s="131"/>
      <c r="B103" s="325"/>
    </row>
    <row r="104" spans="1:2" ht="9.9499999999999993" customHeight="1">
      <c r="A104" s="131"/>
      <c r="B104" s="325"/>
    </row>
    <row r="105" spans="1:2" ht="9.9499999999999993" customHeight="1">
      <c r="A105" s="131"/>
      <c r="B105" s="325"/>
    </row>
    <row r="106" spans="1:2" ht="9.9499999999999993" customHeight="1">
      <c r="A106" s="131"/>
      <c r="B106" s="325"/>
    </row>
    <row r="107" spans="1:2" ht="9.9499999999999993" customHeight="1">
      <c r="A107" s="131"/>
      <c r="B107" s="325"/>
    </row>
    <row r="108" spans="1:2" ht="9.9499999999999993" customHeight="1">
      <c r="A108" s="131"/>
      <c r="B108" s="325"/>
    </row>
    <row r="109" spans="1:2" ht="9.9499999999999993" customHeight="1">
      <c r="A109" s="131"/>
      <c r="B109" s="325"/>
    </row>
    <row r="110" spans="1:2" ht="9.9499999999999993" customHeight="1">
      <c r="A110" s="131"/>
      <c r="B110" s="325"/>
    </row>
    <row r="111" spans="1:2" ht="9.9499999999999993" customHeight="1">
      <c r="A111" s="131"/>
      <c r="B111" s="325"/>
    </row>
    <row r="112" spans="1:2" ht="9.9499999999999993" customHeight="1">
      <c r="A112" s="131"/>
      <c r="B112" s="325"/>
    </row>
    <row r="113" spans="1:20" ht="9.9499999999999993" customHeight="1">
      <c r="A113" s="131"/>
      <c r="B113" s="325"/>
    </row>
    <row r="114" spans="1:20" ht="9.9499999999999993" customHeight="1">
      <c r="A114" s="131"/>
      <c r="B114" s="325"/>
      <c r="T114" s="214"/>
    </row>
    <row r="115" spans="1:20" ht="9.9499999999999993" customHeight="1">
      <c r="A115" s="131"/>
    </row>
    <row r="116" spans="1:20" ht="9.9499999999999993" customHeight="1">
      <c r="A116" s="131"/>
      <c r="H116" s="131"/>
      <c r="I116" s="131"/>
      <c r="J116" s="131"/>
      <c r="K116" s="131"/>
      <c r="L116" s="131"/>
      <c r="M116" s="131"/>
      <c r="N116" s="131"/>
      <c r="O116" s="131"/>
      <c r="P116" s="131"/>
      <c r="Q116" s="131"/>
      <c r="R116" s="298"/>
      <c r="S116" s="131"/>
      <c r="T116" s="131"/>
    </row>
    <row r="117" spans="1:20" ht="9.9499999999999993" customHeight="1">
      <c r="A117" s="131"/>
      <c r="H117" s="131"/>
      <c r="I117" s="131"/>
      <c r="J117" s="131"/>
      <c r="K117" s="131"/>
      <c r="L117" s="131"/>
      <c r="M117" s="131"/>
      <c r="N117" s="131"/>
      <c r="O117" s="131"/>
      <c r="P117" s="131"/>
      <c r="Q117" s="131"/>
      <c r="R117" s="298"/>
      <c r="S117" s="131"/>
      <c r="T117" s="131"/>
    </row>
    <row r="118" spans="1:20" ht="9.9499999999999993" customHeight="1">
      <c r="A118" s="131"/>
      <c r="H118" s="131"/>
      <c r="I118" s="131"/>
      <c r="J118" s="131"/>
      <c r="K118" s="131"/>
      <c r="L118" s="131"/>
      <c r="M118" s="131"/>
      <c r="N118" s="131"/>
      <c r="O118" s="131"/>
      <c r="P118" s="131"/>
      <c r="Q118" s="131"/>
      <c r="R118" s="298"/>
      <c r="S118" s="131"/>
      <c r="T118" s="131"/>
    </row>
    <row r="119" spans="1:20" ht="9.9499999999999993" customHeight="1">
      <c r="A119" s="131"/>
      <c r="H119" s="131"/>
      <c r="I119" s="131"/>
      <c r="J119" s="131"/>
      <c r="K119" s="131"/>
      <c r="L119" s="131"/>
      <c r="M119" s="131"/>
      <c r="N119" s="131"/>
      <c r="O119" s="131"/>
      <c r="P119" s="131"/>
      <c r="Q119" s="131"/>
      <c r="R119" s="298"/>
      <c r="S119" s="131"/>
      <c r="T119" s="131"/>
    </row>
    <row r="120" spans="1:20" ht="9.9499999999999993" customHeight="1">
      <c r="A120" s="131"/>
      <c r="H120" s="131"/>
      <c r="I120" s="131"/>
      <c r="J120" s="131"/>
      <c r="K120" s="131"/>
      <c r="L120" s="131"/>
      <c r="M120" s="131"/>
      <c r="N120" s="131"/>
      <c r="O120" s="131"/>
      <c r="P120" s="131"/>
      <c r="Q120" s="131"/>
      <c r="R120" s="298"/>
      <c r="S120" s="131"/>
      <c r="T120" s="131"/>
    </row>
    <row r="121" spans="1:20" ht="9.9499999999999993" customHeight="1">
      <c r="A121" s="131"/>
      <c r="H121" s="131"/>
      <c r="I121" s="131"/>
      <c r="J121" s="131"/>
      <c r="K121" s="131"/>
      <c r="L121" s="131"/>
      <c r="M121" s="131"/>
      <c r="N121" s="131"/>
      <c r="O121" s="131"/>
      <c r="P121" s="131"/>
      <c r="Q121" s="131"/>
      <c r="R121" s="298"/>
      <c r="S121" s="131"/>
      <c r="T121" s="131"/>
    </row>
    <row r="122" spans="1:20" ht="9.9499999999999993" customHeight="1">
      <c r="A122" s="131"/>
      <c r="H122" s="131"/>
      <c r="I122" s="131"/>
      <c r="J122" s="131"/>
      <c r="K122" s="131"/>
      <c r="L122" s="131"/>
      <c r="M122" s="131"/>
      <c r="N122" s="131"/>
      <c r="O122" s="131"/>
      <c r="P122" s="131"/>
      <c r="Q122" s="131"/>
      <c r="R122" s="298"/>
      <c r="S122" s="131"/>
      <c r="T122" s="131"/>
    </row>
    <row r="123" spans="1:20" ht="9.9499999999999993" customHeight="1">
      <c r="A123" s="131"/>
      <c r="H123" s="131"/>
      <c r="I123" s="131"/>
      <c r="J123" s="131"/>
      <c r="K123" s="131"/>
      <c r="L123" s="131"/>
      <c r="M123" s="131"/>
      <c r="N123" s="131"/>
      <c r="O123" s="131"/>
      <c r="P123" s="131"/>
      <c r="Q123" s="131"/>
      <c r="R123" s="298"/>
      <c r="S123" s="131"/>
      <c r="T123" s="131"/>
    </row>
    <row r="124" spans="1:20" ht="9.9499999999999993" customHeight="1">
      <c r="A124" s="131"/>
      <c r="H124" s="131"/>
      <c r="I124" s="131"/>
      <c r="J124" s="131"/>
      <c r="K124" s="131"/>
      <c r="L124" s="131"/>
      <c r="M124" s="131"/>
      <c r="N124" s="131"/>
      <c r="O124" s="131"/>
      <c r="P124" s="131"/>
      <c r="Q124" s="131"/>
      <c r="R124" s="298"/>
      <c r="S124" s="131"/>
      <c r="T124" s="131"/>
    </row>
    <row r="125" spans="1:20" ht="9.9499999999999993" customHeight="1">
      <c r="A125" s="131"/>
      <c r="H125" s="131"/>
      <c r="I125" s="131"/>
      <c r="J125" s="131"/>
      <c r="K125" s="131"/>
      <c r="L125" s="131"/>
      <c r="M125" s="131"/>
      <c r="N125" s="131"/>
      <c r="O125" s="131"/>
      <c r="P125" s="131"/>
      <c r="Q125" s="131"/>
      <c r="R125" s="298"/>
      <c r="S125" s="131"/>
      <c r="T125" s="131"/>
    </row>
    <row r="126" spans="1:20" ht="9.9499999999999993" customHeight="1">
      <c r="A126" s="131"/>
      <c r="H126" s="131"/>
      <c r="I126" s="131"/>
      <c r="J126" s="131"/>
      <c r="K126" s="131"/>
      <c r="L126" s="131"/>
      <c r="M126" s="131"/>
      <c r="N126" s="131"/>
      <c r="O126" s="131"/>
      <c r="P126" s="131"/>
      <c r="Q126" s="131"/>
      <c r="R126" s="298"/>
      <c r="S126" s="131"/>
      <c r="T126" s="131"/>
    </row>
    <row r="127" spans="1:20" ht="9.9499999999999993" customHeight="1">
      <c r="A127" s="131"/>
      <c r="H127" s="131"/>
      <c r="I127" s="131"/>
      <c r="J127" s="131"/>
      <c r="K127" s="131"/>
      <c r="L127" s="131"/>
      <c r="M127" s="131"/>
      <c r="N127" s="131"/>
      <c r="O127" s="131"/>
      <c r="P127" s="131"/>
      <c r="Q127" s="131"/>
      <c r="R127" s="298"/>
      <c r="S127" s="131"/>
      <c r="T127" s="131"/>
    </row>
    <row r="128" spans="1:20" ht="9.9499999999999993" customHeight="1">
      <c r="A128" s="131"/>
      <c r="H128" s="131"/>
      <c r="I128" s="131"/>
      <c r="J128" s="131"/>
      <c r="K128" s="131"/>
      <c r="L128" s="131"/>
      <c r="M128" s="131"/>
      <c r="N128" s="131"/>
      <c r="O128" s="131"/>
      <c r="P128" s="131"/>
      <c r="Q128" s="131"/>
      <c r="R128" s="298"/>
      <c r="S128" s="131"/>
      <c r="T128" s="131"/>
    </row>
    <row r="129" spans="1:20" ht="9.9499999999999993" customHeight="1">
      <c r="A129" s="131"/>
      <c r="B129" s="131"/>
      <c r="H129" s="131"/>
      <c r="I129" s="131"/>
      <c r="J129" s="131"/>
      <c r="K129" s="131"/>
      <c r="L129" s="131"/>
      <c r="M129" s="131"/>
      <c r="N129" s="131"/>
      <c r="O129" s="131"/>
      <c r="P129" s="131"/>
      <c r="Q129" s="131"/>
      <c r="R129" s="298"/>
      <c r="S129" s="131"/>
      <c r="T129" s="131"/>
    </row>
    <row r="130" spans="1:20" ht="9.9499999999999993" customHeight="1">
      <c r="A130" s="131"/>
      <c r="B130" s="131"/>
      <c r="H130" s="131"/>
      <c r="I130" s="131"/>
      <c r="J130" s="131"/>
      <c r="K130" s="131"/>
      <c r="L130" s="131"/>
      <c r="M130" s="131"/>
      <c r="N130" s="131"/>
      <c r="O130" s="131"/>
      <c r="P130" s="131"/>
      <c r="Q130" s="131"/>
      <c r="R130" s="298"/>
      <c r="S130" s="131"/>
      <c r="T130" s="131"/>
    </row>
    <row r="131" spans="1:20" ht="9.9499999999999993" customHeight="1">
      <c r="A131" s="131"/>
      <c r="B131" s="131"/>
      <c r="H131" s="131"/>
      <c r="I131" s="131"/>
      <c r="J131" s="131"/>
      <c r="K131" s="131"/>
      <c r="L131" s="131"/>
      <c r="M131" s="131"/>
      <c r="N131" s="131"/>
      <c r="O131" s="131"/>
      <c r="P131" s="131"/>
      <c r="Q131" s="131"/>
      <c r="R131" s="298"/>
      <c r="S131" s="131"/>
      <c r="T131" s="131"/>
    </row>
    <row r="132" spans="1:20" ht="9.9499999999999993" customHeight="1">
      <c r="A132" s="131"/>
      <c r="B132" s="131"/>
      <c r="H132" s="131"/>
      <c r="I132" s="131"/>
      <c r="J132" s="131"/>
      <c r="K132" s="131"/>
      <c r="L132" s="131"/>
      <c r="M132" s="131"/>
      <c r="N132" s="131"/>
      <c r="O132" s="131"/>
      <c r="P132" s="131"/>
      <c r="Q132" s="131"/>
      <c r="R132" s="298"/>
      <c r="S132" s="131"/>
      <c r="T132" s="131"/>
    </row>
    <row r="133" spans="1:20" ht="9.9499999999999993" customHeight="1">
      <c r="A133" s="131"/>
      <c r="B133" s="131"/>
      <c r="H133" s="131"/>
      <c r="I133" s="131"/>
      <c r="J133" s="131"/>
      <c r="K133" s="131"/>
      <c r="L133" s="131"/>
      <c r="M133" s="131"/>
      <c r="N133" s="131"/>
      <c r="O133" s="131"/>
      <c r="P133" s="131"/>
      <c r="Q133" s="131"/>
      <c r="R133" s="298"/>
      <c r="S133" s="131"/>
      <c r="T133" s="131"/>
    </row>
    <row r="134" spans="1:20" ht="9.9499999999999993" customHeight="1">
      <c r="A134" s="131"/>
      <c r="B134" s="131"/>
      <c r="H134" s="131"/>
      <c r="I134" s="131"/>
      <c r="J134" s="131"/>
      <c r="K134" s="131"/>
      <c r="L134" s="131"/>
      <c r="M134" s="131"/>
      <c r="N134" s="131"/>
      <c r="O134" s="131"/>
      <c r="P134" s="131"/>
      <c r="Q134" s="131"/>
      <c r="R134" s="298"/>
      <c r="S134" s="131"/>
      <c r="T134" s="131"/>
    </row>
    <row r="135" spans="1:20" ht="9.9499999999999993" customHeight="1">
      <c r="A135" s="131"/>
      <c r="B135" s="131"/>
      <c r="H135" s="131"/>
      <c r="I135" s="131"/>
      <c r="J135" s="131"/>
      <c r="K135" s="131"/>
      <c r="L135" s="131"/>
      <c r="M135" s="131"/>
      <c r="N135" s="131"/>
      <c r="O135" s="131"/>
      <c r="P135" s="131"/>
      <c r="Q135" s="131"/>
      <c r="R135" s="298"/>
      <c r="S135" s="131"/>
      <c r="T135" s="131"/>
    </row>
    <row r="136" spans="1:20" ht="9.9499999999999993" customHeight="1">
      <c r="A136" s="131"/>
      <c r="B136" s="131"/>
      <c r="H136" s="131"/>
      <c r="I136" s="131"/>
      <c r="J136" s="131"/>
      <c r="K136" s="131"/>
      <c r="L136" s="131"/>
      <c r="M136" s="131"/>
      <c r="N136" s="131"/>
      <c r="O136" s="131"/>
      <c r="P136" s="131"/>
      <c r="Q136" s="131"/>
      <c r="R136" s="298"/>
      <c r="S136" s="131"/>
      <c r="T136" s="131"/>
    </row>
    <row r="137" spans="1:20" ht="9.9499999999999993" customHeight="1">
      <c r="A137" s="131"/>
      <c r="B137" s="131"/>
      <c r="H137" s="131"/>
      <c r="I137" s="131"/>
      <c r="J137" s="131"/>
      <c r="K137" s="131"/>
      <c r="L137" s="131"/>
      <c r="M137" s="131"/>
      <c r="N137" s="131"/>
      <c r="O137" s="131"/>
      <c r="P137" s="131"/>
      <c r="Q137" s="131"/>
      <c r="R137" s="298"/>
      <c r="S137" s="131"/>
      <c r="T137" s="131"/>
    </row>
    <row r="138" spans="1:20" ht="9.9499999999999993" customHeight="1">
      <c r="A138" s="131"/>
      <c r="B138" s="131"/>
      <c r="H138" s="131"/>
      <c r="I138" s="131"/>
      <c r="J138" s="131"/>
      <c r="K138" s="131"/>
      <c r="L138" s="131"/>
      <c r="M138" s="131"/>
      <c r="N138" s="131"/>
      <c r="O138" s="131"/>
      <c r="P138" s="131"/>
      <c r="Q138" s="131"/>
      <c r="R138" s="298"/>
      <c r="S138" s="131"/>
      <c r="T138" s="131"/>
    </row>
    <row r="139" spans="1:20" ht="9.9499999999999993" customHeight="1">
      <c r="A139" s="131"/>
      <c r="B139" s="131"/>
      <c r="H139" s="131"/>
      <c r="I139" s="131"/>
      <c r="J139" s="131"/>
      <c r="K139" s="131"/>
      <c r="L139" s="131"/>
      <c r="M139" s="131"/>
      <c r="N139" s="131"/>
      <c r="O139" s="131"/>
      <c r="P139" s="131"/>
      <c r="Q139" s="131"/>
      <c r="R139" s="298"/>
      <c r="S139" s="131"/>
      <c r="T139" s="131"/>
    </row>
    <row r="140" spans="1:20" ht="9.9499999999999993" customHeight="1">
      <c r="A140" s="131"/>
      <c r="B140" s="131"/>
      <c r="H140" s="131"/>
      <c r="I140" s="131"/>
      <c r="J140" s="131"/>
      <c r="K140" s="131"/>
      <c r="L140" s="131"/>
      <c r="M140" s="131"/>
      <c r="N140" s="131"/>
      <c r="O140" s="131"/>
      <c r="P140" s="131"/>
      <c r="Q140" s="131"/>
      <c r="R140" s="298"/>
      <c r="S140" s="131"/>
      <c r="T140" s="131"/>
    </row>
    <row r="141" spans="1:20" ht="9.9499999999999993" customHeight="1">
      <c r="A141" s="131"/>
      <c r="B141" s="131"/>
      <c r="H141" s="131"/>
      <c r="I141" s="131"/>
      <c r="J141" s="131"/>
      <c r="K141" s="131"/>
      <c r="L141" s="131"/>
      <c r="M141" s="131"/>
      <c r="N141" s="131"/>
      <c r="O141" s="131"/>
      <c r="P141" s="131"/>
      <c r="Q141" s="131"/>
      <c r="R141" s="298"/>
      <c r="S141" s="131"/>
      <c r="T141" s="131"/>
    </row>
    <row r="142" spans="1:20" ht="9.9499999999999993" customHeight="1">
      <c r="A142" s="131"/>
      <c r="B142" s="131"/>
      <c r="H142" s="131"/>
      <c r="I142" s="131"/>
      <c r="J142" s="131"/>
      <c r="K142" s="131"/>
      <c r="L142" s="131"/>
      <c r="M142" s="131"/>
      <c r="N142" s="131"/>
      <c r="O142" s="131"/>
      <c r="P142" s="131"/>
      <c r="Q142" s="131"/>
      <c r="R142" s="298"/>
      <c r="S142" s="131"/>
      <c r="T142" s="131"/>
    </row>
    <row r="143" spans="1:20" ht="9.9499999999999993" customHeight="1">
      <c r="A143" s="131"/>
      <c r="B143" s="131"/>
      <c r="H143" s="131"/>
      <c r="I143" s="131"/>
      <c r="J143" s="131"/>
      <c r="K143" s="131"/>
      <c r="L143" s="131"/>
      <c r="M143" s="131"/>
      <c r="N143" s="131"/>
      <c r="O143" s="131"/>
      <c r="P143" s="131"/>
      <c r="Q143" s="131"/>
      <c r="R143" s="298"/>
      <c r="S143" s="131"/>
      <c r="T143" s="131"/>
    </row>
    <row r="144" spans="1:20" ht="9.9499999999999993" customHeight="1">
      <c r="A144" s="131"/>
      <c r="B144" s="131"/>
      <c r="H144" s="131"/>
      <c r="I144" s="131"/>
      <c r="J144" s="131"/>
      <c r="K144" s="131"/>
      <c r="L144" s="131"/>
      <c r="M144" s="131"/>
      <c r="N144" s="131"/>
      <c r="O144" s="131"/>
      <c r="P144" s="131"/>
      <c r="Q144" s="131"/>
      <c r="R144" s="298"/>
      <c r="S144" s="131"/>
      <c r="T144" s="131"/>
    </row>
    <row r="145" spans="1:20" ht="9.9499999999999993" customHeight="1">
      <c r="A145" s="131"/>
      <c r="B145" s="131"/>
      <c r="H145" s="131"/>
      <c r="I145" s="131"/>
      <c r="J145" s="131"/>
      <c r="K145" s="131"/>
      <c r="L145" s="131"/>
      <c r="M145" s="131"/>
      <c r="N145" s="131"/>
      <c r="O145" s="131"/>
      <c r="P145" s="131"/>
      <c r="Q145" s="131"/>
      <c r="R145" s="298"/>
      <c r="S145" s="131"/>
      <c r="T145" s="131"/>
    </row>
    <row r="146" spans="1:20" ht="9.9499999999999993" customHeight="1">
      <c r="A146" s="131"/>
      <c r="B146" s="131"/>
      <c r="H146" s="131"/>
      <c r="I146" s="131"/>
      <c r="J146" s="131"/>
      <c r="K146" s="131"/>
      <c r="L146" s="131"/>
      <c r="M146" s="131"/>
      <c r="N146" s="131"/>
      <c r="O146" s="131"/>
      <c r="P146" s="131"/>
      <c r="Q146" s="131"/>
      <c r="R146" s="298"/>
      <c r="S146" s="131"/>
      <c r="T146" s="131"/>
    </row>
    <row r="147" spans="1:20" ht="9.9499999999999993" customHeight="1">
      <c r="A147" s="131"/>
      <c r="B147" s="131"/>
      <c r="H147" s="131"/>
      <c r="I147" s="131"/>
      <c r="J147" s="131"/>
      <c r="K147" s="131"/>
      <c r="L147" s="131"/>
      <c r="M147" s="131"/>
      <c r="N147" s="131"/>
      <c r="O147" s="131"/>
      <c r="P147" s="131"/>
      <c r="Q147" s="131"/>
      <c r="R147" s="298"/>
      <c r="S147" s="131"/>
      <c r="T147" s="131"/>
    </row>
    <row r="148" spans="1:20" ht="9.9499999999999993" customHeight="1">
      <c r="A148" s="131"/>
      <c r="B148" s="131"/>
      <c r="H148" s="131"/>
      <c r="I148" s="131"/>
      <c r="J148" s="131"/>
      <c r="K148" s="131"/>
      <c r="L148" s="131"/>
      <c r="M148" s="131"/>
      <c r="N148" s="131"/>
      <c r="O148" s="131"/>
      <c r="P148" s="131"/>
      <c r="Q148" s="131"/>
      <c r="R148" s="298"/>
      <c r="S148" s="131"/>
      <c r="T148" s="131"/>
    </row>
    <row r="149" spans="1:20" ht="9.9499999999999993" customHeight="1">
      <c r="A149" s="131"/>
      <c r="B149" s="131"/>
      <c r="H149" s="131"/>
      <c r="I149" s="131"/>
      <c r="J149" s="131"/>
      <c r="K149" s="131"/>
      <c r="L149" s="131"/>
      <c r="M149" s="131"/>
      <c r="N149" s="131"/>
      <c r="O149" s="131"/>
      <c r="P149" s="131"/>
      <c r="Q149" s="131"/>
      <c r="R149" s="298"/>
      <c r="S149" s="131"/>
      <c r="T149" s="131"/>
    </row>
    <row r="150" spans="1:20" ht="9.9499999999999993" customHeight="1">
      <c r="A150" s="131"/>
      <c r="B150" s="131"/>
      <c r="H150" s="131"/>
      <c r="I150" s="131"/>
      <c r="J150" s="131"/>
      <c r="K150" s="131"/>
      <c r="L150" s="131"/>
      <c r="M150" s="131"/>
      <c r="N150" s="131"/>
      <c r="O150" s="131"/>
      <c r="P150" s="131"/>
      <c r="Q150" s="131"/>
      <c r="R150" s="298"/>
      <c r="S150" s="131"/>
      <c r="T150" s="131"/>
    </row>
    <row r="151" spans="1:20" ht="9.9499999999999993" customHeight="1">
      <c r="A151" s="131"/>
      <c r="B151" s="131"/>
      <c r="H151" s="131"/>
      <c r="I151" s="131"/>
      <c r="J151" s="131"/>
      <c r="K151" s="131"/>
      <c r="L151" s="131"/>
      <c r="M151" s="131"/>
      <c r="N151" s="131"/>
      <c r="O151" s="131"/>
      <c r="P151" s="131"/>
      <c r="Q151" s="131"/>
      <c r="R151" s="298"/>
      <c r="S151" s="131"/>
      <c r="T151" s="131"/>
    </row>
    <row r="152" spans="1:20" ht="9.9499999999999993" customHeight="1">
      <c r="A152" s="131"/>
      <c r="B152" s="131"/>
      <c r="H152" s="131"/>
      <c r="I152" s="131"/>
      <c r="J152" s="131"/>
      <c r="K152" s="131"/>
      <c r="L152" s="131"/>
      <c r="M152" s="131"/>
      <c r="N152" s="131"/>
      <c r="O152" s="131"/>
      <c r="P152" s="131"/>
      <c r="Q152" s="131"/>
      <c r="R152" s="298"/>
      <c r="S152" s="131"/>
      <c r="T152" s="131"/>
    </row>
    <row r="153" spans="1:20" ht="9.9499999999999993" customHeight="1">
      <c r="A153" s="131"/>
      <c r="B153" s="131"/>
      <c r="H153" s="131"/>
      <c r="I153" s="131"/>
      <c r="J153" s="131"/>
      <c r="K153" s="131"/>
      <c r="L153" s="131"/>
      <c r="M153" s="131"/>
      <c r="N153" s="131"/>
      <c r="O153" s="131"/>
      <c r="P153" s="131"/>
      <c r="Q153" s="131"/>
      <c r="R153" s="298"/>
      <c r="S153" s="131"/>
      <c r="T153" s="131"/>
    </row>
    <row r="154" spans="1:20" ht="9.9499999999999993" customHeight="1">
      <c r="A154" s="131"/>
      <c r="B154" s="131"/>
      <c r="H154" s="131"/>
      <c r="I154" s="131"/>
      <c r="J154" s="131"/>
      <c r="K154" s="131"/>
      <c r="L154" s="131"/>
      <c r="M154" s="131"/>
      <c r="N154" s="131"/>
      <c r="O154" s="131"/>
      <c r="P154" s="131"/>
      <c r="Q154" s="131"/>
      <c r="R154" s="298"/>
      <c r="S154" s="131"/>
      <c r="T154" s="131"/>
    </row>
    <row r="155" spans="1:20" ht="9.9499999999999993" customHeight="1">
      <c r="A155" s="131"/>
      <c r="B155" s="131"/>
      <c r="H155" s="131"/>
      <c r="I155" s="131"/>
      <c r="J155" s="131"/>
      <c r="K155" s="131"/>
      <c r="L155" s="131"/>
      <c r="M155" s="131"/>
      <c r="N155" s="131"/>
      <c r="O155" s="131"/>
      <c r="P155" s="131"/>
      <c r="Q155" s="131"/>
      <c r="R155" s="298"/>
      <c r="S155" s="131"/>
      <c r="T155" s="131"/>
    </row>
    <row r="156" spans="1:20" ht="9.9499999999999993" customHeight="1">
      <c r="A156" s="131"/>
      <c r="B156" s="131"/>
      <c r="H156" s="131"/>
      <c r="I156" s="131"/>
      <c r="J156" s="131"/>
      <c r="K156" s="131"/>
      <c r="L156" s="131"/>
      <c r="M156" s="131"/>
      <c r="N156" s="131"/>
      <c r="O156" s="131"/>
      <c r="P156" s="131"/>
      <c r="Q156" s="131"/>
      <c r="R156" s="298"/>
      <c r="S156" s="131"/>
      <c r="T156" s="131"/>
    </row>
    <row r="157" spans="1:20" ht="9.9499999999999993" customHeight="1">
      <c r="A157" s="131"/>
      <c r="B157" s="131"/>
      <c r="H157" s="131"/>
      <c r="I157" s="131"/>
      <c r="J157" s="131"/>
      <c r="K157" s="131"/>
      <c r="L157" s="131"/>
      <c r="M157" s="131"/>
      <c r="N157" s="131"/>
      <c r="O157" s="131"/>
      <c r="P157" s="131"/>
      <c r="Q157" s="131"/>
      <c r="R157" s="298"/>
      <c r="S157" s="131"/>
      <c r="T157" s="131"/>
    </row>
    <row r="158" spans="1:20" ht="9.9499999999999993" customHeight="1">
      <c r="A158" s="131"/>
      <c r="B158" s="131"/>
      <c r="H158" s="131"/>
      <c r="I158" s="131"/>
      <c r="J158" s="131"/>
      <c r="K158" s="131"/>
      <c r="L158" s="131"/>
      <c r="M158" s="131"/>
      <c r="N158" s="131"/>
      <c r="O158" s="131"/>
      <c r="P158" s="131"/>
      <c r="Q158" s="131"/>
      <c r="R158" s="298"/>
      <c r="S158" s="131"/>
      <c r="T158" s="131"/>
    </row>
    <row r="159" spans="1:20" ht="9.9499999999999993" customHeight="1">
      <c r="A159" s="131"/>
      <c r="B159" s="131"/>
      <c r="H159" s="131"/>
      <c r="I159" s="131"/>
      <c r="J159" s="131"/>
      <c r="K159" s="131"/>
      <c r="L159" s="131"/>
      <c r="M159" s="131"/>
      <c r="N159" s="131"/>
      <c r="O159" s="131"/>
      <c r="P159" s="131"/>
      <c r="Q159" s="131"/>
      <c r="R159" s="298"/>
      <c r="S159" s="131"/>
      <c r="T159" s="131"/>
    </row>
    <row r="160" spans="1:20" ht="9.9499999999999993" customHeight="1">
      <c r="A160" s="131"/>
      <c r="B160" s="131"/>
      <c r="H160" s="131"/>
      <c r="I160" s="131"/>
      <c r="J160" s="131"/>
      <c r="K160" s="131"/>
      <c r="L160" s="131"/>
      <c r="M160" s="131"/>
      <c r="N160" s="131"/>
      <c r="O160" s="131"/>
      <c r="P160" s="131"/>
      <c r="Q160" s="131"/>
      <c r="R160" s="298"/>
      <c r="S160" s="131"/>
      <c r="T160" s="131"/>
    </row>
    <row r="161" spans="1:20" ht="9.9499999999999993" customHeight="1">
      <c r="A161" s="131"/>
      <c r="B161" s="131"/>
      <c r="H161" s="131"/>
      <c r="I161" s="131"/>
      <c r="J161" s="131"/>
      <c r="K161" s="131"/>
      <c r="L161" s="131"/>
      <c r="M161" s="131"/>
      <c r="N161" s="131"/>
      <c r="O161" s="131"/>
      <c r="P161" s="131"/>
      <c r="Q161" s="131"/>
      <c r="R161" s="298"/>
      <c r="S161" s="131"/>
      <c r="T161" s="131"/>
    </row>
    <row r="162" spans="1:20" ht="9.9499999999999993" customHeight="1">
      <c r="A162" s="131"/>
      <c r="B162" s="131"/>
      <c r="H162" s="131"/>
      <c r="I162" s="131"/>
      <c r="J162" s="131"/>
      <c r="K162" s="131"/>
      <c r="L162" s="131"/>
      <c r="M162" s="131"/>
      <c r="N162" s="131"/>
      <c r="O162" s="131"/>
      <c r="P162" s="131"/>
      <c r="Q162" s="131"/>
      <c r="R162" s="298"/>
      <c r="S162" s="131"/>
      <c r="T162" s="131"/>
    </row>
    <row r="163" spans="1:20" ht="9.9499999999999993" customHeight="1">
      <c r="A163" s="131"/>
      <c r="B163" s="131"/>
      <c r="H163" s="131"/>
      <c r="I163" s="131"/>
      <c r="J163" s="131"/>
      <c r="K163" s="131"/>
      <c r="L163" s="131"/>
      <c r="M163" s="131"/>
      <c r="N163" s="131"/>
      <c r="O163" s="131"/>
      <c r="P163" s="131"/>
      <c r="Q163" s="131"/>
      <c r="R163" s="298"/>
      <c r="S163" s="131"/>
      <c r="T163" s="131"/>
    </row>
    <row r="164" spans="1:20" ht="9.9499999999999993" customHeight="1">
      <c r="A164" s="131"/>
      <c r="B164" s="131"/>
      <c r="H164" s="131"/>
      <c r="I164" s="131"/>
      <c r="J164" s="131"/>
      <c r="K164" s="131"/>
      <c r="L164" s="131"/>
      <c r="M164" s="131"/>
      <c r="N164" s="131"/>
      <c r="O164" s="131"/>
      <c r="P164" s="131"/>
      <c r="Q164" s="131"/>
      <c r="R164" s="298"/>
      <c r="S164" s="131"/>
      <c r="T164" s="131"/>
    </row>
    <row r="165" spans="1:20" ht="9.9499999999999993" customHeight="1">
      <c r="A165" s="131"/>
      <c r="B165" s="131"/>
      <c r="H165" s="131"/>
      <c r="I165" s="131"/>
      <c r="J165" s="131"/>
      <c r="K165" s="131"/>
      <c r="L165" s="131"/>
      <c r="M165" s="131"/>
      <c r="N165" s="131"/>
      <c r="O165" s="131"/>
      <c r="P165" s="131"/>
      <c r="Q165" s="131"/>
      <c r="R165" s="298"/>
      <c r="S165" s="131"/>
      <c r="T165" s="131"/>
    </row>
    <row r="166" spans="1:20" ht="9.9499999999999993" customHeight="1">
      <c r="A166" s="131"/>
      <c r="B166" s="131"/>
      <c r="H166" s="131"/>
      <c r="I166" s="131"/>
      <c r="J166" s="131"/>
      <c r="K166" s="131"/>
      <c r="L166" s="131"/>
      <c r="M166" s="131"/>
      <c r="N166" s="131"/>
      <c r="O166" s="131"/>
      <c r="P166" s="131"/>
      <c r="Q166" s="131"/>
      <c r="R166" s="298"/>
      <c r="S166" s="131"/>
      <c r="T166" s="131"/>
    </row>
    <row r="167" spans="1:20" ht="9.9499999999999993" customHeight="1">
      <c r="A167" s="131"/>
      <c r="B167" s="131"/>
      <c r="H167" s="131"/>
      <c r="I167" s="131"/>
      <c r="J167" s="131"/>
      <c r="K167" s="131"/>
      <c r="L167" s="131"/>
      <c r="M167" s="131"/>
      <c r="N167" s="131"/>
      <c r="O167" s="131"/>
      <c r="P167" s="131"/>
      <c r="Q167" s="131"/>
      <c r="R167" s="298"/>
      <c r="S167" s="131"/>
      <c r="T167" s="131"/>
    </row>
    <row r="168" spans="1:20" ht="9.9499999999999993" customHeight="1">
      <c r="A168" s="131"/>
      <c r="B168" s="131"/>
      <c r="H168" s="131"/>
      <c r="I168" s="131"/>
      <c r="J168" s="131"/>
      <c r="K168" s="131"/>
      <c r="L168" s="131"/>
      <c r="M168" s="131"/>
      <c r="N168" s="131"/>
      <c r="O168" s="131"/>
      <c r="P168" s="131"/>
      <c r="Q168" s="131"/>
      <c r="R168" s="298"/>
      <c r="S168" s="131"/>
      <c r="T168" s="131"/>
    </row>
    <row r="169" spans="1:20" ht="9.9499999999999993" customHeight="1">
      <c r="A169" s="131"/>
      <c r="B169" s="131"/>
      <c r="H169" s="131"/>
      <c r="I169" s="131"/>
      <c r="J169" s="131"/>
      <c r="K169" s="131"/>
      <c r="L169" s="131"/>
      <c r="M169" s="131"/>
      <c r="N169" s="131"/>
      <c r="O169" s="131"/>
      <c r="P169" s="131"/>
      <c r="Q169" s="131"/>
      <c r="R169" s="298"/>
      <c r="S169" s="131"/>
      <c r="T169" s="131"/>
    </row>
    <row r="170" spans="1:20" ht="9.9499999999999993" customHeight="1">
      <c r="A170" s="131"/>
      <c r="B170" s="131"/>
      <c r="H170" s="131"/>
      <c r="I170" s="131"/>
      <c r="J170" s="131"/>
      <c r="K170" s="131"/>
      <c r="L170" s="131"/>
      <c r="M170" s="131"/>
      <c r="N170" s="131"/>
      <c r="O170" s="131"/>
      <c r="P170" s="131"/>
      <c r="Q170" s="131"/>
      <c r="R170" s="298"/>
      <c r="S170" s="131"/>
      <c r="T170" s="131"/>
    </row>
    <row r="171" spans="1:20" ht="9.9499999999999993" customHeight="1">
      <c r="A171" s="131"/>
      <c r="B171" s="131"/>
      <c r="H171" s="131"/>
      <c r="I171" s="131"/>
      <c r="J171" s="131"/>
      <c r="K171" s="131"/>
      <c r="L171" s="131"/>
      <c r="M171" s="131"/>
      <c r="N171" s="131"/>
      <c r="O171" s="131"/>
      <c r="P171" s="131"/>
      <c r="Q171" s="131"/>
      <c r="R171" s="298"/>
      <c r="S171" s="131"/>
      <c r="T171" s="131"/>
    </row>
    <row r="172" spans="1:20" ht="9.9499999999999993" customHeight="1">
      <c r="A172" s="131"/>
      <c r="B172" s="131"/>
      <c r="H172" s="131"/>
      <c r="I172" s="131"/>
      <c r="J172" s="131"/>
      <c r="K172" s="131"/>
      <c r="L172" s="131"/>
      <c r="M172" s="131"/>
      <c r="N172" s="131"/>
      <c r="O172" s="131"/>
      <c r="P172" s="131"/>
      <c r="Q172" s="131"/>
      <c r="R172" s="298"/>
      <c r="S172" s="131"/>
      <c r="T172" s="131"/>
    </row>
    <row r="173" spans="1:20" ht="9.9499999999999993" customHeight="1">
      <c r="A173" s="131"/>
      <c r="B173" s="131"/>
      <c r="H173" s="131"/>
      <c r="I173" s="131"/>
      <c r="J173" s="131"/>
      <c r="K173" s="131"/>
      <c r="L173" s="131"/>
      <c r="M173" s="131"/>
      <c r="N173" s="131"/>
      <c r="O173" s="131"/>
      <c r="P173" s="131"/>
      <c r="Q173" s="131"/>
      <c r="R173" s="298"/>
      <c r="S173" s="131"/>
      <c r="T173" s="131"/>
    </row>
    <row r="174" spans="1:20" ht="9.9499999999999993" customHeight="1">
      <c r="A174" s="131"/>
      <c r="B174" s="131"/>
      <c r="H174" s="131"/>
      <c r="I174" s="131"/>
      <c r="J174" s="131"/>
      <c r="K174" s="131"/>
      <c r="L174" s="131"/>
      <c r="M174" s="131"/>
      <c r="N174" s="131"/>
      <c r="O174" s="131"/>
      <c r="P174" s="131"/>
      <c r="Q174" s="131"/>
      <c r="R174" s="298"/>
      <c r="S174" s="131"/>
      <c r="T174" s="131"/>
    </row>
    <row r="175" spans="1:20" ht="9.9499999999999993" customHeight="1">
      <c r="A175" s="131"/>
      <c r="B175" s="131"/>
      <c r="H175" s="131"/>
      <c r="I175" s="131"/>
      <c r="J175" s="131"/>
      <c r="K175" s="131"/>
      <c r="L175" s="131"/>
      <c r="M175" s="131"/>
      <c r="N175" s="131"/>
      <c r="O175" s="131"/>
      <c r="P175" s="131"/>
      <c r="Q175" s="131"/>
      <c r="R175" s="298"/>
      <c r="S175" s="131"/>
      <c r="T175" s="131"/>
    </row>
    <row r="176" spans="1:20" ht="9.9499999999999993" customHeight="1">
      <c r="A176" s="131"/>
      <c r="B176" s="131"/>
      <c r="H176" s="131"/>
      <c r="I176" s="131"/>
      <c r="J176" s="131"/>
      <c r="K176" s="131"/>
      <c r="L176" s="131"/>
      <c r="M176" s="131"/>
      <c r="N176" s="131"/>
      <c r="O176" s="131"/>
      <c r="P176" s="131"/>
      <c r="Q176" s="131"/>
      <c r="R176" s="298"/>
      <c r="S176" s="131"/>
      <c r="T176" s="131"/>
    </row>
    <row r="177" spans="1:20" ht="9.9499999999999993" customHeight="1">
      <c r="A177" s="131"/>
      <c r="B177" s="131"/>
      <c r="H177" s="131"/>
      <c r="I177" s="131"/>
      <c r="J177" s="131"/>
      <c r="K177" s="131"/>
      <c r="L177" s="131"/>
      <c r="M177" s="131"/>
      <c r="N177" s="131"/>
      <c r="O177" s="131"/>
      <c r="P177" s="131"/>
      <c r="Q177" s="131"/>
      <c r="R177" s="298"/>
      <c r="S177" s="131"/>
      <c r="T177" s="131"/>
    </row>
    <row r="178" spans="1:20" ht="9.9499999999999993" customHeight="1">
      <c r="A178" s="131"/>
      <c r="B178" s="131"/>
      <c r="H178" s="131"/>
      <c r="I178" s="131"/>
      <c r="J178" s="131"/>
      <c r="K178" s="131"/>
      <c r="L178" s="131"/>
      <c r="M178" s="131"/>
      <c r="N178" s="131"/>
      <c r="O178" s="131"/>
      <c r="P178" s="131"/>
      <c r="Q178" s="131"/>
      <c r="R178" s="298"/>
      <c r="S178" s="131"/>
      <c r="T178" s="131"/>
    </row>
    <row r="179" spans="1:20" ht="9.9499999999999993" customHeight="1">
      <c r="A179" s="131"/>
      <c r="B179" s="131"/>
      <c r="H179" s="131"/>
      <c r="I179" s="131"/>
      <c r="J179" s="131"/>
      <c r="K179" s="131"/>
      <c r="L179" s="131"/>
      <c r="M179" s="131"/>
      <c r="N179" s="131"/>
      <c r="O179" s="131"/>
      <c r="P179" s="131"/>
      <c r="Q179" s="131"/>
      <c r="R179" s="298"/>
      <c r="S179" s="131"/>
      <c r="T179" s="131"/>
    </row>
    <row r="180" spans="1:20" ht="9.9499999999999993" customHeight="1">
      <c r="A180" s="131"/>
      <c r="B180" s="131"/>
      <c r="H180" s="131"/>
      <c r="I180" s="131"/>
      <c r="J180" s="131"/>
      <c r="K180" s="131"/>
      <c r="L180" s="131"/>
      <c r="M180" s="131"/>
      <c r="N180" s="131"/>
      <c r="O180" s="131"/>
      <c r="P180" s="131"/>
      <c r="Q180" s="131"/>
      <c r="R180" s="298"/>
      <c r="S180" s="131"/>
      <c r="T180" s="131"/>
    </row>
    <row r="181" spans="1:20" ht="9.9499999999999993" customHeight="1">
      <c r="A181" s="131"/>
      <c r="B181" s="131"/>
      <c r="H181" s="131"/>
      <c r="I181" s="131"/>
      <c r="J181" s="131"/>
      <c r="K181" s="131"/>
      <c r="L181" s="131"/>
      <c r="M181" s="131"/>
      <c r="N181" s="131"/>
      <c r="O181" s="131"/>
      <c r="P181" s="131"/>
      <c r="Q181" s="131"/>
      <c r="R181" s="298"/>
      <c r="S181" s="131"/>
      <c r="T181" s="131"/>
    </row>
    <row r="182" spans="1:20" ht="9.9499999999999993" customHeight="1">
      <c r="A182" s="131"/>
      <c r="B182" s="131"/>
      <c r="H182" s="131"/>
      <c r="I182" s="131"/>
      <c r="J182" s="131"/>
      <c r="K182" s="131"/>
      <c r="L182" s="131"/>
      <c r="M182" s="131"/>
      <c r="N182" s="131"/>
      <c r="O182" s="131"/>
      <c r="P182" s="131"/>
      <c r="Q182" s="131"/>
      <c r="R182" s="298"/>
      <c r="S182" s="131"/>
      <c r="T182" s="131"/>
    </row>
    <row r="183" spans="1:20" ht="9.9499999999999993" customHeight="1">
      <c r="A183" s="131"/>
      <c r="B183" s="131"/>
      <c r="H183" s="131"/>
      <c r="I183" s="131"/>
      <c r="J183" s="131"/>
      <c r="K183" s="131"/>
      <c r="L183" s="131"/>
      <c r="M183" s="131"/>
      <c r="N183" s="131"/>
      <c r="O183" s="131"/>
      <c r="P183" s="131"/>
      <c r="Q183" s="131"/>
      <c r="R183" s="298"/>
      <c r="S183" s="131"/>
      <c r="T183" s="131"/>
    </row>
    <row r="184" spans="1:20" ht="9.9499999999999993" customHeight="1">
      <c r="A184" s="131"/>
      <c r="B184" s="131"/>
      <c r="H184" s="131"/>
      <c r="I184" s="131"/>
      <c r="J184" s="131"/>
      <c r="K184" s="131"/>
      <c r="L184" s="131"/>
      <c r="M184" s="131"/>
      <c r="N184" s="131"/>
      <c r="O184" s="131"/>
      <c r="P184" s="131"/>
      <c r="Q184" s="131"/>
      <c r="R184" s="298"/>
      <c r="S184" s="131"/>
      <c r="T184" s="131"/>
    </row>
    <row r="185" spans="1:20" ht="9.9499999999999993" customHeight="1">
      <c r="A185" s="131"/>
      <c r="B185" s="131"/>
      <c r="H185" s="131"/>
      <c r="I185" s="131"/>
      <c r="J185" s="131"/>
      <c r="K185" s="131"/>
      <c r="L185" s="131"/>
      <c r="M185" s="131"/>
      <c r="N185" s="131"/>
      <c r="O185" s="131"/>
      <c r="P185" s="131"/>
      <c r="Q185" s="131"/>
      <c r="R185" s="298"/>
      <c r="S185" s="131"/>
      <c r="T185" s="131"/>
    </row>
    <row r="186" spans="1:20" ht="9.9499999999999993" customHeight="1">
      <c r="A186" s="131"/>
      <c r="B186" s="131"/>
      <c r="H186" s="131"/>
      <c r="I186" s="131"/>
      <c r="J186" s="131"/>
      <c r="K186" s="131"/>
      <c r="L186" s="131"/>
      <c r="M186" s="131"/>
      <c r="N186" s="131"/>
      <c r="O186" s="131"/>
      <c r="P186" s="131"/>
      <c r="Q186" s="131"/>
      <c r="R186" s="298"/>
      <c r="S186" s="131"/>
      <c r="T186" s="131"/>
    </row>
    <row r="187" spans="1:20" ht="9.9499999999999993" customHeight="1">
      <c r="A187" s="131"/>
      <c r="B187" s="131"/>
      <c r="H187" s="131"/>
      <c r="I187" s="131"/>
      <c r="J187" s="131"/>
      <c r="K187" s="131"/>
      <c r="L187" s="131"/>
      <c r="M187" s="131"/>
      <c r="N187" s="131"/>
      <c r="O187" s="131"/>
      <c r="P187" s="131"/>
      <c r="Q187" s="131"/>
      <c r="R187" s="298"/>
      <c r="S187" s="131"/>
      <c r="T187" s="131"/>
    </row>
    <row r="188" spans="1:20" ht="9.9499999999999993" customHeight="1">
      <c r="A188" s="131"/>
      <c r="B188" s="131"/>
      <c r="H188" s="131"/>
      <c r="I188" s="131"/>
      <c r="J188" s="131"/>
      <c r="K188" s="131"/>
      <c r="L188" s="131"/>
      <c r="M188" s="131"/>
      <c r="N188" s="131"/>
      <c r="O188" s="131"/>
      <c r="P188" s="131"/>
      <c r="Q188" s="131"/>
      <c r="R188" s="298"/>
      <c r="S188" s="131"/>
      <c r="T188" s="131"/>
    </row>
    <row r="189" spans="1:20" ht="9.9499999999999993" customHeight="1">
      <c r="A189" s="131"/>
      <c r="B189" s="131"/>
      <c r="H189" s="131"/>
      <c r="I189" s="131"/>
      <c r="J189" s="131"/>
      <c r="K189" s="131"/>
      <c r="L189" s="131"/>
      <c r="M189" s="131"/>
      <c r="N189" s="131"/>
      <c r="O189" s="131"/>
      <c r="P189" s="131"/>
      <c r="Q189" s="131"/>
      <c r="R189" s="298"/>
      <c r="S189" s="131"/>
      <c r="T189" s="131"/>
    </row>
    <row r="190" spans="1:20" ht="9.9499999999999993" customHeight="1">
      <c r="A190" s="131"/>
      <c r="B190" s="131"/>
      <c r="H190" s="131"/>
      <c r="I190" s="131"/>
      <c r="J190" s="131"/>
      <c r="K190" s="131"/>
      <c r="L190" s="131"/>
      <c r="M190" s="131"/>
      <c r="N190" s="131"/>
      <c r="O190" s="131"/>
      <c r="P190" s="131"/>
      <c r="Q190" s="131"/>
      <c r="R190" s="298"/>
      <c r="S190" s="131"/>
      <c r="T190" s="131"/>
    </row>
    <row r="191" spans="1:20" ht="9.9499999999999993" customHeight="1">
      <c r="A191" s="131"/>
      <c r="B191" s="131"/>
      <c r="H191" s="131"/>
      <c r="I191" s="131"/>
      <c r="J191" s="131"/>
      <c r="K191" s="131"/>
      <c r="L191" s="131"/>
      <c r="M191" s="131"/>
      <c r="N191" s="131"/>
      <c r="O191" s="131"/>
      <c r="P191" s="131"/>
      <c r="Q191" s="131"/>
      <c r="R191" s="298"/>
      <c r="S191" s="131"/>
      <c r="T191" s="131"/>
    </row>
    <row r="192" spans="1:20" ht="9.9499999999999993" customHeight="1">
      <c r="A192" s="131"/>
      <c r="B192" s="131"/>
      <c r="H192" s="131"/>
      <c r="I192" s="131"/>
      <c r="J192" s="131"/>
      <c r="K192" s="131"/>
      <c r="L192" s="131"/>
      <c r="M192" s="131"/>
      <c r="N192" s="131"/>
      <c r="O192" s="131"/>
      <c r="P192" s="131"/>
      <c r="Q192" s="131"/>
      <c r="R192" s="298"/>
      <c r="S192" s="131"/>
      <c r="T192" s="131"/>
    </row>
    <row r="193" spans="1:20" ht="9.9499999999999993" customHeight="1">
      <c r="A193" s="131"/>
      <c r="B193" s="131"/>
      <c r="H193" s="131"/>
      <c r="I193" s="131"/>
      <c r="J193" s="131"/>
      <c r="K193" s="131"/>
      <c r="L193" s="131"/>
      <c r="M193" s="131"/>
      <c r="N193" s="131"/>
      <c r="O193" s="131"/>
      <c r="P193" s="131"/>
      <c r="Q193" s="131"/>
      <c r="R193" s="298"/>
      <c r="S193" s="131"/>
      <c r="T193" s="131"/>
    </row>
    <row r="194" spans="1:20" ht="9.9499999999999993" customHeight="1">
      <c r="A194" s="131"/>
      <c r="B194" s="131"/>
      <c r="H194" s="131"/>
      <c r="I194" s="131"/>
      <c r="J194" s="131"/>
      <c r="K194" s="131"/>
      <c r="L194" s="131"/>
      <c r="M194" s="131"/>
      <c r="N194" s="131"/>
      <c r="O194" s="131"/>
      <c r="P194" s="131"/>
      <c r="Q194" s="131"/>
      <c r="R194" s="298"/>
      <c r="S194" s="131"/>
      <c r="T194" s="131"/>
    </row>
    <row r="195" spans="1:20">
      <c r="B195" s="131"/>
      <c r="H195" s="131"/>
      <c r="I195" s="131"/>
      <c r="J195" s="131"/>
      <c r="K195" s="131"/>
      <c r="L195" s="131"/>
      <c r="M195" s="131"/>
      <c r="N195" s="131"/>
      <c r="O195" s="131"/>
      <c r="P195" s="131"/>
      <c r="Q195" s="131"/>
      <c r="R195" s="298"/>
      <c r="S195" s="131"/>
      <c r="T195" s="131"/>
    </row>
    <row r="196" spans="1:20">
      <c r="H196" s="131"/>
      <c r="I196" s="131"/>
      <c r="J196" s="131"/>
      <c r="K196" s="131"/>
      <c r="L196" s="131"/>
      <c r="M196" s="131"/>
      <c r="N196" s="131"/>
      <c r="O196" s="131"/>
      <c r="P196" s="131"/>
      <c r="Q196" s="131"/>
      <c r="R196" s="298"/>
      <c r="S196" s="131"/>
      <c r="T196" s="131"/>
    </row>
    <row r="197" spans="1:20">
      <c r="H197" s="131"/>
      <c r="I197" s="131"/>
      <c r="J197" s="131"/>
      <c r="K197" s="131"/>
      <c r="L197" s="131"/>
      <c r="M197" s="131"/>
      <c r="N197" s="131"/>
      <c r="O197" s="131"/>
      <c r="P197" s="131"/>
      <c r="Q197" s="131"/>
      <c r="R197" s="298"/>
      <c r="S197" s="131"/>
      <c r="T197" s="131"/>
    </row>
    <row r="198" spans="1:20">
      <c r="H198" s="131"/>
      <c r="I198" s="131"/>
      <c r="J198" s="131"/>
      <c r="K198" s="131"/>
      <c r="L198" s="131"/>
      <c r="M198" s="131"/>
      <c r="N198" s="131"/>
      <c r="O198" s="131"/>
      <c r="P198" s="131"/>
      <c r="Q198" s="131"/>
      <c r="R198" s="298"/>
      <c r="S198" s="131"/>
      <c r="T198" s="131"/>
    </row>
  </sheetData>
  <phoneticPr fontId="4" type="noConversion"/>
  <hyperlinks>
    <hyperlink ref="A6" location="'Table of Contents'!A1" display="Table of  Contents" xr:uid="{00000000-0004-0000-0D00-000000000000}"/>
    <hyperlink ref="A6:B6" location="'Table of Contents'!A1" display="Table of  Contents" xr:uid="{00000000-0004-0000-0D00-000001000000}"/>
    <hyperlink ref="A39" location="'Table of Contents'!A1" display="Table of  Contents" xr:uid="{00000000-0004-0000-0D00-000002000000}"/>
    <hyperlink ref="A39:B39" location="'Table of Contents'!A1" display="Table of  Contents" xr:uid="{00000000-0004-0000-0D00-000003000000}"/>
    <hyperlink ref="B9" location="'Financial Highlights'!A1" display="Financial Highlights" xr:uid="{00000000-0004-0000-0D00-000004000000}"/>
    <hyperlink ref="B10" location="IS!A1" display="Income Statements [Group/Bank]" xr:uid="{00000000-0004-0000-0D00-000005000000}"/>
    <hyperlink ref="B11" location="BS!A1" display="Balance Sheets [Group/Bank]" xr:uid="{00000000-0004-0000-0D00-000006000000}"/>
    <hyperlink ref="B12" location="'NIM NIS_Bank + Card'!A1" display="NIM &amp; NIS [Bank+Card]" xr:uid="{00000000-0004-0000-0D00-000007000000}"/>
    <hyperlink ref="B13" location="'NIM NIS_Bank'!A1" display="NIM &amp; NIS [Bank]" xr:uid="{00000000-0004-0000-0D00-000008000000}"/>
    <hyperlink ref="B16" location="Loans_Bank!A1" display="Loans [Bank]" xr:uid="{00000000-0004-0000-0D00-000009000000}"/>
    <hyperlink ref="B18" location="'Asset Quality_Group'!A1" display="Asset Quality [Group]" xr:uid="{00000000-0004-0000-0D00-00000A000000}"/>
    <hyperlink ref="B19" location="'Asset Quality_Bank'!A1" display="Asset Quality [Bank]" xr:uid="{00000000-0004-0000-0D00-00000B000000}"/>
    <hyperlink ref="B20" location="'Provision_Bank '!A1" display="Provision [Bank]" xr:uid="{00000000-0004-0000-0D00-00000C000000}"/>
    <hyperlink ref="B21" location="Delinquency_Bank!A1" display="Delinquency [Bank]" xr:uid="{00000000-0004-0000-0D00-00000D000000}"/>
    <hyperlink ref="B14" location="'Non-Interest Income'!A1" display="Non-Interest Income [Group/Bank]" xr:uid="{00000000-0004-0000-0D00-00000E000000}"/>
    <hyperlink ref="B15" location="'SG&amp;A Expense'!A1" display="SG&amp;A Expense [Group/Bank]" xr:uid="{00000000-0004-0000-0D00-00000F000000}"/>
    <hyperlink ref="B17" location="'Funding_Bank '!A1" display="Funding [Bank]" xr:uid="{00000000-0004-0000-0D00-000010000000}"/>
    <hyperlink ref="B22" location="'Capital Adequacy_Group'!A1" display="Capital Adequacy [Group]" xr:uid="{00000000-0004-0000-0D00-000011000000}"/>
    <hyperlink ref="B23" location="'Capital Adequacy_Bank'!A1" display="Capital Adequacy [Bank]" xr:uid="{00000000-0004-0000-0D00-000012000000}"/>
    <hyperlink ref="B24" location="'Woori Card'!A1" display="Woori Card" xr:uid="{00000000-0004-0000-0D00-000013000000}"/>
    <hyperlink ref="B25" location="'Orgarnization Structure'!A1" display="Orgarnization Structure" xr:uid="{00000000-0004-0000-0D00-000014000000}"/>
    <hyperlink ref="B26" location="'Credit Rating'!A1" display="Credit Rating" xr:uid="{00000000-0004-0000-0D00-000015000000}"/>
    <hyperlink ref="B42" location="'Financial Highlights'!A1" display="Financial Highlights" xr:uid="{00000000-0004-0000-0D00-000016000000}"/>
    <hyperlink ref="B43" location="IS!A1" display="Income Statements [Group/Bank]" xr:uid="{00000000-0004-0000-0D00-000017000000}"/>
    <hyperlink ref="B44" location="BS!A1" display="Balance Sheets [Group/Bank]" xr:uid="{00000000-0004-0000-0D00-000018000000}"/>
    <hyperlink ref="B45" location="'NIM NIS_Bank + Card'!A1" display="NIM &amp; NIS [Bank+Card]" xr:uid="{00000000-0004-0000-0D00-000019000000}"/>
    <hyperlink ref="B46" location="'NIM NIS_Bank'!A1" display="NIM &amp; NIS [Bank]" xr:uid="{00000000-0004-0000-0D00-00001A000000}"/>
    <hyperlink ref="B49" location="Loans_Bank!A1" display="Loans [Bank]" xr:uid="{00000000-0004-0000-0D00-00001B000000}"/>
    <hyperlink ref="B51" location="'Asset Quality_Group'!A1" display="Asset Quality [Group]" xr:uid="{00000000-0004-0000-0D00-00001C000000}"/>
    <hyperlink ref="B52" location="'Asset Quality_Bank'!A1" display="Asset Quality [Bank]" xr:uid="{00000000-0004-0000-0D00-00001D000000}"/>
    <hyperlink ref="B53" location="'Provision_Bank '!A1" display="Provision [Bank]" xr:uid="{00000000-0004-0000-0D00-00001E000000}"/>
    <hyperlink ref="B54" location="Delinquency_Bank!A1" display="Delinquency [Bank]" xr:uid="{00000000-0004-0000-0D00-00001F000000}"/>
    <hyperlink ref="B47" location="'Non-Interest Income'!A1" display="Non-Interest Income [Group/Bank]" xr:uid="{00000000-0004-0000-0D00-000020000000}"/>
    <hyperlink ref="B48" location="'SG&amp;A Expense'!A1" display="SG&amp;A Expense [Group/Bank]" xr:uid="{00000000-0004-0000-0D00-000021000000}"/>
    <hyperlink ref="B50" location="'Funding_Bank '!A1" display="Funding [Bank]" xr:uid="{00000000-0004-0000-0D00-000022000000}"/>
    <hyperlink ref="B55" location="'Capital Adequacy_Group'!A1" display="Capital Adequacy [Group]" xr:uid="{00000000-0004-0000-0D00-000023000000}"/>
    <hyperlink ref="B56" location="'Capital Adequacy_Bank'!A1" display="Capital Adequacy [Bank]" xr:uid="{00000000-0004-0000-0D00-000024000000}"/>
    <hyperlink ref="B57" location="'Woori Card'!A1" display="Woori Card" xr:uid="{00000000-0004-0000-0D00-000025000000}"/>
    <hyperlink ref="B58" location="'Orgarnization Structure'!A1" display="Orgarnization Structure" xr:uid="{00000000-0004-0000-0D00-000026000000}"/>
    <hyperlink ref="B59" location="'Credit Rating'!A1" display="Credit Rating" xr:uid="{00000000-0004-0000-0D00-000027000000}"/>
  </hyperlinks>
  <pageMargins left="0.23622047244094491" right="0.31496062992125984" top="0.74803149606299213" bottom="0.31496062992125984" header="0.31496062992125984" footer="0.31496062992125984"/>
  <pageSetup paperSize="9" scale="84" fitToHeight="0" orientation="landscape" r:id="rId1"/>
  <rowBreaks count="1" manualBreakCount="1">
    <brk id="35" max="1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3" tint="0.59999389629810485"/>
    <pageSetUpPr fitToPage="1"/>
  </sheetPr>
  <dimension ref="A1:W39"/>
  <sheetViews>
    <sheetView view="pageBreakPreview" zoomScaleNormal="130" zoomScaleSheetLayoutView="100" workbookViewId="0">
      <pane xSplit="7" ySplit="4" topLeftCell="L5" activePane="bottomRight" state="frozen"/>
      <selection activeCell="V43" sqref="V43"/>
      <selection pane="topRight" activeCell="V43" sqref="V43"/>
      <selection pane="bottomLeft" activeCell="V43" sqref="V43"/>
      <selection pane="bottomRight" activeCell="P28" sqref="P28"/>
    </sheetView>
  </sheetViews>
  <sheetFormatPr defaultColWidth="9" defaultRowHeight="12"/>
  <cols>
    <col min="1" max="1" width="0.875" style="127" customWidth="1"/>
    <col min="2" max="2" width="27.75" style="185" bestFit="1" customWidth="1"/>
    <col min="3" max="3" width="2.625" style="131" customWidth="1"/>
    <col min="4" max="4" width="1.625" style="131" customWidth="1"/>
    <col min="5" max="5" width="0.625" style="131" customWidth="1"/>
    <col min="6" max="6" width="0.875" style="131" customWidth="1"/>
    <col min="7" max="7" width="32.375" style="131" customWidth="1"/>
    <col min="8" max="11" width="10.625" style="163" hidden="1" customWidth="1"/>
    <col min="12" max="16" width="10.625" style="163" customWidth="1"/>
    <col min="17" max="17" width="10.625" style="326" customWidth="1"/>
    <col min="18" max="19" width="10.625" style="131" customWidth="1"/>
    <col min="20" max="16384" width="9" style="131"/>
  </cols>
  <sheetData>
    <row r="1" spans="1:20" s="133" customFormat="1" ht="10.5" customHeight="1">
      <c r="A1" s="22"/>
      <c r="B1" s="128"/>
      <c r="C1" s="129"/>
      <c r="D1" s="129"/>
      <c r="E1" s="129"/>
      <c r="F1" s="129"/>
      <c r="G1" s="129"/>
      <c r="H1" s="130"/>
      <c r="I1" s="130"/>
      <c r="J1" s="130"/>
      <c r="K1" s="130"/>
      <c r="L1" s="130"/>
      <c r="M1" s="130"/>
      <c r="N1" s="130"/>
      <c r="O1" s="130"/>
      <c r="P1" s="130"/>
      <c r="Q1" s="564"/>
      <c r="R1" s="130"/>
      <c r="S1" s="130"/>
    </row>
    <row r="2" spans="1:20" s="133" customFormat="1" ht="15" customHeight="1">
      <c r="A2" s="22"/>
      <c r="B2" s="132"/>
      <c r="D2" s="687" t="s">
        <v>1064</v>
      </c>
      <c r="H2" s="134"/>
      <c r="I2" s="134"/>
      <c r="J2" s="134"/>
      <c r="K2" s="134"/>
      <c r="L2" s="134"/>
      <c r="M2" s="134"/>
      <c r="N2" s="134"/>
      <c r="O2" s="134"/>
      <c r="P2" s="134"/>
      <c r="Q2" s="192"/>
      <c r="R2" s="134"/>
      <c r="S2" s="134"/>
    </row>
    <row r="3" spans="1:20" s="598" customFormat="1" ht="5.0999999999999996" customHeight="1">
      <c r="A3" s="602"/>
      <c r="B3" s="597"/>
      <c r="D3" s="603"/>
      <c r="H3" s="604"/>
      <c r="I3" s="604"/>
      <c r="J3" s="604"/>
      <c r="K3" s="604"/>
      <c r="L3" s="604"/>
      <c r="M3" s="604"/>
      <c r="N3" s="604"/>
      <c r="O3" s="604"/>
      <c r="P3" s="604"/>
      <c r="Q3" s="604"/>
    </row>
    <row r="4" spans="1:20" s="642" customFormat="1" ht="20.100000000000001" customHeight="1">
      <c r="A4" s="640"/>
      <c r="B4" s="641"/>
      <c r="D4" s="643"/>
      <c r="H4" s="644" t="s">
        <v>763</v>
      </c>
      <c r="I4" s="644" t="s">
        <v>764</v>
      </c>
      <c r="J4" s="644" t="s">
        <v>765</v>
      </c>
      <c r="K4" s="644" t="s">
        <v>766</v>
      </c>
      <c r="L4" s="644" t="s">
        <v>772</v>
      </c>
      <c r="M4" s="644" t="s">
        <v>785</v>
      </c>
      <c r="N4" s="644" t="s">
        <v>796</v>
      </c>
      <c r="O4" s="644" t="s">
        <v>1156</v>
      </c>
      <c r="P4" s="644" t="s">
        <v>1149</v>
      </c>
      <c r="Q4" s="644" t="s">
        <v>1202</v>
      </c>
      <c r="R4" s="644" t="s">
        <v>767</v>
      </c>
      <c r="S4" s="972" t="s">
        <v>1154</v>
      </c>
    </row>
    <row r="5" spans="1:20" s="133" customFormat="1" ht="5.0999999999999996" customHeight="1">
      <c r="A5" s="5"/>
      <c r="B5" s="139"/>
      <c r="Q5" s="373"/>
      <c r="T5" s="131"/>
    </row>
    <row r="6" spans="1:20" s="133" customFormat="1" ht="15" customHeight="1">
      <c r="A6" s="187" t="s">
        <v>58</v>
      </c>
      <c r="B6" s="188"/>
      <c r="C6" s="142"/>
      <c r="D6" s="683" t="s">
        <v>1024</v>
      </c>
      <c r="E6" s="465"/>
      <c r="F6" s="465"/>
      <c r="G6" s="465"/>
      <c r="H6" s="163"/>
      <c r="I6" s="163"/>
      <c r="J6" s="163"/>
      <c r="K6" s="163"/>
      <c r="L6" s="163"/>
      <c r="M6" s="163"/>
      <c r="N6" s="163"/>
      <c r="O6" s="163"/>
      <c r="P6" s="163"/>
      <c r="Q6" s="326"/>
      <c r="R6" s="163"/>
      <c r="S6" s="608" t="s">
        <v>81</v>
      </c>
      <c r="T6" s="131"/>
    </row>
    <row r="7" spans="1:20" ht="15" customHeight="1" thickBot="1">
      <c r="A7" s="189"/>
      <c r="B7" s="190"/>
      <c r="C7" s="366"/>
      <c r="D7" s="465"/>
      <c r="E7" s="547" t="s">
        <v>916</v>
      </c>
      <c r="F7" s="547"/>
      <c r="G7" s="547"/>
      <c r="H7" s="367"/>
      <c r="I7" s="367"/>
      <c r="J7" s="367"/>
      <c r="K7" s="367"/>
      <c r="L7" s="995"/>
      <c r="M7" s="995"/>
      <c r="N7" s="995"/>
      <c r="O7" s="996"/>
      <c r="P7" s="1388">
        <v>20139</v>
      </c>
      <c r="Q7" s="1187">
        <v>20855</v>
      </c>
      <c r="R7" s="1016">
        <f>Q7/P7-1</f>
        <v>3.5552907294304603E-2</v>
      </c>
      <c r="S7" s="1196" t="s">
        <v>1105</v>
      </c>
    </row>
    <row r="8" spans="1:20" ht="15" customHeight="1" thickTop="1">
      <c r="A8" s="689" t="s">
        <v>1066</v>
      </c>
      <c r="B8" s="691"/>
      <c r="C8" s="366"/>
      <c r="D8" s="465"/>
      <c r="E8" s="465"/>
      <c r="F8" s="470" t="s">
        <v>917</v>
      </c>
      <c r="G8" s="465"/>
      <c r="H8" s="552"/>
      <c r="I8" s="552"/>
      <c r="J8" s="552"/>
      <c r="K8" s="552"/>
      <c r="L8" s="997"/>
      <c r="M8" s="997"/>
      <c r="N8" s="997"/>
      <c r="O8" s="998"/>
      <c r="P8" s="1389">
        <v>18136</v>
      </c>
      <c r="Q8" s="1183">
        <v>18775</v>
      </c>
      <c r="R8" s="964">
        <f t="shared" ref="R8:R22" si="0">Q8/P8-1</f>
        <v>3.5233789148654715E-2</v>
      </c>
      <c r="S8" s="1197" t="s">
        <v>1105</v>
      </c>
    </row>
    <row r="9" spans="1:20" ht="15" customHeight="1">
      <c r="A9" s="191"/>
      <c r="B9" s="692" t="s">
        <v>1067</v>
      </c>
      <c r="C9" s="366"/>
      <c r="D9" s="465"/>
      <c r="E9" s="465"/>
      <c r="F9" s="465"/>
      <c r="G9" s="465" t="s">
        <v>918</v>
      </c>
      <c r="H9" s="368"/>
      <c r="I9" s="368"/>
      <c r="J9" s="368"/>
      <c r="K9" s="368"/>
      <c r="L9" s="999"/>
      <c r="M9" s="999"/>
      <c r="N9" s="999"/>
      <c r="O9" s="1000"/>
      <c r="P9" s="1186">
        <v>3401</v>
      </c>
      <c r="Q9" s="1181"/>
      <c r="R9" s="1213"/>
      <c r="S9" s="1091"/>
    </row>
    <row r="10" spans="1:20" ht="15" customHeight="1">
      <c r="A10" s="191"/>
      <c r="B10" s="692" t="s">
        <v>1068</v>
      </c>
      <c r="C10" s="366"/>
      <c r="D10" s="465"/>
      <c r="E10" s="465"/>
      <c r="F10" s="465"/>
      <c r="G10" s="465" t="s">
        <v>1152</v>
      </c>
      <c r="H10" s="368"/>
      <c r="I10" s="368"/>
      <c r="J10" s="368"/>
      <c r="K10" s="368"/>
      <c r="L10" s="999"/>
      <c r="M10" s="999"/>
      <c r="N10" s="999"/>
      <c r="O10" s="1000"/>
      <c r="P10" s="1186">
        <v>295</v>
      </c>
      <c r="Q10" s="1181"/>
      <c r="R10" s="1213"/>
      <c r="S10" s="1091"/>
    </row>
    <row r="11" spans="1:20" ht="15" customHeight="1">
      <c r="A11" s="690"/>
      <c r="B11" s="692" t="s">
        <v>1069</v>
      </c>
      <c r="C11" s="366"/>
      <c r="D11" s="465"/>
      <c r="E11" s="465"/>
      <c r="F11" s="465"/>
      <c r="G11" s="465" t="s">
        <v>919</v>
      </c>
      <c r="H11" s="368"/>
      <c r="I11" s="368"/>
      <c r="J11" s="368"/>
      <c r="K11" s="368"/>
      <c r="L11" s="999"/>
      <c r="M11" s="999"/>
      <c r="N11" s="999"/>
      <c r="O11" s="1000"/>
      <c r="P11" s="1186">
        <v>0</v>
      </c>
      <c r="Q11" s="1181"/>
      <c r="R11" s="1213"/>
      <c r="S11" s="1091"/>
    </row>
    <row r="12" spans="1:20" ht="15" customHeight="1">
      <c r="A12" s="690"/>
      <c r="B12" s="692" t="s">
        <v>1070</v>
      </c>
      <c r="C12" s="366"/>
      <c r="D12" s="465"/>
      <c r="E12" s="465"/>
      <c r="F12" s="465"/>
      <c r="G12" s="465" t="s">
        <v>843</v>
      </c>
      <c r="H12" s="368"/>
      <c r="I12" s="368"/>
      <c r="J12" s="368"/>
      <c r="K12" s="368"/>
      <c r="L12" s="999"/>
      <c r="M12" s="999"/>
      <c r="N12" s="999"/>
      <c r="O12" s="1000"/>
      <c r="P12" s="1186">
        <v>17229</v>
      </c>
      <c r="Q12" s="1181"/>
      <c r="R12" s="1213"/>
      <c r="S12" s="1091"/>
    </row>
    <row r="13" spans="1:20" ht="15" customHeight="1">
      <c r="A13" s="690"/>
      <c r="B13" s="692" t="s">
        <v>1071</v>
      </c>
      <c r="C13" s="366"/>
      <c r="D13" s="465"/>
      <c r="E13" s="465"/>
      <c r="F13" s="465"/>
      <c r="G13" s="465" t="s">
        <v>28</v>
      </c>
      <c r="H13" s="368"/>
      <c r="I13" s="368"/>
      <c r="J13" s="368"/>
      <c r="K13" s="368"/>
      <c r="L13" s="1001"/>
      <c r="M13" s="1001"/>
      <c r="N13" s="1001"/>
      <c r="O13" s="1002"/>
      <c r="P13" s="1262">
        <v>-2099</v>
      </c>
      <c r="Q13" s="1190"/>
      <c r="R13" s="1213"/>
      <c r="S13" s="1091"/>
    </row>
    <row r="14" spans="1:20" ht="15" customHeight="1">
      <c r="A14" s="690"/>
      <c r="B14" s="692" t="s">
        <v>1072</v>
      </c>
      <c r="C14" s="366"/>
      <c r="D14" s="465"/>
      <c r="E14" s="465"/>
      <c r="F14" s="465"/>
      <c r="G14" s="465" t="s">
        <v>920</v>
      </c>
      <c r="H14" s="553"/>
      <c r="I14" s="553"/>
      <c r="J14" s="553"/>
      <c r="K14" s="553"/>
      <c r="L14" s="1003"/>
      <c r="M14" s="1003"/>
      <c r="N14" s="1003"/>
      <c r="O14" s="1004"/>
      <c r="P14" s="1262">
        <v>-690</v>
      </c>
      <c r="Q14" s="1190"/>
      <c r="R14" s="1213"/>
      <c r="S14" s="1198"/>
    </row>
    <row r="15" spans="1:20" ht="15" customHeight="1">
      <c r="A15" s="690"/>
      <c r="B15" s="692" t="s">
        <v>1073</v>
      </c>
      <c r="C15" s="366"/>
      <c r="D15" s="465"/>
      <c r="E15" s="463"/>
      <c r="F15" s="514" t="s">
        <v>921</v>
      </c>
      <c r="G15" s="463"/>
      <c r="H15" s="368"/>
      <c r="I15" s="368"/>
      <c r="J15" s="368"/>
      <c r="K15" s="368"/>
      <c r="L15" s="999"/>
      <c r="M15" s="999"/>
      <c r="N15" s="999"/>
      <c r="O15" s="1000"/>
      <c r="P15" s="1390">
        <v>2003</v>
      </c>
      <c r="Q15" s="1182">
        <v>2080</v>
      </c>
      <c r="R15" s="1214">
        <f t="shared" si="0"/>
        <v>3.8442336495257079E-2</v>
      </c>
      <c r="S15" s="1091" t="s">
        <v>1105</v>
      </c>
    </row>
    <row r="16" spans="1:20" ht="15" customHeight="1">
      <c r="A16" s="690"/>
      <c r="B16" s="692" t="s">
        <v>1074</v>
      </c>
      <c r="C16" s="366"/>
      <c r="D16" s="465"/>
      <c r="E16" s="463"/>
      <c r="F16" s="463"/>
      <c r="G16" s="463" t="s">
        <v>922</v>
      </c>
      <c r="H16" s="552"/>
      <c r="I16" s="552"/>
      <c r="J16" s="552"/>
      <c r="K16" s="552"/>
      <c r="L16" s="997"/>
      <c r="M16" s="997"/>
      <c r="N16" s="997"/>
      <c r="O16" s="998"/>
      <c r="P16" s="1389">
        <v>0</v>
      </c>
      <c r="Q16" s="1182"/>
      <c r="R16" s="1214"/>
      <c r="S16" s="1197"/>
    </row>
    <row r="17" spans="1:23" ht="15" customHeight="1">
      <c r="A17" s="690"/>
      <c r="B17" s="692" t="s">
        <v>1075</v>
      </c>
      <c r="C17" s="366"/>
      <c r="D17" s="465"/>
      <c r="E17" s="464"/>
      <c r="F17" s="464"/>
      <c r="G17" s="464" t="s">
        <v>1173</v>
      </c>
      <c r="H17" s="551"/>
      <c r="I17" s="551"/>
      <c r="J17" s="551"/>
      <c r="K17" s="551"/>
      <c r="L17" s="1005"/>
      <c r="M17" s="1005"/>
      <c r="N17" s="1005"/>
      <c r="O17" s="1006"/>
      <c r="P17" s="1391">
        <v>2003</v>
      </c>
      <c r="Q17" s="1191"/>
      <c r="R17" s="1490"/>
      <c r="S17" s="1199" t="s">
        <v>1105</v>
      </c>
    </row>
    <row r="18" spans="1:23" ht="15" customHeight="1">
      <c r="A18" s="690"/>
      <c r="B18" s="692" t="s">
        <v>1076</v>
      </c>
      <c r="C18" s="366"/>
      <c r="D18" s="465"/>
      <c r="E18" s="470" t="s">
        <v>923</v>
      </c>
      <c r="F18" s="465"/>
      <c r="G18" s="465"/>
      <c r="H18" s="271"/>
      <c r="I18" s="271"/>
      <c r="J18" s="271"/>
      <c r="K18" s="271"/>
      <c r="L18" s="997"/>
      <c r="M18" s="997"/>
      <c r="N18" s="997"/>
      <c r="O18" s="1007"/>
      <c r="P18" s="1390">
        <v>3815</v>
      </c>
      <c r="Q18" s="1182">
        <v>4114</v>
      </c>
      <c r="R18" s="1214">
        <f t="shared" si="0"/>
        <v>7.8374836173001228E-2</v>
      </c>
      <c r="S18" s="1198" t="s">
        <v>1105</v>
      </c>
    </row>
    <row r="19" spans="1:23" ht="15" customHeight="1">
      <c r="A19" s="191"/>
      <c r="B19" s="692" t="s">
        <v>1077</v>
      </c>
      <c r="C19" s="366"/>
      <c r="D19" s="465"/>
      <c r="E19" s="465"/>
      <c r="F19" s="465" t="s">
        <v>924</v>
      </c>
      <c r="G19" s="465"/>
      <c r="H19" s="271"/>
      <c r="I19" s="271"/>
      <c r="J19" s="271"/>
      <c r="K19" s="271"/>
      <c r="L19" s="997"/>
      <c r="M19" s="997"/>
      <c r="N19" s="997"/>
      <c r="O19" s="1008"/>
      <c r="P19" s="1389">
        <v>0</v>
      </c>
      <c r="Q19" s="1180"/>
      <c r="R19" s="1213"/>
      <c r="S19" s="1200"/>
    </row>
    <row r="20" spans="1:23" ht="15" customHeight="1">
      <c r="A20" s="690"/>
      <c r="B20" s="692" t="s">
        <v>1078</v>
      </c>
      <c r="C20" s="366"/>
      <c r="D20" s="465"/>
      <c r="E20" s="495"/>
      <c r="F20" s="495" t="s">
        <v>1173</v>
      </c>
      <c r="H20" s="518"/>
      <c r="I20" s="518"/>
      <c r="J20" s="518"/>
      <c r="K20" s="518"/>
      <c r="L20" s="1179"/>
      <c r="M20" s="1179"/>
      <c r="N20" s="1179"/>
      <c r="O20" s="1008"/>
      <c r="P20" s="1185">
        <v>2564</v>
      </c>
      <c r="Q20" s="1180"/>
      <c r="R20" s="1021"/>
      <c r="S20" s="1200"/>
    </row>
    <row r="21" spans="1:23" ht="15" customHeight="1" thickBot="1">
      <c r="A21" s="690"/>
      <c r="B21" s="692" t="s">
        <v>1079</v>
      </c>
      <c r="C21" s="165"/>
      <c r="D21" s="465"/>
      <c r="E21" s="465"/>
      <c r="F21" s="465" t="s">
        <v>925</v>
      </c>
      <c r="G21" s="465"/>
      <c r="H21" s="271"/>
      <c r="I21" s="271"/>
      <c r="J21" s="271"/>
      <c r="K21" s="271"/>
      <c r="L21" s="997"/>
      <c r="M21" s="997"/>
      <c r="N21" s="997"/>
      <c r="O21" s="1008"/>
      <c r="P21" s="1185">
        <v>1251</v>
      </c>
      <c r="Q21" s="1180"/>
      <c r="R21" s="1021"/>
      <c r="S21" s="1200"/>
    </row>
    <row r="22" spans="1:23" ht="15" customHeight="1" thickTop="1" thickBot="1">
      <c r="A22" s="690"/>
      <c r="B22" s="921" t="s">
        <v>1080</v>
      </c>
      <c r="D22" s="465"/>
      <c r="E22" s="548" t="s">
        <v>926</v>
      </c>
      <c r="F22" s="549"/>
      <c r="G22" s="549"/>
      <c r="H22" s="550"/>
      <c r="I22" s="550"/>
      <c r="J22" s="550"/>
      <c r="K22" s="550"/>
      <c r="L22" s="1009"/>
      <c r="M22" s="1009"/>
      <c r="N22" s="1009"/>
      <c r="O22" s="1010"/>
      <c r="P22" s="1392">
        <v>23954</v>
      </c>
      <c r="Q22" s="1192">
        <v>24969</v>
      </c>
      <c r="R22" s="1491">
        <f t="shared" si="0"/>
        <v>4.2372881355932313E-2</v>
      </c>
      <c r="S22" s="1201" t="s">
        <v>1105</v>
      </c>
    </row>
    <row r="23" spans="1:23" ht="15" customHeight="1">
      <c r="A23" s="690"/>
      <c r="B23" s="692" t="s">
        <v>1081</v>
      </c>
      <c r="D23" s="465"/>
      <c r="E23" s="514"/>
      <c r="F23" s="463"/>
      <c r="G23" s="463"/>
      <c r="H23" s="142"/>
      <c r="I23" s="142"/>
      <c r="J23" s="142"/>
      <c r="K23" s="142"/>
      <c r="L23" s="142"/>
      <c r="M23" s="142"/>
      <c r="N23" s="142"/>
      <c r="O23" s="142"/>
      <c r="P23" s="1184"/>
      <c r="Q23" s="1184"/>
      <c r="R23" s="142"/>
      <c r="S23" s="142"/>
    </row>
    <row r="24" spans="1:23" ht="15" customHeight="1">
      <c r="A24" s="690"/>
      <c r="B24" s="692" t="s">
        <v>1082</v>
      </c>
      <c r="D24" s="465"/>
      <c r="E24" s="470"/>
      <c r="F24" s="465"/>
      <c r="G24" s="465"/>
      <c r="H24" s="172"/>
      <c r="I24" s="172"/>
      <c r="J24" s="172"/>
      <c r="K24" s="172"/>
      <c r="L24" s="172"/>
      <c r="M24" s="172"/>
      <c r="N24" s="172"/>
      <c r="O24" s="172"/>
      <c r="P24" s="1185"/>
      <c r="Q24" s="1185"/>
      <c r="R24" s="488"/>
      <c r="S24" s="608" t="s">
        <v>1168</v>
      </c>
    </row>
    <row r="25" spans="1:23" ht="15" customHeight="1">
      <c r="A25" s="690"/>
      <c r="B25" s="692" t="s">
        <v>1297</v>
      </c>
      <c r="D25" s="465"/>
      <c r="E25" s="477" t="s">
        <v>927</v>
      </c>
      <c r="F25" s="478"/>
      <c r="G25" s="478"/>
      <c r="H25" s="555"/>
      <c r="I25" s="555"/>
      <c r="J25" s="555"/>
      <c r="K25" s="555"/>
      <c r="L25" s="1011"/>
      <c r="M25" s="1011"/>
      <c r="N25" s="1011"/>
      <c r="O25" s="1011"/>
      <c r="P25" s="1393">
        <v>216539</v>
      </c>
      <c r="Q25" s="1386">
        <v>224676</v>
      </c>
      <c r="R25" s="1217">
        <f>Q25/P25-1</f>
        <v>3.7577526450200738E-2</v>
      </c>
      <c r="S25" s="1202" t="s">
        <v>1105</v>
      </c>
      <c r="W25" s="930"/>
    </row>
    <row r="26" spans="1:23" ht="15" customHeight="1">
      <c r="A26" s="690"/>
      <c r="B26" s="692" t="s">
        <v>1083</v>
      </c>
      <c r="D26" s="465"/>
      <c r="E26" s="514"/>
      <c r="F26" s="463"/>
      <c r="G26" s="463"/>
      <c r="H26" s="172"/>
      <c r="I26" s="172"/>
      <c r="J26" s="172"/>
      <c r="K26" s="172"/>
      <c r="L26" s="172"/>
      <c r="M26" s="172"/>
      <c r="N26" s="172"/>
      <c r="O26" s="172"/>
      <c r="P26" s="1185"/>
      <c r="Q26" s="1185"/>
      <c r="R26" s="488"/>
      <c r="S26" s="488"/>
    </row>
    <row r="27" spans="1:23" ht="15" customHeight="1">
      <c r="A27" s="189"/>
      <c r="B27" s="153"/>
      <c r="C27" s="370"/>
      <c r="D27" s="465"/>
      <c r="E27" s="470"/>
      <c r="F27" s="465"/>
      <c r="G27" s="465"/>
      <c r="H27" s="556"/>
      <c r="I27" s="556"/>
      <c r="J27" s="556"/>
      <c r="K27" s="556"/>
      <c r="L27" s="556"/>
      <c r="M27" s="556"/>
      <c r="N27" s="556"/>
      <c r="O27" s="562"/>
      <c r="P27" s="1186"/>
      <c r="Q27" s="1186"/>
      <c r="R27" s="180"/>
      <c r="S27" s="608" t="s">
        <v>1025</v>
      </c>
      <c r="V27" s="209"/>
    </row>
    <row r="28" spans="1:23" ht="15" customHeight="1">
      <c r="A28" s="189"/>
      <c r="B28" s="153"/>
      <c r="C28" s="370"/>
      <c r="D28" s="465"/>
      <c r="E28" s="521" t="s">
        <v>928</v>
      </c>
      <c r="F28" s="462"/>
      <c r="G28" s="462"/>
      <c r="H28" s="557"/>
      <c r="I28" s="557"/>
      <c r="J28" s="557"/>
      <c r="K28" s="557"/>
      <c r="L28" s="1012"/>
      <c r="M28" s="1012"/>
      <c r="N28" s="1012"/>
      <c r="O28" s="1012"/>
      <c r="P28" s="1394">
        <v>8.4000000000000005E-2</v>
      </c>
      <c r="Q28" s="1387">
        <v>8.4000000000000005E-2</v>
      </c>
      <c r="R28" s="1218" t="s">
        <v>1361</v>
      </c>
      <c r="S28" s="1203" t="s">
        <v>1105</v>
      </c>
    </row>
    <row r="29" spans="1:23" ht="15" customHeight="1">
      <c r="A29" s="189"/>
      <c r="B29" s="153"/>
      <c r="C29" s="133"/>
      <c r="D29" s="465"/>
      <c r="E29" s="514" t="s">
        <v>805</v>
      </c>
      <c r="F29" s="463"/>
      <c r="G29" s="463"/>
      <c r="H29" s="369"/>
      <c r="I29" s="369"/>
      <c r="J29" s="369"/>
      <c r="K29" s="369"/>
      <c r="L29" s="1013"/>
      <c r="M29" s="1013"/>
      <c r="N29" s="1013"/>
      <c r="O29" s="1013"/>
      <c r="P29" s="1395">
        <v>9.2999999999999999E-2</v>
      </c>
      <c r="Q29" s="1193">
        <v>9.2999999999999999E-2</v>
      </c>
      <c r="R29" s="645" t="s">
        <v>1360</v>
      </c>
      <c r="S29" s="1204" t="s">
        <v>1105</v>
      </c>
    </row>
    <row r="30" spans="1:23" ht="15" customHeight="1" thickBot="1">
      <c r="A30" s="7"/>
      <c r="B30" s="153"/>
      <c r="D30" s="465"/>
      <c r="E30" s="558" t="s">
        <v>8</v>
      </c>
      <c r="F30" s="559"/>
      <c r="G30" s="559"/>
      <c r="H30" s="560"/>
      <c r="I30" s="561"/>
      <c r="J30" s="561"/>
      <c r="K30" s="561"/>
      <c r="L30" s="1014"/>
      <c r="M30" s="1014"/>
      <c r="N30" s="1014"/>
      <c r="O30" s="1014"/>
      <c r="P30" s="1396">
        <v>0.111</v>
      </c>
      <c r="Q30" s="1194">
        <v>0.111</v>
      </c>
      <c r="R30" s="667" t="s">
        <v>1362</v>
      </c>
      <c r="S30" s="1205" t="s">
        <v>1105</v>
      </c>
    </row>
    <row r="31" spans="1:23" ht="15" customHeight="1">
      <c r="A31" s="7"/>
      <c r="B31" s="153"/>
      <c r="C31" s="372"/>
      <c r="D31" s="465"/>
      <c r="E31" s="491" t="s">
        <v>929</v>
      </c>
      <c r="F31" s="465"/>
      <c r="G31" s="465"/>
      <c r="H31" s="144"/>
      <c r="I31" s="144"/>
      <c r="J31" s="131"/>
      <c r="K31" s="131"/>
      <c r="L31" s="131"/>
      <c r="M31" s="131"/>
      <c r="N31" s="131"/>
      <c r="O31" s="131"/>
      <c r="P31" s="131"/>
      <c r="Q31" s="298"/>
    </row>
    <row r="32" spans="1:23" ht="15" customHeight="1">
      <c r="A32" s="7"/>
      <c r="B32" s="153"/>
      <c r="C32" s="372"/>
      <c r="D32" s="465"/>
      <c r="E32" s="491" t="s">
        <v>1203</v>
      </c>
      <c r="F32" s="465"/>
      <c r="G32" s="465"/>
      <c r="H32" s="371"/>
      <c r="I32" s="371"/>
      <c r="J32" s="371"/>
      <c r="K32" s="371"/>
      <c r="L32" s="351"/>
      <c r="M32" s="371"/>
      <c r="N32" s="371"/>
      <c r="O32" s="351"/>
      <c r="P32" s="351"/>
      <c r="Q32" s="372"/>
      <c r="R32" s="144"/>
      <c r="S32" s="144"/>
    </row>
    <row r="33" spans="1:19" ht="15" customHeight="1">
      <c r="A33" s="7"/>
      <c r="B33" s="153"/>
      <c r="C33" s="372"/>
      <c r="D33" s="465"/>
      <c r="E33" s="491"/>
      <c r="F33" s="465"/>
      <c r="G33" s="465"/>
      <c r="H33" s="371"/>
      <c r="I33" s="371"/>
      <c r="J33" s="371"/>
      <c r="K33" s="371"/>
      <c r="L33" s="351"/>
      <c r="M33" s="371"/>
      <c r="N33" s="371"/>
      <c r="O33" s="351"/>
      <c r="P33" s="351"/>
      <c r="Q33" s="372"/>
      <c r="R33" s="144"/>
      <c r="S33" s="144"/>
    </row>
    <row r="34" spans="1:19" ht="15" customHeight="1">
      <c r="A34" s="7"/>
      <c r="B34" s="153"/>
      <c r="C34" s="372"/>
      <c r="D34" s="465"/>
      <c r="E34" s="491"/>
      <c r="F34" s="465"/>
      <c r="G34" s="465"/>
      <c r="H34" s="371"/>
      <c r="I34" s="371"/>
      <c r="J34" s="371"/>
      <c r="K34" s="371"/>
      <c r="L34" s="351"/>
      <c r="M34" s="371"/>
      <c r="N34" s="371"/>
      <c r="O34" s="351"/>
      <c r="P34" s="351"/>
      <c r="Q34" s="372"/>
      <c r="R34" s="144"/>
      <c r="S34" s="144"/>
    </row>
    <row r="35" spans="1:19" ht="15" customHeight="1">
      <c r="A35" s="7"/>
      <c r="B35" s="153"/>
      <c r="C35" s="372"/>
      <c r="D35" s="465"/>
      <c r="E35" s="491"/>
      <c r="F35" s="465"/>
      <c r="G35" s="465"/>
      <c r="H35" s="371"/>
      <c r="I35" s="371"/>
      <c r="J35" s="371"/>
      <c r="K35" s="371"/>
      <c r="L35" s="351"/>
      <c r="M35" s="371"/>
      <c r="N35" s="371"/>
      <c r="O35" s="351"/>
      <c r="P35" s="351"/>
      <c r="Q35" s="372"/>
      <c r="R35" s="144"/>
      <c r="S35" s="144"/>
    </row>
    <row r="36" spans="1:19" ht="15" customHeight="1">
      <c r="A36" s="7"/>
      <c r="B36" s="153"/>
      <c r="C36" s="372"/>
      <c r="D36" s="465"/>
      <c r="E36" s="491"/>
      <c r="F36" s="465"/>
      <c r="G36" s="465"/>
      <c r="H36" s="371"/>
      <c r="I36" s="371"/>
      <c r="J36" s="371"/>
      <c r="K36" s="371"/>
      <c r="L36" s="351"/>
      <c r="M36" s="371"/>
      <c r="N36" s="371"/>
      <c r="O36" s="351"/>
      <c r="P36" s="351"/>
      <c r="Q36" s="372"/>
      <c r="R36" s="144"/>
      <c r="S36" s="144"/>
    </row>
    <row r="37" spans="1:19" ht="15" customHeight="1">
      <c r="A37" s="7"/>
      <c r="B37" s="153"/>
      <c r="C37" s="372"/>
      <c r="D37" s="465"/>
      <c r="E37" s="491"/>
      <c r="F37" s="465"/>
      <c r="G37" s="465"/>
      <c r="H37" s="371"/>
      <c r="I37" s="371"/>
      <c r="J37" s="371"/>
      <c r="K37" s="371"/>
      <c r="L37" s="351"/>
      <c r="M37" s="371"/>
      <c r="N37" s="371"/>
      <c r="O37" s="351"/>
      <c r="P37" s="351"/>
      <c r="Q37" s="372"/>
      <c r="R37" s="144"/>
      <c r="S37" s="144"/>
    </row>
    <row r="38" spans="1:19" ht="15" customHeight="1">
      <c r="A38" s="7"/>
      <c r="B38" s="153"/>
      <c r="C38" s="372"/>
      <c r="D38" s="465"/>
      <c r="E38" s="491"/>
      <c r="F38" s="465"/>
      <c r="G38" s="465"/>
      <c r="H38" s="371"/>
      <c r="I38" s="371"/>
      <c r="J38" s="371"/>
      <c r="K38" s="371"/>
      <c r="L38" s="351"/>
      <c r="M38" s="371"/>
      <c r="N38" s="371"/>
      <c r="O38" s="351"/>
      <c r="P38" s="351"/>
      <c r="Q38" s="372"/>
      <c r="R38" s="144"/>
      <c r="S38" s="1178">
        <v>24</v>
      </c>
    </row>
    <row r="39" spans="1:19">
      <c r="E39" s="491"/>
      <c r="F39" s="465"/>
      <c r="G39" s="465"/>
      <c r="H39" s="371"/>
      <c r="I39" s="371"/>
      <c r="J39" s="371"/>
      <c r="K39" s="371"/>
      <c r="L39" s="351"/>
      <c r="M39" s="371"/>
      <c r="N39" s="371"/>
      <c r="O39" s="351"/>
      <c r="P39" s="351"/>
      <c r="Q39" s="372"/>
      <c r="R39" s="144"/>
    </row>
  </sheetData>
  <phoneticPr fontId="6" type="noConversion"/>
  <hyperlinks>
    <hyperlink ref="A6" location="'Table of Contents'!A1" display="Table of  Contents" xr:uid="{00000000-0004-0000-0E00-000000000000}"/>
    <hyperlink ref="A6:B6" location="'Table of Contents'!A1" display="Table of  Contents" xr:uid="{00000000-0004-0000-0E00-000001000000}"/>
    <hyperlink ref="B9" location="'Financial Highlights'!A1" display="Financial Highlights" xr:uid="{00000000-0004-0000-0E00-000002000000}"/>
    <hyperlink ref="B10" location="IS!A1" display="Income Statements [Group/Bank]" xr:uid="{00000000-0004-0000-0E00-000003000000}"/>
    <hyperlink ref="B11" location="BS!A1" display="Balance Sheets [Group/Bank]" xr:uid="{00000000-0004-0000-0E00-000004000000}"/>
    <hyperlink ref="B12" location="'NIM NIS_Bank + Card'!A1" display="NIM &amp; NIS [Bank+Card]" xr:uid="{00000000-0004-0000-0E00-000005000000}"/>
    <hyperlink ref="B13" location="'NIM NIS_Bank'!A1" display="NIM &amp; NIS [Bank]" xr:uid="{00000000-0004-0000-0E00-000006000000}"/>
    <hyperlink ref="B16" location="Loans_Bank!A1" display="Loans [Bank]" xr:uid="{00000000-0004-0000-0E00-000007000000}"/>
    <hyperlink ref="B18" location="'Asset Quality_Group'!A1" display="Asset Quality [Group]" xr:uid="{00000000-0004-0000-0E00-000008000000}"/>
    <hyperlink ref="B19" location="'Asset Quality_Bank'!A1" display="Asset Quality [Bank]" xr:uid="{00000000-0004-0000-0E00-000009000000}"/>
    <hyperlink ref="B20" location="'Provision_Bank '!A1" display="Provision [Bank]" xr:uid="{00000000-0004-0000-0E00-00000A000000}"/>
    <hyperlink ref="B21" location="Delinquency_Bank!A1" display="Delinquency [Bank]" xr:uid="{00000000-0004-0000-0E00-00000B000000}"/>
    <hyperlink ref="B14" location="'Non-Interest Income'!A1" display="Non-Interest Income [Group/Bank]" xr:uid="{00000000-0004-0000-0E00-00000C000000}"/>
    <hyperlink ref="B15" location="'SG&amp;A Expense'!A1" display="SG&amp;A Expense [Group/Bank]" xr:uid="{00000000-0004-0000-0E00-00000D000000}"/>
    <hyperlink ref="B17" location="'Funding_Bank '!A1" display="Funding [Bank]" xr:uid="{00000000-0004-0000-0E00-00000E000000}"/>
    <hyperlink ref="B22" location="'Capital Adequacy_Group'!A1" display="Capital Adequacy [Group]" xr:uid="{00000000-0004-0000-0E00-00000F000000}"/>
    <hyperlink ref="B23" location="'Capital Adequacy_Bank'!A1" display="Capital Adequacy [Bank]" xr:uid="{00000000-0004-0000-0E00-000010000000}"/>
    <hyperlink ref="B24" location="'Woori Card'!A1" display="Woori Card" xr:uid="{00000000-0004-0000-0E00-000011000000}"/>
    <hyperlink ref="B25" location="'Orgarnization Structure'!A1" display="Orgarnization Structure" xr:uid="{00000000-0004-0000-0E00-000012000000}"/>
    <hyperlink ref="B26" location="'Credit Rating'!A1" display="Credit Rating" xr:uid="{00000000-0004-0000-0E00-000013000000}"/>
  </hyperlinks>
  <pageMargins left="0.23622047244094491" right="0.31496062992125984" top="0.74803149606299213" bottom="0.31496062992125984" header="0.31496062992125984" footer="0.31496062992125984"/>
  <pageSetup paperSize="9" scale="86"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pageSetUpPr fitToPage="1"/>
  </sheetPr>
  <dimension ref="A1:Y44"/>
  <sheetViews>
    <sheetView view="pageBreakPreview" zoomScaleNormal="130" zoomScaleSheetLayoutView="100" workbookViewId="0">
      <pane xSplit="7" ySplit="4" topLeftCell="L5" activePane="bottomRight" state="frozen"/>
      <selection activeCell="V43" sqref="V43"/>
      <selection pane="topRight" activeCell="V43" sqref="V43"/>
      <selection pane="bottomLeft" activeCell="V43" sqref="V43"/>
      <selection pane="bottomRight" activeCell="T1" sqref="T1"/>
    </sheetView>
  </sheetViews>
  <sheetFormatPr defaultColWidth="9" defaultRowHeight="12"/>
  <cols>
    <col min="1" max="1" width="0.875" style="127" customWidth="1"/>
    <col min="2" max="2" width="27.75" style="185" bestFit="1" customWidth="1"/>
    <col min="3" max="3" width="2.625" style="131" customWidth="1"/>
    <col min="4" max="4" width="1.625" style="131" customWidth="1"/>
    <col min="5" max="5" width="0.625" style="131" customWidth="1"/>
    <col min="6" max="6" width="0.875" style="131" customWidth="1"/>
    <col min="7" max="7" width="32.375" style="131" customWidth="1"/>
    <col min="8" max="11" width="10.625" style="163" hidden="1" customWidth="1"/>
    <col min="12" max="16" width="10.625" style="163" customWidth="1"/>
    <col min="17" max="17" width="10.625" style="326" customWidth="1"/>
    <col min="18" max="19" width="10.625" style="131" customWidth="1"/>
    <col min="20" max="22" width="9" style="131"/>
    <col min="23" max="23" width="13.625" style="1495" bestFit="1" customWidth="1"/>
    <col min="24" max="24" width="13.625" style="1495" customWidth="1"/>
    <col min="25" max="25" width="13.625" style="1495" bestFit="1" customWidth="1"/>
    <col min="26" max="16384" width="9" style="131"/>
  </cols>
  <sheetData>
    <row r="1" spans="1:25" s="133" customFormat="1" ht="10.5" customHeight="1">
      <c r="A1" s="22"/>
      <c r="B1" s="128"/>
      <c r="C1" s="129"/>
      <c r="D1" s="129"/>
      <c r="E1" s="129"/>
      <c r="F1" s="129"/>
      <c r="G1" s="129"/>
      <c r="H1" s="130"/>
      <c r="I1" s="130"/>
      <c r="J1" s="130"/>
      <c r="K1" s="130"/>
      <c r="L1" s="130"/>
      <c r="M1" s="130"/>
      <c r="N1" s="130"/>
      <c r="O1" s="130"/>
      <c r="P1" s="130"/>
      <c r="Q1" s="564"/>
      <c r="R1" s="130"/>
      <c r="S1" s="130"/>
      <c r="W1" s="1492"/>
      <c r="X1" s="1492"/>
      <c r="Y1" s="1492"/>
    </row>
    <row r="2" spans="1:25" s="133" customFormat="1" ht="15" customHeight="1">
      <c r="A2" s="22"/>
      <c r="B2" s="132"/>
      <c r="D2" s="687" t="s">
        <v>1065</v>
      </c>
      <c r="H2" s="134"/>
      <c r="I2" s="134"/>
      <c r="J2" s="134"/>
      <c r="K2" s="134"/>
      <c r="L2" s="134"/>
      <c r="M2" s="134"/>
      <c r="N2" s="134"/>
      <c r="O2" s="134"/>
      <c r="P2" s="134"/>
      <c r="Q2" s="192"/>
      <c r="R2" s="134"/>
      <c r="S2" s="134"/>
      <c r="W2" s="1492"/>
      <c r="X2" s="1492"/>
      <c r="Y2" s="1492"/>
    </row>
    <row r="3" spans="1:25" s="598" customFormat="1" ht="5.0999999999999996" customHeight="1">
      <c r="A3" s="602"/>
      <c r="B3" s="597"/>
      <c r="D3" s="603"/>
      <c r="H3" s="604"/>
      <c r="I3" s="604"/>
      <c r="J3" s="604"/>
      <c r="K3" s="604"/>
      <c r="L3" s="604"/>
      <c r="M3" s="604"/>
      <c r="N3" s="604"/>
      <c r="O3" s="604"/>
      <c r="P3" s="604"/>
      <c r="Q3" s="604"/>
      <c r="W3" s="1493"/>
      <c r="X3" s="1493"/>
      <c r="Y3" s="1493"/>
    </row>
    <row r="4" spans="1:25" s="642" customFormat="1" ht="20.100000000000001" customHeight="1">
      <c r="A4" s="640"/>
      <c r="B4" s="641"/>
      <c r="D4" s="643"/>
      <c r="H4" s="644" t="s">
        <v>763</v>
      </c>
      <c r="I4" s="644" t="s">
        <v>764</v>
      </c>
      <c r="J4" s="644" t="s">
        <v>765</v>
      </c>
      <c r="K4" s="644" t="s">
        <v>766</v>
      </c>
      <c r="L4" s="644" t="s">
        <v>772</v>
      </c>
      <c r="M4" s="644" t="s">
        <v>785</v>
      </c>
      <c r="N4" s="644" t="s">
        <v>796</v>
      </c>
      <c r="O4" s="644" t="s">
        <v>1155</v>
      </c>
      <c r="P4" s="644" t="s">
        <v>1039</v>
      </c>
      <c r="Q4" s="644" t="s">
        <v>1204</v>
      </c>
      <c r="R4" s="644" t="s">
        <v>767</v>
      </c>
      <c r="S4" s="972" t="s">
        <v>1151</v>
      </c>
      <c r="W4" s="1494"/>
      <c r="X4" s="1494"/>
      <c r="Y4" s="1494"/>
    </row>
    <row r="5" spans="1:25" s="133" customFormat="1" ht="5.0999999999999996" customHeight="1">
      <c r="A5" s="5"/>
      <c r="B5" s="139"/>
      <c r="Q5" s="373"/>
      <c r="W5" s="1492"/>
      <c r="X5" s="1492"/>
      <c r="Y5" s="1492"/>
    </row>
    <row r="6" spans="1:25" s="133" customFormat="1" ht="15" customHeight="1">
      <c r="A6" s="187" t="s">
        <v>58</v>
      </c>
      <c r="B6" s="188"/>
      <c r="C6" s="142"/>
      <c r="D6" s="683" t="s">
        <v>1295</v>
      </c>
      <c r="E6" s="465"/>
      <c r="F6" s="465"/>
      <c r="G6" s="465"/>
      <c r="H6" s="163"/>
      <c r="I6" s="163"/>
      <c r="J6" s="163"/>
      <c r="K6" s="163"/>
      <c r="L6" s="163"/>
      <c r="M6" s="163"/>
      <c r="N6" s="163"/>
      <c r="O6" s="163"/>
      <c r="P6" s="163"/>
      <c r="Q6" s="326"/>
      <c r="R6" s="163"/>
      <c r="S6" s="608" t="s">
        <v>81</v>
      </c>
      <c r="W6" s="1492"/>
      <c r="X6" s="1492"/>
      <c r="Y6" s="1492"/>
    </row>
    <row r="7" spans="1:25" ht="15" customHeight="1" thickBot="1">
      <c r="A7" s="189"/>
      <c r="B7" s="190"/>
      <c r="C7" s="366"/>
      <c r="D7" s="465"/>
      <c r="E7" s="547" t="s">
        <v>916</v>
      </c>
      <c r="F7" s="547"/>
      <c r="G7" s="547"/>
      <c r="H7" s="367"/>
      <c r="I7" s="367"/>
      <c r="J7" s="367"/>
      <c r="K7" s="367"/>
      <c r="L7" s="833">
        <v>19439.144</v>
      </c>
      <c r="M7" s="833">
        <v>19700.441000000003</v>
      </c>
      <c r="N7" s="833">
        <v>20657</v>
      </c>
      <c r="O7" s="833">
        <v>20423</v>
      </c>
      <c r="P7" s="833">
        <v>20707</v>
      </c>
      <c r="Q7" s="843">
        <v>20861.400000000001</v>
      </c>
      <c r="R7" s="1016">
        <f>ROUND(Q7,0)/ROUND(P7,0)-1</f>
        <v>7.4370985657024047E-3</v>
      </c>
      <c r="S7" s="1016">
        <f>ROUND(Q7,0)/ROUND(M7,0)-1</f>
        <v>5.8934010152284166E-2</v>
      </c>
    </row>
    <row r="8" spans="1:25" ht="15" customHeight="1" thickTop="1">
      <c r="A8" s="689" t="s">
        <v>1066</v>
      </c>
      <c r="B8" s="691"/>
      <c r="C8" s="366"/>
      <c r="D8" s="465"/>
      <c r="E8" s="465"/>
      <c r="F8" s="470" t="s">
        <v>917</v>
      </c>
      <c r="G8" s="465"/>
      <c r="H8" s="552"/>
      <c r="I8" s="552"/>
      <c r="J8" s="552"/>
      <c r="K8" s="552"/>
      <c r="L8" s="836">
        <v>16591.817999999999</v>
      </c>
      <c r="M8" s="836">
        <v>16952.436000000002</v>
      </c>
      <c r="N8" s="836">
        <v>17510.489000000001</v>
      </c>
      <c r="O8" s="836">
        <v>17276</v>
      </c>
      <c r="P8" s="836">
        <v>17729</v>
      </c>
      <c r="Q8" s="844">
        <v>17883.7</v>
      </c>
      <c r="R8" s="964">
        <f t="shared" ref="R8:R21" si="0">ROUND(Q8,0)/ROUND(P8,0)-1</f>
        <v>8.7427378870776895E-3</v>
      </c>
      <c r="S8" s="964">
        <f t="shared" ref="S8:S21" si="1">ROUND(Q8,0)/ROUND(M8,0)-1</f>
        <v>5.4978763567720579E-2</v>
      </c>
      <c r="T8" s="298"/>
      <c r="U8" s="298"/>
    </row>
    <row r="9" spans="1:25" ht="15" customHeight="1">
      <c r="A9" s="191"/>
      <c r="B9" s="692" t="s">
        <v>1067</v>
      </c>
      <c r="C9" s="366"/>
      <c r="D9" s="465"/>
      <c r="E9" s="465"/>
      <c r="F9" s="465"/>
      <c r="G9" s="465" t="s">
        <v>918</v>
      </c>
      <c r="H9" s="368"/>
      <c r="I9" s="368"/>
      <c r="J9" s="368"/>
      <c r="K9" s="368"/>
      <c r="L9" s="837">
        <v>3381.3919999999998</v>
      </c>
      <c r="M9" s="837">
        <v>3381.3919999999998</v>
      </c>
      <c r="N9" s="837">
        <v>3381.3919999999998</v>
      </c>
      <c r="O9" s="837">
        <v>3381.3919999999998</v>
      </c>
      <c r="P9" s="837">
        <v>3381.3919999999998</v>
      </c>
      <c r="Q9" s="841"/>
      <c r="R9" s="1213"/>
      <c r="S9" s="1213"/>
      <c r="T9" s="298"/>
      <c r="U9" s="298"/>
    </row>
    <row r="10" spans="1:25" ht="15" customHeight="1">
      <c r="A10" s="191"/>
      <c r="B10" s="692" t="s">
        <v>1068</v>
      </c>
      <c r="C10" s="366"/>
      <c r="D10" s="465"/>
      <c r="E10" s="465"/>
      <c r="F10" s="465"/>
      <c r="G10" s="465" t="s">
        <v>1150</v>
      </c>
      <c r="H10" s="368"/>
      <c r="I10" s="368"/>
      <c r="J10" s="368"/>
      <c r="K10" s="368"/>
      <c r="L10" s="837">
        <v>269.53300000000002</v>
      </c>
      <c r="M10" s="837">
        <v>269.53300000000002</v>
      </c>
      <c r="N10" s="837">
        <v>269.53300000000002</v>
      </c>
      <c r="O10" s="837">
        <v>269.53300000000002</v>
      </c>
      <c r="P10" s="837">
        <v>269.53300000000002</v>
      </c>
      <c r="Q10" s="841"/>
      <c r="R10" s="1213"/>
      <c r="S10" s="1213"/>
      <c r="T10" s="298"/>
      <c r="U10" s="298"/>
    </row>
    <row r="11" spans="1:25" ht="15" customHeight="1">
      <c r="A11" s="690"/>
      <c r="B11" s="692" t="s">
        <v>1069</v>
      </c>
      <c r="C11" s="366"/>
      <c r="D11" s="465"/>
      <c r="E11" s="465"/>
      <c r="F11" s="465"/>
      <c r="G11" s="465" t="s">
        <v>919</v>
      </c>
      <c r="H11" s="368"/>
      <c r="I11" s="368"/>
      <c r="J11" s="368"/>
      <c r="K11" s="368"/>
      <c r="L11" s="837">
        <v>0</v>
      </c>
      <c r="M11" s="837">
        <v>0</v>
      </c>
      <c r="N11" s="837">
        <v>0</v>
      </c>
      <c r="O11" s="837">
        <v>0</v>
      </c>
      <c r="P11" s="837">
        <v>0</v>
      </c>
      <c r="Q11" s="841"/>
      <c r="R11" s="1213"/>
      <c r="S11" s="1213"/>
      <c r="T11" s="298"/>
      <c r="U11" s="298"/>
    </row>
    <row r="12" spans="1:25" ht="15" customHeight="1">
      <c r="A12" s="690"/>
      <c r="B12" s="692" t="s">
        <v>1070</v>
      </c>
      <c r="C12" s="366"/>
      <c r="D12" s="465"/>
      <c r="E12" s="465"/>
      <c r="F12" s="465"/>
      <c r="G12" s="465" t="s">
        <v>843</v>
      </c>
      <c r="H12" s="368"/>
      <c r="I12" s="368"/>
      <c r="J12" s="368"/>
      <c r="K12" s="368"/>
      <c r="L12" s="837">
        <v>15802.21</v>
      </c>
      <c r="M12" s="837">
        <v>16473.45</v>
      </c>
      <c r="N12" s="837">
        <v>17031.994999999999</v>
      </c>
      <c r="O12" s="837">
        <v>17125</v>
      </c>
      <c r="P12" s="837">
        <v>17170</v>
      </c>
      <c r="Q12" s="841"/>
      <c r="R12" s="1213"/>
      <c r="S12" s="1213"/>
      <c r="T12" s="298"/>
      <c r="U12" s="298"/>
    </row>
    <row r="13" spans="1:25" ht="15" customHeight="1">
      <c r="A13" s="690"/>
      <c r="B13" s="692" t="s">
        <v>1071</v>
      </c>
      <c r="C13" s="366"/>
      <c r="D13" s="465"/>
      <c r="E13" s="465"/>
      <c r="F13" s="465"/>
      <c r="G13" s="465" t="s">
        <v>28</v>
      </c>
      <c r="H13" s="368"/>
      <c r="I13" s="368"/>
      <c r="J13" s="368"/>
      <c r="K13" s="368"/>
      <c r="L13" s="851">
        <v>-2077.9669999999996</v>
      </c>
      <c r="M13" s="851">
        <v>-2043.3319999999999</v>
      </c>
      <c r="N13" s="851">
        <v>-2087.4029999999998</v>
      </c>
      <c r="O13" s="851">
        <v>-2142</v>
      </c>
      <c r="P13" s="851">
        <v>-2066</v>
      </c>
      <c r="Q13" s="852"/>
      <c r="R13" s="1213"/>
      <c r="S13" s="1213"/>
      <c r="T13" s="298"/>
      <c r="U13" s="971"/>
    </row>
    <row r="14" spans="1:25" ht="15" customHeight="1">
      <c r="A14" s="690"/>
      <c r="B14" s="692" t="s">
        <v>1072</v>
      </c>
      <c r="C14" s="366"/>
      <c r="D14" s="465"/>
      <c r="E14" s="465"/>
      <c r="F14" s="465"/>
      <c r="G14" s="465" t="s">
        <v>920</v>
      </c>
      <c r="H14" s="553"/>
      <c r="I14" s="553"/>
      <c r="J14" s="553"/>
      <c r="K14" s="553"/>
      <c r="L14" s="851">
        <v>-783.35</v>
      </c>
      <c r="M14" s="851">
        <v>-1128.6099999999999</v>
      </c>
      <c r="N14" s="851">
        <v>-1085.028</v>
      </c>
      <c r="O14" s="851">
        <v>-1358</v>
      </c>
      <c r="P14" s="851">
        <v>-1026</v>
      </c>
      <c r="Q14" s="852"/>
      <c r="R14" s="1214"/>
      <c r="S14" s="1214"/>
      <c r="T14" s="298"/>
      <c r="U14" s="298"/>
    </row>
    <row r="15" spans="1:25" ht="15" customHeight="1">
      <c r="A15" s="690"/>
      <c r="B15" s="692" t="s">
        <v>1073</v>
      </c>
      <c r="C15" s="366"/>
      <c r="D15" s="465"/>
      <c r="E15" s="463"/>
      <c r="F15" s="514" t="s">
        <v>921</v>
      </c>
      <c r="G15" s="463"/>
      <c r="H15" s="368"/>
      <c r="I15" s="368"/>
      <c r="J15" s="368"/>
      <c r="K15" s="368"/>
      <c r="L15" s="838">
        <v>2847.326</v>
      </c>
      <c r="M15" s="838">
        <v>2748.0050000000001</v>
      </c>
      <c r="N15" s="838">
        <v>3146</v>
      </c>
      <c r="O15" s="838">
        <v>3147</v>
      </c>
      <c r="P15" s="838">
        <v>2977.9</v>
      </c>
      <c r="Q15" s="845">
        <v>2977.7</v>
      </c>
      <c r="R15" s="1214">
        <f t="shared" si="0"/>
        <v>0</v>
      </c>
      <c r="S15" s="1214">
        <f t="shared" si="1"/>
        <v>8.3697234352256178E-2</v>
      </c>
      <c r="T15" s="298"/>
      <c r="U15" s="298"/>
    </row>
    <row r="16" spans="1:25" ht="15" customHeight="1">
      <c r="A16" s="690"/>
      <c r="B16" s="692" t="s">
        <v>1074</v>
      </c>
      <c r="C16" s="366"/>
      <c r="D16" s="465"/>
      <c r="E16" s="463"/>
      <c r="F16" s="463"/>
      <c r="G16" s="463" t="s">
        <v>922</v>
      </c>
      <c r="H16" s="552"/>
      <c r="I16" s="552"/>
      <c r="J16" s="552"/>
      <c r="K16" s="552"/>
      <c r="L16" s="834">
        <v>2833.527</v>
      </c>
      <c r="M16" s="834">
        <v>2731.674</v>
      </c>
      <c r="N16" s="834">
        <v>3130.3809999999999</v>
      </c>
      <c r="O16" s="834">
        <v>3130</v>
      </c>
      <c r="P16" s="834">
        <v>2961</v>
      </c>
      <c r="Q16" s="846"/>
      <c r="R16" s="964"/>
      <c r="S16" s="964"/>
      <c r="T16" s="298"/>
      <c r="U16" s="298"/>
    </row>
    <row r="17" spans="1:21" ht="15" customHeight="1">
      <c r="A17" s="690"/>
      <c r="B17" s="692" t="s">
        <v>1075</v>
      </c>
      <c r="C17" s="366"/>
      <c r="D17" s="465"/>
      <c r="E17" s="464"/>
      <c r="F17" s="464"/>
      <c r="G17" s="464" t="s">
        <v>1174</v>
      </c>
      <c r="H17" s="551"/>
      <c r="I17" s="551"/>
      <c r="J17" s="551"/>
      <c r="K17" s="551"/>
      <c r="L17" s="839">
        <v>13.798999999999999</v>
      </c>
      <c r="M17" s="839">
        <v>16.331</v>
      </c>
      <c r="N17" s="839">
        <v>16.594000000000001</v>
      </c>
      <c r="O17" s="847">
        <v>17</v>
      </c>
      <c r="P17" s="847">
        <v>17</v>
      </c>
      <c r="Q17" s="848"/>
      <c r="R17" s="1215"/>
      <c r="S17" s="1215"/>
      <c r="T17" s="298"/>
      <c r="U17" s="298"/>
    </row>
    <row r="18" spans="1:21" ht="15" customHeight="1">
      <c r="A18" s="690"/>
      <c r="B18" s="692" t="s">
        <v>1076</v>
      </c>
      <c r="C18" s="366"/>
      <c r="D18" s="465"/>
      <c r="E18" s="470" t="s">
        <v>923</v>
      </c>
      <c r="F18" s="465"/>
      <c r="G18" s="465"/>
      <c r="H18" s="271"/>
      <c r="I18" s="271"/>
      <c r="J18" s="271"/>
      <c r="K18" s="271"/>
      <c r="L18" s="836">
        <v>3167.2339999999999</v>
      </c>
      <c r="M18" s="836">
        <v>3499.1219999999998</v>
      </c>
      <c r="N18" s="836">
        <v>3824</v>
      </c>
      <c r="O18" s="838">
        <v>3828</v>
      </c>
      <c r="P18" s="838">
        <v>3783</v>
      </c>
      <c r="Q18" s="845">
        <v>3579.5</v>
      </c>
      <c r="R18" s="1214">
        <f t="shared" si="0"/>
        <v>-5.3661115516785651E-2</v>
      </c>
      <c r="S18" s="1214">
        <f t="shared" si="1"/>
        <v>2.3149471277507772E-2</v>
      </c>
      <c r="T18" s="298"/>
      <c r="U18" s="298"/>
    </row>
    <row r="19" spans="1:21" ht="15" customHeight="1">
      <c r="A19" s="191"/>
      <c r="B19" s="692" t="s">
        <v>1077</v>
      </c>
      <c r="C19" s="366"/>
      <c r="D19" s="465"/>
      <c r="E19" s="465"/>
      <c r="F19" s="465" t="s">
        <v>924</v>
      </c>
      <c r="G19" s="465"/>
      <c r="H19" s="271"/>
      <c r="I19" s="271"/>
      <c r="J19" s="271"/>
      <c r="K19" s="271"/>
      <c r="L19" s="834">
        <v>3011.6010000000001</v>
      </c>
      <c r="M19" s="834">
        <v>3279.56</v>
      </c>
      <c r="N19" s="834">
        <v>3602.29</v>
      </c>
      <c r="O19" s="834">
        <v>3611</v>
      </c>
      <c r="P19" s="834">
        <v>3563</v>
      </c>
      <c r="Q19" s="846"/>
      <c r="R19" s="1021"/>
      <c r="S19" s="1021"/>
      <c r="T19" s="298"/>
      <c r="U19" s="298"/>
    </row>
    <row r="20" spans="1:21" ht="15" customHeight="1" thickBot="1">
      <c r="A20" s="690"/>
      <c r="B20" s="692" t="s">
        <v>1078</v>
      </c>
      <c r="C20" s="366"/>
      <c r="D20" s="465"/>
      <c r="E20" s="465"/>
      <c r="F20" s="465" t="s">
        <v>925</v>
      </c>
      <c r="G20" s="465"/>
      <c r="H20" s="271"/>
      <c r="I20" s="271"/>
      <c r="J20" s="271"/>
      <c r="K20" s="271"/>
      <c r="L20" s="834">
        <v>137.23500000000001</v>
      </c>
      <c r="M20" s="834">
        <v>197.78700000000001</v>
      </c>
      <c r="N20" s="834">
        <v>199.61799999999999</v>
      </c>
      <c r="O20" s="834">
        <v>194</v>
      </c>
      <c r="P20" s="834">
        <v>197</v>
      </c>
      <c r="Q20" s="846"/>
      <c r="R20" s="1021"/>
      <c r="S20" s="1021"/>
      <c r="T20" s="298"/>
      <c r="U20" s="298"/>
    </row>
    <row r="21" spans="1:21" ht="15" customHeight="1" thickTop="1" thickBot="1">
      <c r="A21" s="690"/>
      <c r="B21" s="692" t="s">
        <v>1079</v>
      </c>
      <c r="C21" s="165"/>
      <c r="D21" s="465"/>
      <c r="E21" s="548" t="s">
        <v>926</v>
      </c>
      <c r="F21" s="549"/>
      <c r="G21" s="549"/>
      <c r="H21" s="550"/>
      <c r="I21" s="550"/>
      <c r="J21" s="550"/>
      <c r="K21" s="550"/>
      <c r="L21" s="849">
        <v>22606.378000000001</v>
      </c>
      <c r="M21" s="849">
        <v>23199.563000000002</v>
      </c>
      <c r="N21" s="849">
        <v>24481</v>
      </c>
      <c r="O21" s="849">
        <v>24251</v>
      </c>
      <c r="P21" s="849">
        <v>24490</v>
      </c>
      <c r="Q21" s="850">
        <v>24440.9</v>
      </c>
      <c r="R21" s="1216">
        <f t="shared" si="0"/>
        <v>-2.0008166598611821E-3</v>
      </c>
      <c r="S21" s="1216">
        <f t="shared" si="1"/>
        <v>5.3491379310344866E-2</v>
      </c>
      <c r="T21" s="298"/>
      <c r="U21" s="298"/>
    </row>
    <row r="22" spans="1:21" ht="15" customHeight="1">
      <c r="A22" s="690"/>
      <c r="B22" s="692" t="s">
        <v>1080</v>
      </c>
      <c r="D22" s="465"/>
      <c r="E22" s="514"/>
      <c r="F22" s="463"/>
      <c r="G22" s="463"/>
      <c r="H22" s="142"/>
      <c r="I22" s="142"/>
      <c r="J22" s="142"/>
      <c r="K22" s="142"/>
      <c r="L22" s="842"/>
      <c r="M22" s="842"/>
      <c r="N22" s="842"/>
      <c r="O22" s="321"/>
      <c r="P22" s="321"/>
      <c r="Q22" s="321"/>
      <c r="R22" s="142"/>
      <c r="S22" s="142"/>
    </row>
    <row r="23" spans="1:21" ht="15" customHeight="1">
      <c r="A23" s="690"/>
      <c r="B23" s="921" t="s">
        <v>1081</v>
      </c>
      <c r="D23" s="465"/>
      <c r="E23" s="470"/>
      <c r="F23" s="465"/>
      <c r="G23" s="465"/>
      <c r="H23" s="172"/>
      <c r="I23" s="172"/>
      <c r="J23" s="172"/>
      <c r="K23" s="172"/>
      <c r="L23" s="834"/>
      <c r="M23" s="834"/>
      <c r="N23" s="834"/>
      <c r="O23" s="342"/>
      <c r="P23" s="342"/>
      <c r="Q23" s="863"/>
      <c r="R23" s="488"/>
      <c r="S23" s="608" t="s">
        <v>1157</v>
      </c>
    </row>
    <row r="24" spans="1:21" ht="15" customHeight="1">
      <c r="A24" s="690"/>
      <c r="B24" s="692" t="s">
        <v>1082</v>
      </c>
      <c r="D24" s="465"/>
      <c r="E24" s="477" t="s">
        <v>927</v>
      </c>
      <c r="F24" s="478"/>
      <c r="G24" s="478"/>
      <c r="H24" s="555"/>
      <c r="I24" s="555"/>
      <c r="J24" s="555"/>
      <c r="K24" s="555"/>
      <c r="L24" s="840">
        <v>149858.78400000001</v>
      </c>
      <c r="M24" s="840">
        <v>151988.59099999999</v>
      </c>
      <c r="N24" s="840">
        <v>154224</v>
      </c>
      <c r="O24" s="840">
        <v>154971</v>
      </c>
      <c r="P24" s="1483">
        <v>159864</v>
      </c>
      <c r="Q24" s="1397">
        <v>167781.2</v>
      </c>
      <c r="R24" s="1217">
        <f t="shared" ref="R24" si="2">ROUND(Q24,0)/ROUND(P24,0)-1</f>
        <v>4.9523344843116712E-2</v>
      </c>
      <c r="S24" s="1217">
        <f t="shared" ref="S24" si="3">ROUND(Q24,0)/ROUND(M24,0)-1</f>
        <v>0.10390225608432191</v>
      </c>
    </row>
    <row r="25" spans="1:21" ht="15" customHeight="1">
      <c r="A25" s="690"/>
      <c r="B25" s="692" t="s">
        <v>1296</v>
      </c>
      <c r="D25" s="465"/>
      <c r="E25" s="514"/>
      <c r="F25" s="463"/>
      <c r="G25" s="463"/>
      <c r="H25" s="172"/>
      <c r="I25" s="172"/>
      <c r="J25" s="172"/>
      <c r="K25" s="172"/>
      <c r="L25" s="834"/>
      <c r="M25" s="834"/>
      <c r="N25" s="834"/>
      <c r="O25" s="342"/>
      <c r="P25" s="342"/>
      <c r="Q25" s="863"/>
      <c r="R25" s="488"/>
      <c r="S25" s="488"/>
    </row>
    <row r="26" spans="1:21" ht="15" customHeight="1">
      <c r="A26" s="690"/>
      <c r="B26" s="692" t="s">
        <v>1083</v>
      </c>
      <c r="D26" s="465"/>
      <c r="E26" s="470"/>
      <c r="F26" s="465"/>
      <c r="G26" s="465"/>
      <c r="H26" s="556"/>
      <c r="I26" s="556"/>
      <c r="J26" s="556"/>
      <c r="K26" s="556"/>
      <c r="L26" s="837"/>
      <c r="M26" s="837"/>
      <c r="N26" s="837"/>
      <c r="O26" s="562"/>
      <c r="P26" s="562"/>
      <c r="Q26" s="562"/>
      <c r="R26" s="180"/>
      <c r="S26" s="608" t="s">
        <v>1025</v>
      </c>
    </row>
    <row r="27" spans="1:21" ht="15" customHeight="1">
      <c r="A27" s="189"/>
      <c r="B27" s="153"/>
      <c r="C27" s="370"/>
      <c r="D27" s="465"/>
      <c r="E27" s="521" t="s">
        <v>928</v>
      </c>
      <c r="F27" s="462"/>
      <c r="G27" s="462"/>
      <c r="H27" s="557"/>
      <c r="I27" s="557"/>
      <c r="J27" s="557"/>
      <c r="K27" s="557"/>
      <c r="L27" s="1210">
        <v>0.111</v>
      </c>
      <c r="M27" s="1210">
        <v>0.112</v>
      </c>
      <c r="N27" s="1210">
        <v>0.114</v>
      </c>
      <c r="O27" s="1482">
        <v>0.112</v>
      </c>
      <c r="P27" s="1482">
        <v>0.1109</v>
      </c>
      <c r="Q27" s="1398">
        <v>0.1066</v>
      </c>
      <c r="R27" s="1218" t="s">
        <v>1346</v>
      </c>
      <c r="S27" s="1218" t="s">
        <v>1354</v>
      </c>
    </row>
    <row r="28" spans="1:21" ht="15" customHeight="1">
      <c r="A28" s="189"/>
      <c r="B28" s="153"/>
      <c r="C28" s="370"/>
      <c r="D28" s="465"/>
      <c r="E28" s="514" t="s">
        <v>805</v>
      </c>
      <c r="F28" s="463"/>
      <c r="G28" s="463"/>
      <c r="H28" s="369"/>
      <c r="I28" s="369"/>
      <c r="J28" s="369"/>
      <c r="K28" s="369"/>
      <c r="L28" s="1211">
        <v>0.13</v>
      </c>
      <c r="M28" s="1211">
        <v>0.13</v>
      </c>
      <c r="N28" s="1211">
        <v>0.13400000000000001</v>
      </c>
      <c r="O28" s="1211">
        <v>0.13200000000000001</v>
      </c>
      <c r="P28" s="1211">
        <v>0.1295</v>
      </c>
      <c r="Q28" s="1188">
        <v>0.12429999999999999</v>
      </c>
      <c r="R28" s="645" t="s">
        <v>1348</v>
      </c>
      <c r="S28" s="645" t="s">
        <v>1351</v>
      </c>
    </row>
    <row r="29" spans="1:21" ht="15" customHeight="1" thickBot="1">
      <c r="A29" s="189"/>
      <c r="B29" s="153"/>
      <c r="C29" s="133"/>
      <c r="D29" s="465"/>
      <c r="E29" s="558" t="s">
        <v>8</v>
      </c>
      <c r="F29" s="559"/>
      <c r="G29" s="559"/>
      <c r="H29" s="560"/>
      <c r="I29" s="561"/>
      <c r="J29" s="561"/>
      <c r="K29" s="561"/>
      <c r="L29" s="1212">
        <v>0.151</v>
      </c>
      <c r="M29" s="1212">
        <v>0.153</v>
      </c>
      <c r="N29" s="1212">
        <v>0.159</v>
      </c>
      <c r="O29" s="1212">
        <v>0.157</v>
      </c>
      <c r="P29" s="1212">
        <v>0.1532</v>
      </c>
      <c r="Q29" s="1189">
        <v>0.1457</v>
      </c>
      <c r="R29" s="667" t="s">
        <v>1350</v>
      </c>
      <c r="S29" s="667" t="s">
        <v>1352</v>
      </c>
    </row>
    <row r="30" spans="1:21" ht="15" customHeight="1">
      <c r="A30" s="7"/>
      <c r="B30" s="153"/>
      <c r="D30" s="465"/>
      <c r="E30" s="491" t="s">
        <v>929</v>
      </c>
      <c r="F30" s="465"/>
      <c r="G30" s="465"/>
      <c r="H30" s="144"/>
      <c r="I30" s="144"/>
      <c r="J30" s="131"/>
      <c r="K30" s="131"/>
      <c r="L30" s="131"/>
      <c r="M30" s="131"/>
      <c r="N30" s="131"/>
      <c r="O30" s="133"/>
      <c r="P30" s="131"/>
      <c r="Q30" s="298"/>
    </row>
    <row r="31" spans="1:21" ht="15" customHeight="1">
      <c r="A31" s="7"/>
      <c r="B31" s="153"/>
      <c r="C31" s="372"/>
      <c r="D31" s="465"/>
      <c r="E31" s="491" t="s">
        <v>1205</v>
      </c>
      <c r="F31" s="465"/>
      <c r="G31" s="465"/>
      <c r="H31" s="371"/>
      <c r="I31" s="371"/>
      <c r="J31" s="371"/>
      <c r="K31" s="371"/>
      <c r="L31" s="351"/>
      <c r="M31" s="371"/>
      <c r="N31" s="371"/>
      <c r="O31" s="351"/>
      <c r="P31" s="351"/>
      <c r="Q31" s="372"/>
      <c r="R31" s="144"/>
      <c r="S31" s="144"/>
    </row>
    <row r="32" spans="1:21" ht="15" customHeight="1">
      <c r="A32" s="7"/>
      <c r="B32" s="153"/>
      <c r="C32" s="372"/>
      <c r="D32" s="465"/>
      <c r="E32" s="491"/>
      <c r="F32" s="465"/>
      <c r="G32" s="465"/>
      <c r="H32" s="371"/>
      <c r="I32" s="371"/>
      <c r="J32" s="371"/>
      <c r="K32" s="371"/>
      <c r="L32" s="351"/>
      <c r="M32" s="371"/>
      <c r="N32" s="371"/>
      <c r="O32" s="351"/>
      <c r="P32" s="351"/>
      <c r="Q32" s="372"/>
      <c r="R32" s="144"/>
      <c r="S32" s="144"/>
    </row>
    <row r="33" spans="1:25" ht="15" customHeight="1">
      <c r="A33" s="7"/>
      <c r="B33" s="153"/>
      <c r="C33" s="372"/>
      <c r="D33" s="465"/>
      <c r="E33" s="491"/>
      <c r="F33" s="465"/>
      <c r="G33" s="465"/>
      <c r="H33" s="371"/>
      <c r="I33" s="371"/>
      <c r="J33" s="371"/>
      <c r="K33" s="371"/>
      <c r="L33" s="351"/>
      <c r="M33" s="371"/>
      <c r="N33" s="371"/>
      <c r="O33" s="351"/>
      <c r="P33" s="351"/>
      <c r="Q33" s="372"/>
      <c r="R33" s="144"/>
      <c r="S33" s="144"/>
      <c r="U33" s="971"/>
    </row>
    <row r="34" spans="1:25" ht="15" customHeight="1">
      <c r="A34" s="7"/>
      <c r="B34" s="153"/>
      <c r="C34" s="372"/>
      <c r="D34" s="465"/>
      <c r="E34" s="491"/>
      <c r="F34" s="465"/>
      <c r="G34" s="465"/>
      <c r="H34" s="371"/>
      <c r="I34" s="371"/>
      <c r="J34" s="371"/>
      <c r="K34" s="371"/>
      <c r="L34" s="351"/>
      <c r="M34" s="371"/>
      <c r="N34" s="371"/>
      <c r="O34" s="351"/>
      <c r="P34" s="351"/>
      <c r="Q34" s="372"/>
      <c r="R34" s="144"/>
      <c r="S34" s="144"/>
    </row>
    <row r="35" spans="1:25" ht="15" customHeight="1">
      <c r="A35" s="7"/>
      <c r="B35" s="153"/>
      <c r="C35" s="372"/>
      <c r="D35" s="465"/>
      <c r="E35" s="491"/>
      <c r="F35" s="465"/>
      <c r="G35" s="465"/>
      <c r="H35" s="371"/>
      <c r="I35" s="371"/>
      <c r="J35" s="371"/>
      <c r="K35" s="371"/>
      <c r="L35" s="351"/>
      <c r="M35" s="371"/>
      <c r="N35" s="371"/>
      <c r="O35" s="351"/>
      <c r="P35" s="351"/>
      <c r="Q35" s="372"/>
      <c r="R35" s="144"/>
      <c r="S35" s="144"/>
    </row>
    <row r="36" spans="1:25" ht="15" customHeight="1">
      <c r="A36" s="7"/>
      <c r="B36" s="153"/>
      <c r="C36" s="372"/>
      <c r="D36" s="465"/>
      <c r="E36" s="491"/>
      <c r="F36" s="465"/>
      <c r="G36" s="465"/>
      <c r="H36" s="371"/>
      <c r="I36" s="371"/>
      <c r="J36" s="371"/>
      <c r="K36" s="371"/>
      <c r="L36" s="351"/>
      <c r="M36" s="371"/>
      <c r="N36" s="371"/>
      <c r="O36" s="351"/>
      <c r="P36" s="351"/>
      <c r="Q36" s="372"/>
      <c r="R36" s="144"/>
      <c r="S36" s="144"/>
    </row>
    <row r="37" spans="1:25" ht="15" customHeight="1">
      <c r="A37" s="7"/>
      <c r="B37" s="153"/>
      <c r="C37" s="372"/>
      <c r="D37" s="465"/>
      <c r="E37" s="491"/>
      <c r="F37" s="465"/>
      <c r="G37" s="465"/>
      <c r="H37" s="371"/>
      <c r="I37" s="371"/>
      <c r="J37" s="371"/>
      <c r="K37" s="371"/>
      <c r="L37" s="351"/>
      <c r="M37" s="371"/>
      <c r="N37" s="371"/>
      <c r="O37" s="351"/>
      <c r="P37" s="351"/>
      <c r="Q37" s="372"/>
      <c r="R37" s="144"/>
      <c r="S37" s="144"/>
    </row>
    <row r="38" spans="1:25" ht="15" customHeight="1">
      <c r="A38" s="7"/>
      <c r="B38" s="153"/>
      <c r="C38" s="372"/>
      <c r="D38" s="465"/>
      <c r="E38" s="491"/>
      <c r="F38" s="465"/>
      <c r="G38" s="465"/>
      <c r="H38" s="371"/>
      <c r="I38" s="371"/>
      <c r="J38" s="371"/>
      <c r="K38" s="371"/>
      <c r="L38" s="351"/>
      <c r="M38" s="371"/>
      <c r="N38" s="371"/>
      <c r="O38" s="351"/>
      <c r="P38" s="351"/>
      <c r="Q38" s="372"/>
      <c r="R38" s="144"/>
      <c r="S38" s="1178">
        <v>25</v>
      </c>
    </row>
    <row r="44" spans="1:25" s="163" customFormat="1">
      <c r="A44" s="127"/>
      <c r="B44" s="185"/>
      <c r="C44" s="131"/>
      <c r="D44" s="131"/>
      <c r="E44" s="131"/>
      <c r="F44" s="131"/>
      <c r="G44" s="300"/>
      <c r="Q44" s="326"/>
      <c r="R44" s="131"/>
      <c r="S44" s="131"/>
      <c r="W44" s="1496"/>
      <c r="X44" s="1496"/>
      <c r="Y44" s="1496"/>
    </row>
  </sheetData>
  <phoneticPr fontId="27" type="noConversion"/>
  <hyperlinks>
    <hyperlink ref="A6" location="'Table of Contents'!A1" display="Table of  Contents" xr:uid="{00000000-0004-0000-0F00-000000000000}"/>
    <hyperlink ref="A6:B6" location="'Table of Contents'!A1" display="Table of  Contents" xr:uid="{00000000-0004-0000-0F00-000001000000}"/>
    <hyperlink ref="B9" location="'Financial Highlights'!A1" display="Financial Highlights" xr:uid="{00000000-0004-0000-0F00-000002000000}"/>
    <hyperlink ref="B10" location="IS!A1" display="Income Statements [Group/Bank]" xr:uid="{00000000-0004-0000-0F00-000003000000}"/>
    <hyperlink ref="B11" location="BS!A1" display="Balance Sheets [Group/Bank]" xr:uid="{00000000-0004-0000-0F00-000004000000}"/>
    <hyperlink ref="B12" location="'NIM NIS_Bank + Card'!A1" display="NIM &amp; NIS [Bank+Card]" xr:uid="{00000000-0004-0000-0F00-000005000000}"/>
    <hyperlink ref="B13" location="'NIM NIS_Bank'!A1" display="NIM &amp; NIS [Bank]" xr:uid="{00000000-0004-0000-0F00-000006000000}"/>
    <hyperlink ref="B16" location="Loans_Bank!A1" display="Loans [Bank]" xr:uid="{00000000-0004-0000-0F00-000007000000}"/>
    <hyperlink ref="B18" location="'Asset Quality_Group'!A1" display="Asset Quality [Group]" xr:uid="{00000000-0004-0000-0F00-000008000000}"/>
    <hyperlink ref="B19" location="'Asset Quality_Bank'!A1" display="Asset Quality [Bank]" xr:uid="{00000000-0004-0000-0F00-000009000000}"/>
    <hyperlink ref="B20" location="'Provision_Bank '!A1" display="Provision [Bank]" xr:uid="{00000000-0004-0000-0F00-00000A000000}"/>
    <hyperlink ref="B21" location="Delinquency_Bank!A1" display="Delinquency [Bank]" xr:uid="{00000000-0004-0000-0F00-00000B000000}"/>
    <hyperlink ref="B14" location="'Non-Interest Income'!A1" display="Non-Interest Income [Group/Bank]" xr:uid="{00000000-0004-0000-0F00-00000C000000}"/>
    <hyperlink ref="B15" location="'SG&amp;A Expense'!A1" display="SG&amp;A Expense [Group/Bank]" xr:uid="{00000000-0004-0000-0F00-00000D000000}"/>
    <hyperlink ref="B17" location="'Funding_Bank '!A1" display="Funding [Bank]" xr:uid="{00000000-0004-0000-0F00-00000E000000}"/>
    <hyperlink ref="B22" location="'Capital Adequacy_Group'!A1" display="Capital Adequacy [Group]" xr:uid="{00000000-0004-0000-0F00-00000F000000}"/>
    <hyperlink ref="B23" location="'Capital Adequacy_Bank'!A1" display="Capital Adequacy [Bank]" xr:uid="{00000000-0004-0000-0F00-000010000000}"/>
    <hyperlink ref="B24" location="'Woori Card'!A1" display="Woori Card" xr:uid="{00000000-0004-0000-0F00-000011000000}"/>
    <hyperlink ref="B25" location="'Orgarnization Structure'!A1" display="Orgarnization Structure" xr:uid="{00000000-0004-0000-0F00-000012000000}"/>
    <hyperlink ref="B26" location="'Credit Rating'!A1" display="Credit Rating" xr:uid="{00000000-0004-0000-0F00-000013000000}"/>
  </hyperlinks>
  <pageMargins left="0.23622047244094491" right="0.31496062992125984" top="0.74803149606299213" bottom="0.31496062992125984" header="0.31496062992125984" footer="0.31496062992125984"/>
  <pageSetup paperSize="9" scale="86"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tabColor theme="3" tint="0.59999389629810485"/>
    <pageSetUpPr fitToPage="1"/>
  </sheetPr>
  <dimension ref="A1:AIT136"/>
  <sheetViews>
    <sheetView view="pageBreakPreview" zoomScaleNormal="100" zoomScaleSheetLayoutView="100" workbookViewId="0">
      <pane xSplit="7" ySplit="4" topLeftCell="L5" activePane="bottomRight" state="frozen"/>
      <selection activeCell="V43" sqref="V43"/>
      <selection pane="topRight" activeCell="V43" sqref="V43"/>
      <selection pane="bottomLeft" activeCell="V43" sqref="V43"/>
      <selection pane="bottomRight" activeCell="Y60" sqref="Y60"/>
    </sheetView>
  </sheetViews>
  <sheetFormatPr defaultColWidth="9" defaultRowHeight="12"/>
  <cols>
    <col min="1" max="1" width="1.25" style="127" customWidth="1"/>
    <col min="2" max="2" width="27.75" style="185" bestFit="1" customWidth="1"/>
    <col min="3" max="3" width="2.625" style="131" customWidth="1"/>
    <col min="4" max="5" width="1.625" style="131" customWidth="1"/>
    <col min="6" max="6" width="18.75" style="131" customWidth="1"/>
    <col min="7" max="7" width="9.75" style="131" customWidth="1"/>
    <col min="8" max="11" width="10.625" style="159" hidden="1" customWidth="1"/>
    <col min="12" max="16" width="10.625" style="159" customWidth="1"/>
    <col min="17" max="17" width="10.625" style="298" customWidth="1"/>
    <col min="18" max="18" width="10.625" style="159" customWidth="1"/>
    <col min="19" max="19" width="10.625" style="131" customWidth="1"/>
    <col min="20" max="20" width="9.875" style="131" bestFit="1" customWidth="1"/>
    <col min="21" max="21" width="9" style="131"/>
    <col min="22" max="22" width="9.375" style="131" bestFit="1" customWidth="1"/>
    <col min="23" max="16384" width="9" style="131"/>
  </cols>
  <sheetData>
    <row r="1" spans="1:73" s="133" customFormat="1" ht="10.5" customHeight="1">
      <c r="A1" s="22"/>
      <c r="B1" s="128"/>
      <c r="C1" s="129"/>
      <c r="D1" s="129"/>
      <c r="E1" s="129"/>
      <c r="F1" s="129"/>
      <c r="G1" s="129"/>
      <c r="H1" s="375"/>
      <c r="I1" s="375"/>
      <c r="J1" s="375"/>
      <c r="K1" s="375"/>
      <c r="L1" s="375"/>
      <c r="M1" s="375"/>
      <c r="N1" s="375"/>
      <c r="O1" s="375"/>
      <c r="P1" s="375"/>
      <c r="Q1" s="375"/>
      <c r="R1" s="375"/>
      <c r="S1" s="375"/>
    </row>
    <row r="2" spans="1:73" s="133" customFormat="1" ht="15" customHeight="1">
      <c r="A2" s="22"/>
      <c r="B2" s="132"/>
      <c r="D2" s="687" t="s">
        <v>1040</v>
      </c>
      <c r="H2" s="130"/>
      <c r="I2" s="130"/>
      <c r="J2" s="130"/>
      <c r="K2" s="130"/>
      <c r="L2" s="130"/>
      <c r="M2" s="130"/>
      <c r="N2" s="130"/>
      <c r="O2" s="130"/>
      <c r="P2" s="130"/>
      <c r="Q2" s="564"/>
      <c r="R2" s="130"/>
      <c r="S2" s="375"/>
    </row>
    <row r="3" spans="1:73" s="646" customFormat="1" ht="5.0999999999999996" customHeight="1">
      <c r="B3" s="647"/>
      <c r="D3" s="648"/>
      <c r="H3" s="649"/>
      <c r="I3" s="649"/>
      <c r="J3" s="649"/>
      <c r="K3" s="649"/>
      <c r="L3" s="649"/>
      <c r="M3" s="649"/>
      <c r="N3" s="649"/>
      <c r="O3" s="649"/>
      <c r="P3" s="649"/>
      <c r="Q3" s="649"/>
      <c r="R3" s="649"/>
    </row>
    <row r="4" spans="1:73" s="654" customFormat="1" ht="20.100000000000001" customHeight="1">
      <c r="A4" s="652"/>
      <c r="B4" s="653"/>
      <c r="D4" s="653"/>
      <c r="F4" s="655"/>
      <c r="G4" s="655"/>
      <c r="H4" s="600" t="s">
        <v>712</v>
      </c>
      <c r="I4" s="600" t="s">
        <v>733</v>
      </c>
      <c r="J4" s="600" t="s">
        <v>738</v>
      </c>
      <c r="K4" s="600" t="s">
        <v>752</v>
      </c>
      <c r="L4" s="600" t="s">
        <v>770</v>
      </c>
      <c r="M4" s="600" t="s">
        <v>768</v>
      </c>
      <c r="N4" s="600" t="s">
        <v>776</v>
      </c>
      <c r="O4" s="600" t="s">
        <v>790</v>
      </c>
      <c r="P4" s="600" t="s">
        <v>1041</v>
      </c>
      <c r="Q4" s="600" t="s">
        <v>1206</v>
      </c>
      <c r="R4" s="656" t="s">
        <v>12</v>
      </c>
      <c r="S4" s="656" t="s">
        <v>1134</v>
      </c>
    </row>
    <row r="5" spans="1:73" s="133" customFormat="1" ht="5.0999999999999996" customHeight="1">
      <c r="A5" s="5"/>
      <c r="B5" s="139"/>
      <c r="H5" s="373"/>
      <c r="I5" s="373"/>
      <c r="J5" s="373"/>
      <c r="K5" s="373"/>
      <c r="L5" s="373"/>
      <c r="M5" s="373"/>
      <c r="N5" s="373"/>
      <c r="O5" s="373"/>
      <c r="P5" s="373"/>
      <c r="Q5" s="373"/>
      <c r="R5" s="373"/>
      <c r="S5" s="376"/>
    </row>
    <row r="6" spans="1:73" s="133" customFormat="1" ht="15" customHeight="1">
      <c r="A6" s="187" t="s">
        <v>58</v>
      </c>
      <c r="B6" s="188"/>
      <c r="D6" s="684" t="s">
        <v>1298</v>
      </c>
      <c r="E6" s="494"/>
      <c r="F6" s="495"/>
      <c r="G6" s="495"/>
      <c r="H6" s="429"/>
      <c r="I6" s="429"/>
      <c r="J6" s="429"/>
      <c r="K6" s="429"/>
      <c r="L6" s="429"/>
      <c r="M6" s="429"/>
      <c r="N6" s="429"/>
      <c r="O6" s="429"/>
      <c r="P6" s="429"/>
      <c r="Q6" s="429"/>
      <c r="R6" s="429"/>
      <c r="S6" s="608" t="s">
        <v>1169</v>
      </c>
    </row>
    <row r="7" spans="1:73" ht="15" customHeight="1" thickBot="1">
      <c r="A7" s="189"/>
      <c r="B7" s="190"/>
      <c r="D7" s="494"/>
      <c r="E7" s="379" t="s">
        <v>930</v>
      </c>
      <c r="F7" s="379"/>
      <c r="G7" s="379"/>
      <c r="H7" s="379"/>
      <c r="I7" s="379"/>
      <c r="J7" s="379"/>
      <c r="K7" s="379"/>
      <c r="L7" s="1257">
        <v>8744775</v>
      </c>
      <c r="M7" s="1257">
        <v>9100890</v>
      </c>
      <c r="N7" s="1257">
        <v>9593606</v>
      </c>
      <c r="O7" s="1257">
        <v>9987400</v>
      </c>
      <c r="P7" s="1400">
        <v>9664753.0129499994</v>
      </c>
      <c r="Q7" s="1258">
        <v>9564743.2959800009</v>
      </c>
      <c r="R7" s="1268">
        <f>ROUND(Q7,0)/ROUND(P7,0)-1</f>
        <v>-1.0347910598439536E-2</v>
      </c>
      <c r="S7" s="1268">
        <f>ROUND(Q7,0)/ROUND(M7,0)-1</f>
        <v>5.0967872372921663E-2</v>
      </c>
    </row>
    <row r="8" spans="1:73" ht="15" customHeight="1" thickTop="1">
      <c r="A8" s="689" t="s">
        <v>1066</v>
      </c>
      <c r="B8" s="691"/>
      <c r="C8" s="380"/>
      <c r="D8" s="495"/>
      <c r="E8" s="495"/>
      <c r="F8" s="495" t="s">
        <v>931</v>
      </c>
      <c r="G8" s="495"/>
      <c r="H8" s="357"/>
      <c r="I8" s="357"/>
      <c r="J8" s="357"/>
      <c r="K8" s="357"/>
      <c r="L8" s="1259">
        <v>154068</v>
      </c>
      <c r="M8" s="1259">
        <v>168472</v>
      </c>
      <c r="N8" s="1259">
        <v>340472</v>
      </c>
      <c r="O8" s="1259">
        <v>362202</v>
      </c>
      <c r="P8" s="1401">
        <v>128793.739583</v>
      </c>
      <c r="Q8" s="1260">
        <v>118191.079589</v>
      </c>
      <c r="R8" s="1176">
        <f t="shared" ref="R8:R27" si="0">ROUND(Q8,0)/ROUND(P8,0)-1</f>
        <v>-8.2325263599235976E-2</v>
      </c>
      <c r="S8" s="1176">
        <f t="shared" ref="S8:S27" si="1">ROUND(Q8,0)/ROUND(M8,0)-1</f>
        <v>-0.29845315542048534</v>
      </c>
    </row>
    <row r="9" spans="1:73" ht="15" customHeight="1">
      <c r="A9" s="191"/>
      <c r="B9" s="692" t="s">
        <v>1067</v>
      </c>
      <c r="C9" s="380"/>
      <c r="D9" s="495"/>
      <c r="E9" s="495"/>
      <c r="F9" s="495" t="s">
        <v>932</v>
      </c>
      <c r="G9" s="495"/>
      <c r="H9" s="357"/>
      <c r="I9" s="357"/>
      <c r="J9" s="357"/>
      <c r="K9" s="357"/>
      <c r="L9" s="1401">
        <v>0</v>
      </c>
      <c r="M9" s="1401">
        <v>0</v>
      </c>
      <c r="N9" s="1401">
        <v>0</v>
      </c>
      <c r="O9" s="1401">
        <v>0</v>
      </c>
      <c r="P9" s="1401">
        <v>0</v>
      </c>
      <c r="Q9" s="1260">
        <v>0</v>
      </c>
      <c r="R9" s="1481" t="s">
        <v>1343</v>
      </c>
      <c r="S9" s="1481" t="s">
        <v>1344</v>
      </c>
      <c r="T9" s="724"/>
    </row>
    <row r="10" spans="1:73" ht="15" customHeight="1">
      <c r="A10" s="191"/>
      <c r="B10" s="692" t="s">
        <v>1068</v>
      </c>
      <c r="C10" s="380"/>
      <c r="D10" s="495"/>
      <c r="E10" s="495"/>
      <c r="F10" s="495" t="s">
        <v>933</v>
      </c>
      <c r="G10" s="495"/>
      <c r="H10" s="357"/>
      <c r="I10" s="357"/>
      <c r="J10" s="357"/>
      <c r="K10" s="357"/>
      <c r="L10" s="1259">
        <v>88786</v>
      </c>
      <c r="M10" s="1259">
        <v>90890</v>
      </c>
      <c r="N10" s="1259">
        <v>90573</v>
      </c>
      <c r="O10" s="1259">
        <v>87753</v>
      </c>
      <c r="P10" s="1401">
        <v>90131.273931000003</v>
      </c>
      <c r="Q10" s="1260">
        <v>86717.164395</v>
      </c>
      <c r="R10" s="1176">
        <f t="shared" si="0"/>
        <v>-3.7878199509602695E-2</v>
      </c>
      <c r="S10" s="1176">
        <f t="shared" si="1"/>
        <v>-4.591264165474751E-2</v>
      </c>
    </row>
    <row r="11" spans="1:73" ht="15" customHeight="1">
      <c r="A11" s="690"/>
      <c r="B11" s="692" t="s">
        <v>1069</v>
      </c>
      <c r="C11" s="380"/>
      <c r="D11" s="495"/>
      <c r="E11" s="495"/>
      <c r="F11" s="495" t="s">
        <v>934</v>
      </c>
      <c r="G11" s="495"/>
      <c r="H11" s="580"/>
      <c r="I11" s="580"/>
      <c r="J11" s="580"/>
      <c r="K11" s="580"/>
      <c r="L11" s="1259">
        <v>8406665</v>
      </c>
      <c r="M11" s="1259">
        <v>8735589</v>
      </c>
      <c r="N11" s="1259">
        <v>9069704</v>
      </c>
      <c r="O11" s="1259">
        <v>9425657</v>
      </c>
      <c r="P11" s="1401">
        <v>9295907.7342419997</v>
      </c>
      <c r="Q11" s="1260">
        <v>9200862.9900230002</v>
      </c>
      <c r="R11" s="1269">
        <f t="shared" si="0"/>
        <v>-1.022439120524854E-2</v>
      </c>
      <c r="S11" s="1269">
        <f t="shared" si="1"/>
        <v>5.3261892243327891E-2</v>
      </c>
    </row>
    <row r="12" spans="1:73" ht="15" customHeight="1">
      <c r="A12" s="690"/>
      <c r="B12" s="692" t="s">
        <v>1070</v>
      </c>
      <c r="C12" s="380"/>
      <c r="D12" s="495"/>
      <c r="E12" s="495"/>
      <c r="F12" s="495" t="s">
        <v>935</v>
      </c>
      <c r="G12" s="495"/>
      <c r="H12" s="357"/>
      <c r="I12" s="357"/>
      <c r="J12" s="357"/>
      <c r="K12" s="357"/>
      <c r="L12" s="1259">
        <v>20081</v>
      </c>
      <c r="M12" s="1259">
        <v>19981</v>
      </c>
      <c r="N12" s="1259">
        <v>19709</v>
      </c>
      <c r="O12" s="1259">
        <v>22565</v>
      </c>
      <c r="P12" s="1401">
        <v>24334.206158000001</v>
      </c>
      <c r="Q12" s="1260">
        <v>23271.690658</v>
      </c>
      <c r="R12" s="1269">
        <f t="shared" si="0"/>
        <v>-4.3642639927673255E-2</v>
      </c>
      <c r="S12" s="1269">
        <f t="shared" si="1"/>
        <v>0.16470647114759029</v>
      </c>
    </row>
    <row r="13" spans="1:73" ht="15" customHeight="1">
      <c r="A13" s="690"/>
      <c r="B13" s="692" t="s">
        <v>1071</v>
      </c>
      <c r="C13" s="380"/>
      <c r="D13" s="495"/>
      <c r="E13" s="495"/>
      <c r="F13" s="495" t="s">
        <v>936</v>
      </c>
      <c r="G13" s="495"/>
      <c r="H13" s="357"/>
      <c r="I13" s="357"/>
      <c r="J13" s="357"/>
      <c r="K13" s="357"/>
      <c r="L13" s="1259">
        <v>35381</v>
      </c>
      <c r="M13" s="1259">
        <v>35073</v>
      </c>
      <c r="N13" s="1259">
        <v>34954</v>
      </c>
      <c r="O13" s="1259">
        <v>35768</v>
      </c>
      <c r="P13" s="1401">
        <v>38454.144278</v>
      </c>
      <c r="Q13" s="1260">
        <v>37578.945842000001</v>
      </c>
      <c r="R13" s="1269">
        <f t="shared" si="0"/>
        <v>-2.275445987413538E-2</v>
      </c>
      <c r="S13" s="1269">
        <f t="shared" si="1"/>
        <v>7.1450973683460317E-2</v>
      </c>
    </row>
    <row r="14" spans="1:73" ht="15" customHeight="1">
      <c r="A14" s="690"/>
      <c r="B14" s="692" t="s">
        <v>1072</v>
      </c>
      <c r="C14" s="380"/>
      <c r="D14" s="495"/>
      <c r="E14" s="495"/>
      <c r="F14" s="495" t="s">
        <v>937</v>
      </c>
      <c r="G14" s="495"/>
      <c r="H14" s="580"/>
      <c r="I14" s="580"/>
      <c r="J14" s="580"/>
      <c r="K14" s="580"/>
      <c r="L14" s="1259">
        <v>15410</v>
      </c>
      <c r="M14" s="1259">
        <v>28341</v>
      </c>
      <c r="N14" s="1259">
        <v>15422</v>
      </c>
      <c r="O14" s="1259">
        <v>21073</v>
      </c>
      <c r="P14" s="1401">
        <v>53648.426526000003</v>
      </c>
      <c r="Q14" s="1260">
        <v>60996.902455000003</v>
      </c>
      <c r="R14" s="1176">
        <f t="shared" si="0"/>
        <v>0.13698553534148528</v>
      </c>
      <c r="S14" s="1176">
        <f t="shared" si="1"/>
        <v>1.1522529197981721</v>
      </c>
    </row>
    <row r="15" spans="1:73" ht="15" customHeight="1">
      <c r="A15" s="690"/>
      <c r="B15" s="692" t="s">
        <v>1073</v>
      </c>
      <c r="C15" s="380"/>
      <c r="D15" s="495"/>
      <c r="E15" s="497"/>
      <c r="F15" s="497" t="s">
        <v>938</v>
      </c>
      <c r="G15" s="497"/>
      <c r="H15" s="289"/>
      <c r="I15" s="289"/>
      <c r="J15" s="289"/>
      <c r="K15" s="289"/>
      <c r="L15" s="1261">
        <v>24384</v>
      </c>
      <c r="M15" s="1261">
        <v>22544</v>
      </c>
      <c r="N15" s="1261">
        <v>22772</v>
      </c>
      <c r="O15" s="1261">
        <v>32382</v>
      </c>
      <c r="P15" s="1401">
        <v>33483.488232000003</v>
      </c>
      <c r="Q15" s="1260">
        <v>37124.523018</v>
      </c>
      <c r="R15" s="1235">
        <f t="shared" si="0"/>
        <v>0.10877161544664449</v>
      </c>
      <c r="S15" s="1235">
        <f t="shared" si="1"/>
        <v>0.64677963094393176</v>
      </c>
      <c r="T15" s="131" ph="1"/>
      <c r="U15" s="131" ph="1"/>
      <c r="V15" s="131" ph="1"/>
      <c r="W15" s="131" ph="1"/>
      <c r="X15" s="131" ph="1"/>
      <c r="Y15" s="131" ph="1"/>
      <c r="Z15" s="131" ph="1"/>
      <c r="AK15" s="131" ph="1"/>
      <c r="AL15" s="131" ph="1"/>
      <c r="AM15" s="131" ph="1"/>
      <c r="AN15" s="131" ph="1"/>
      <c r="AO15" s="131" ph="1"/>
      <c r="AR15" s="131" ph="1"/>
      <c r="AS15" s="131" ph="1"/>
      <c r="AT15" s="131" ph="1"/>
      <c r="AU15" s="131" ph="1"/>
      <c r="AV15" s="131" ph="1"/>
      <c r="AW15" s="131" ph="1"/>
      <c r="AX15" s="131" ph="1"/>
      <c r="AY15" s="131" ph="1"/>
      <c r="AZ15" s="131" ph="1"/>
      <c r="BA15" s="131" ph="1"/>
      <c r="BB15" s="131" ph="1"/>
      <c r="BC15" s="131" ph="1"/>
      <c r="BD15" s="131" ph="1"/>
      <c r="BE15" s="131" ph="1"/>
      <c r="BF15" s="131" ph="1"/>
      <c r="BG15" s="131" ph="1"/>
      <c r="BH15" s="131" ph="1"/>
      <c r="BI15" s="131" ph="1"/>
      <c r="BJ15" s="131" ph="1"/>
      <c r="BK15" s="131" ph="1"/>
      <c r="BL15" s="131" ph="1"/>
      <c r="BM15" s="131" ph="1"/>
      <c r="BN15" s="131" ph="1"/>
      <c r="BO15" s="131" ph="1"/>
      <c r="BP15" s="131" ph="1"/>
      <c r="BQ15" s="131" ph="1"/>
      <c r="BR15" s="131" ph="1"/>
      <c r="BS15" s="131" ph="1"/>
      <c r="BT15" s="131" ph="1"/>
      <c r="BU15" s="131" ph="1"/>
    </row>
    <row r="16" spans="1:73" ht="15" customHeight="1" thickBot="1">
      <c r="A16" s="690"/>
      <c r="B16" s="692" t="s">
        <v>1074</v>
      </c>
      <c r="C16" s="380"/>
      <c r="D16" s="495"/>
      <c r="E16" s="379" t="s">
        <v>939</v>
      </c>
      <c r="F16" s="379"/>
      <c r="G16" s="379"/>
      <c r="H16" s="379"/>
      <c r="I16" s="379"/>
      <c r="J16" s="379"/>
      <c r="K16" s="379"/>
      <c r="L16" s="1257">
        <v>7132983</v>
      </c>
      <c r="M16" s="1257">
        <v>7462577</v>
      </c>
      <c r="N16" s="1257">
        <v>7932862</v>
      </c>
      <c r="O16" s="1257">
        <v>8305436</v>
      </c>
      <c r="P16" s="1400">
        <v>7958074.7792079998</v>
      </c>
      <c r="Q16" s="1258">
        <v>7820667.549079</v>
      </c>
      <c r="R16" s="1268">
        <f t="shared" si="0"/>
        <v>-1.7266361525871465E-2</v>
      </c>
      <c r="S16" s="1268">
        <f t="shared" si="1"/>
        <v>4.7984898514279894E-2</v>
      </c>
      <c r="T16" s="131" ph="1"/>
      <c r="U16" s="131" ph="1"/>
      <c r="V16" s="131" ph="1"/>
      <c r="W16" s="131" ph="1"/>
      <c r="X16" s="131" ph="1"/>
      <c r="Y16" s="131" ph="1"/>
      <c r="Z16" s="131" ph="1"/>
      <c r="AK16" s="131" ph="1"/>
      <c r="AL16" s="131" ph="1"/>
      <c r="AM16" s="131" ph="1"/>
      <c r="AN16" s="131" ph="1"/>
      <c r="AO16" s="131" ph="1"/>
      <c r="AR16" s="131" ph="1"/>
      <c r="AS16" s="131" ph="1"/>
      <c r="AT16" s="131" ph="1"/>
      <c r="AU16" s="131" ph="1"/>
      <c r="AV16" s="131" ph="1"/>
      <c r="AW16" s="131" ph="1"/>
      <c r="AX16" s="131" ph="1"/>
      <c r="AY16" s="131" ph="1"/>
      <c r="AZ16" s="131" ph="1"/>
      <c r="BA16" s="131" ph="1"/>
      <c r="BB16" s="131" ph="1"/>
      <c r="BC16" s="131" ph="1"/>
      <c r="BD16" s="131" ph="1"/>
      <c r="BE16" s="131" ph="1"/>
      <c r="BF16" s="131" ph="1"/>
      <c r="BG16" s="131" ph="1"/>
      <c r="BH16" s="131" ph="1"/>
      <c r="BI16" s="131" ph="1"/>
      <c r="BJ16" s="131" ph="1"/>
      <c r="BK16" s="131" ph="1"/>
      <c r="BL16" s="131" ph="1"/>
      <c r="BM16" s="131" ph="1"/>
      <c r="BN16" s="131" ph="1"/>
      <c r="BO16" s="131" ph="1"/>
      <c r="BP16" s="131" ph="1"/>
      <c r="BQ16" s="131" ph="1"/>
      <c r="BR16" s="131" ph="1"/>
      <c r="BS16" s="131" ph="1"/>
      <c r="BT16" s="131" ph="1"/>
      <c r="BU16" s="131" ph="1"/>
    </row>
    <row r="17" spans="1:20" ht="15" customHeight="1" thickTop="1">
      <c r="A17" s="690"/>
      <c r="B17" s="692" t="s">
        <v>1075</v>
      </c>
      <c r="C17" s="380"/>
      <c r="D17" s="495"/>
      <c r="E17" s="495"/>
      <c r="F17" s="495" t="s">
        <v>940</v>
      </c>
      <c r="G17" s="495"/>
      <c r="H17" s="357"/>
      <c r="I17" s="357"/>
      <c r="J17" s="357"/>
      <c r="K17" s="357"/>
      <c r="L17" s="1259">
        <v>2133</v>
      </c>
      <c r="M17" s="1259">
        <v>4487</v>
      </c>
      <c r="N17" s="1259">
        <v>4451</v>
      </c>
      <c r="O17" s="1259">
        <v>4485</v>
      </c>
      <c r="P17" s="1401">
        <v>4551.2</v>
      </c>
      <c r="Q17" s="1260">
        <v>4627.2</v>
      </c>
      <c r="R17" s="1269">
        <f t="shared" si="0"/>
        <v>1.6699626455723982E-2</v>
      </c>
      <c r="S17" s="1269">
        <f t="shared" si="1"/>
        <v>3.120124804992197E-2</v>
      </c>
    </row>
    <row r="18" spans="1:20" ht="15" customHeight="1">
      <c r="A18" s="690"/>
      <c r="B18" s="692" t="s">
        <v>1076</v>
      </c>
      <c r="C18" s="380"/>
      <c r="D18" s="495"/>
      <c r="E18" s="495"/>
      <c r="F18" s="495" t="s">
        <v>941</v>
      </c>
      <c r="G18" s="495"/>
      <c r="H18" s="429"/>
      <c r="I18" s="429"/>
      <c r="J18" s="429"/>
      <c r="K18" s="429"/>
      <c r="L18" s="1262">
        <v>6132473</v>
      </c>
      <c r="M18" s="1262">
        <v>6631369</v>
      </c>
      <c r="N18" s="1262">
        <v>6616099</v>
      </c>
      <c r="O18" s="1262">
        <v>7039929</v>
      </c>
      <c r="P18" s="1402">
        <v>7034659.6132500004</v>
      </c>
      <c r="Q18" s="1263">
        <v>6910152.2071989998</v>
      </c>
      <c r="R18" s="1270">
        <f t="shared" si="0"/>
        <v>-1.7699220715713393E-2</v>
      </c>
      <c r="S18" s="1270">
        <f t="shared" si="1"/>
        <v>4.2040037283402665E-2</v>
      </c>
    </row>
    <row r="19" spans="1:20" ht="15" customHeight="1">
      <c r="A19" s="191"/>
      <c r="B19" s="692" t="s">
        <v>1077</v>
      </c>
      <c r="C19" s="380"/>
      <c r="D19" s="495"/>
      <c r="E19" s="495"/>
      <c r="F19" s="495" t="s">
        <v>942</v>
      </c>
      <c r="G19" s="495"/>
      <c r="H19" s="579"/>
      <c r="I19" s="579"/>
      <c r="J19" s="579"/>
      <c r="K19" s="579"/>
      <c r="L19" s="1259">
        <v>60363</v>
      </c>
      <c r="M19" s="1259">
        <v>59834</v>
      </c>
      <c r="N19" s="1259">
        <v>61676</v>
      </c>
      <c r="O19" s="1259">
        <v>55042</v>
      </c>
      <c r="P19" s="1401">
        <v>56010.290125</v>
      </c>
      <c r="Q19" s="1260">
        <v>57520.511526000002</v>
      </c>
      <c r="R19" s="1269">
        <f t="shared" si="0"/>
        <v>2.697732547759335E-2</v>
      </c>
      <c r="S19" s="1269">
        <f t="shared" si="1"/>
        <v>-3.8656950897483E-2</v>
      </c>
    </row>
    <row r="20" spans="1:20" ht="15" customHeight="1">
      <c r="A20" s="690"/>
      <c r="B20" s="692" t="s">
        <v>1078</v>
      </c>
      <c r="D20" s="495"/>
      <c r="E20" s="495"/>
      <c r="F20" s="495" t="s">
        <v>943</v>
      </c>
      <c r="G20" s="495"/>
      <c r="H20" s="853"/>
      <c r="I20" s="853"/>
      <c r="J20" s="853"/>
      <c r="K20" s="853"/>
      <c r="L20" s="1259">
        <v>760055</v>
      </c>
      <c r="M20" s="1259">
        <v>623447</v>
      </c>
      <c r="N20" s="1259">
        <v>1094533</v>
      </c>
      <c r="O20" s="1259">
        <v>1014051</v>
      </c>
      <c r="P20" s="1401">
        <v>662733.60816599999</v>
      </c>
      <c r="Q20" s="1260">
        <v>658865.21051899996</v>
      </c>
      <c r="R20" s="1269">
        <f t="shared" si="0"/>
        <v>-5.8379379962397726E-3</v>
      </c>
      <c r="S20" s="1269">
        <f t="shared" si="1"/>
        <v>5.6809961392066954E-2</v>
      </c>
    </row>
    <row r="21" spans="1:20" ht="15" customHeight="1">
      <c r="A21" s="690"/>
      <c r="B21" s="692" t="s">
        <v>1079</v>
      </c>
      <c r="C21" s="381"/>
      <c r="D21" s="495"/>
      <c r="E21" s="495"/>
      <c r="F21" s="495" t="s">
        <v>944</v>
      </c>
      <c r="G21" s="495"/>
      <c r="H21" s="853"/>
      <c r="I21" s="853"/>
      <c r="J21" s="853"/>
      <c r="K21" s="853"/>
      <c r="L21" s="1259">
        <v>177959</v>
      </c>
      <c r="M21" s="1259">
        <v>143440</v>
      </c>
      <c r="N21" s="1259">
        <v>156103</v>
      </c>
      <c r="O21" s="1259">
        <v>191929</v>
      </c>
      <c r="P21" s="1401">
        <f>P16-P17-P18-P19-P20</f>
        <v>200120.06766699918</v>
      </c>
      <c r="Q21" s="1260">
        <v>189502.41983500001</v>
      </c>
      <c r="R21" s="1269">
        <f t="shared" si="0"/>
        <v>-5.3058165100939414E-2</v>
      </c>
      <c r="S21" s="1269">
        <f t="shared" si="1"/>
        <v>0.32112381483547137</v>
      </c>
    </row>
    <row r="22" spans="1:20" ht="15" customHeight="1" thickBot="1">
      <c r="A22" s="690"/>
      <c r="B22" s="692" t="s">
        <v>1080</v>
      </c>
      <c r="C22" s="381"/>
      <c r="D22" s="495"/>
      <c r="E22" s="379" t="s">
        <v>803</v>
      </c>
      <c r="F22" s="379"/>
      <c r="G22" s="379"/>
      <c r="H22" s="379"/>
      <c r="I22" s="379"/>
      <c r="J22" s="379"/>
      <c r="K22" s="379"/>
      <c r="L22" s="1257">
        <v>1611792</v>
      </c>
      <c r="M22" s="1257">
        <v>1638313</v>
      </c>
      <c r="N22" s="1257">
        <v>1660744</v>
      </c>
      <c r="O22" s="1257">
        <v>1681964</v>
      </c>
      <c r="P22" s="1400">
        <v>1706678.2337420001</v>
      </c>
      <c r="Q22" s="1258">
        <v>1744075.7469009999</v>
      </c>
      <c r="R22" s="1268">
        <f t="shared" si="0"/>
        <v>2.191274511067709E-2</v>
      </c>
      <c r="S22" s="1268">
        <f t="shared" si="1"/>
        <v>6.4556040268251458E-2</v>
      </c>
    </row>
    <row r="23" spans="1:20" ht="15" customHeight="1" thickTop="1">
      <c r="A23" s="690"/>
      <c r="B23" s="692" t="s">
        <v>1081</v>
      </c>
      <c r="C23" s="381"/>
      <c r="D23" s="495"/>
      <c r="E23" s="495"/>
      <c r="F23" s="495" t="s">
        <v>945</v>
      </c>
      <c r="G23" s="495"/>
      <c r="H23" s="853"/>
      <c r="I23" s="853"/>
      <c r="J23" s="853"/>
      <c r="K23" s="853"/>
      <c r="L23" s="1259">
        <v>896331</v>
      </c>
      <c r="M23" s="1259">
        <v>896331</v>
      </c>
      <c r="N23" s="1259">
        <v>896331</v>
      </c>
      <c r="O23" s="1259">
        <v>896331</v>
      </c>
      <c r="P23" s="1401">
        <v>896331</v>
      </c>
      <c r="Q23" s="1260">
        <v>896331</v>
      </c>
      <c r="R23" s="1271">
        <f t="shared" si="0"/>
        <v>0</v>
      </c>
      <c r="S23" s="1271">
        <f t="shared" si="1"/>
        <v>0</v>
      </c>
    </row>
    <row r="24" spans="1:20" ht="15" customHeight="1">
      <c r="A24" s="690"/>
      <c r="B24" s="921" t="s">
        <v>1082</v>
      </c>
      <c r="C24" s="381"/>
      <c r="D24" s="495"/>
      <c r="E24" s="495"/>
      <c r="F24" s="495" t="s">
        <v>946</v>
      </c>
      <c r="G24" s="495"/>
      <c r="H24" s="579"/>
      <c r="I24" s="579"/>
      <c r="J24" s="579"/>
      <c r="K24" s="579"/>
      <c r="L24" s="1259">
        <v>127097</v>
      </c>
      <c r="M24" s="1259">
        <v>127097</v>
      </c>
      <c r="N24" s="1259">
        <v>127097</v>
      </c>
      <c r="O24" s="1259">
        <v>127097</v>
      </c>
      <c r="P24" s="1401">
        <v>127097</v>
      </c>
      <c r="Q24" s="1260">
        <v>127097</v>
      </c>
      <c r="R24" s="1271">
        <f t="shared" si="0"/>
        <v>0</v>
      </c>
      <c r="S24" s="1271">
        <f t="shared" si="1"/>
        <v>0</v>
      </c>
    </row>
    <row r="25" spans="1:20" ht="15" customHeight="1">
      <c r="A25" s="690"/>
      <c r="B25" s="692" t="s">
        <v>1284</v>
      </c>
      <c r="C25" s="381"/>
      <c r="D25" s="495"/>
      <c r="E25" s="495"/>
      <c r="F25" s="495" t="s">
        <v>947</v>
      </c>
      <c r="G25" s="495"/>
      <c r="H25" s="579"/>
      <c r="I25" s="579"/>
      <c r="J25" s="579"/>
      <c r="K25" s="579"/>
      <c r="L25" s="1259">
        <v>29571</v>
      </c>
      <c r="M25" s="1259">
        <v>27791</v>
      </c>
      <c r="N25" s="1259">
        <v>29214</v>
      </c>
      <c r="O25" s="1259">
        <v>24292</v>
      </c>
      <c r="P25" s="1401">
        <v>24968.769586999999</v>
      </c>
      <c r="Q25" s="1260">
        <v>19902.878524</v>
      </c>
      <c r="R25" s="1269">
        <f t="shared" si="0"/>
        <v>-0.20289158556610198</v>
      </c>
      <c r="S25" s="1269">
        <f t="shared" si="1"/>
        <v>-0.28383289554172209</v>
      </c>
    </row>
    <row r="26" spans="1:20" ht="15" customHeight="1">
      <c r="A26" s="690"/>
      <c r="B26" s="692" t="s">
        <v>1083</v>
      </c>
      <c r="C26" s="381"/>
      <c r="D26" s="495"/>
      <c r="E26" s="495"/>
      <c r="F26" s="495" t="s">
        <v>948</v>
      </c>
      <c r="G26" s="495"/>
      <c r="H26" s="853"/>
      <c r="I26" s="853"/>
      <c r="J26" s="853"/>
      <c r="K26" s="853"/>
      <c r="L26" s="1259">
        <v>558793</v>
      </c>
      <c r="M26" s="1259">
        <v>587095</v>
      </c>
      <c r="N26" s="1259">
        <v>608102</v>
      </c>
      <c r="O26" s="1259">
        <v>634244</v>
      </c>
      <c r="P26" s="1401">
        <v>658281.91415500001</v>
      </c>
      <c r="Q26" s="1260">
        <v>700745.31837700005</v>
      </c>
      <c r="R26" s="1269">
        <f t="shared" si="0"/>
        <v>6.4505789312179207E-2</v>
      </c>
      <c r="S26" s="1269">
        <f t="shared" si="1"/>
        <v>0.19358025532494749</v>
      </c>
    </row>
    <row r="27" spans="1:20" ht="15" customHeight="1" thickBot="1">
      <c r="A27" s="189"/>
      <c r="B27" s="153"/>
      <c r="C27" s="381"/>
      <c r="D27" s="495"/>
      <c r="E27" s="1264" t="s">
        <v>1170</v>
      </c>
      <c r="F27" s="1084"/>
      <c r="G27" s="1084"/>
      <c r="H27" s="1085"/>
      <c r="I27" s="1085"/>
      <c r="J27" s="1085"/>
      <c r="K27" s="1085"/>
      <c r="L27" s="1265">
        <v>8744775</v>
      </c>
      <c r="M27" s="1265">
        <v>9100890</v>
      </c>
      <c r="N27" s="1265">
        <v>9593606</v>
      </c>
      <c r="O27" s="1265">
        <v>9987400</v>
      </c>
      <c r="P27" s="1403">
        <f>P22+P16</f>
        <v>9664753.0129499994</v>
      </c>
      <c r="Q27" s="1266">
        <v>9564743.295979999</v>
      </c>
      <c r="R27" s="1272">
        <f t="shared" si="0"/>
        <v>-1.0347910598439536E-2</v>
      </c>
      <c r="S27" s="1272">
        <f t="shared" si="1"/>
        <v>5.0967872372921663E-2</v>
      </c>
    </row>
    <row r="28" spans="1:20" ht="15" customHeight="1">
      <c r="A28" s="189"/>
      <c r="B28" s="153"/>
      <c r="C28" s="381"/>
      <c r="D28" s="495"/>
      <c r="E28" s="377"/>
      <c r="F28" s="377"/>
      <c r="G28" s="378"/>
      <c r="H28" s="384"/>
      <c r="I28" s="384"/>
      <c r="J28" s="384"/>
      <c r="K28" s="384"/>
      <c r="L28" s="1267"/>
      <c r="M28" s="1267"/>
      <c r="N28" s="1267"/>
      <c r="O28" s="1267"/>
      <c r="P28" s="384"/>
      <c r="Q28" s="384"/>
      <c r="R28" s="384"/>
      <c r="S28" s="384"/>
      <c r="T28" s="165"/>
    </row>
    <row r="29" spans="1:20" ht="15" customHeight="1">
      <c r="A29" s="189"/>
      <c r="B29" s="153"/>
      <c r="C29" s="381"/>
      <c r="D29" s="684"/>
      <c r="E29" s="495"/>
      <c r="F29" s="495"/>
      <c r="G29" s="495"/>
      <c r="H29" s="429"/>
      <c r="I29" s="429"/>
      <c r="J29" s="429"/>
      <c r="K29" s="429"/>
      <c r="L29" s="1262"/>
      <c r="M29" s="1262"/>
      <c r="N29" s="1262"/>
      <c r="O29" s="1262"/>
      <c r="P29" s="429"/>
      <c r="Q29" s="429"/>
      <c r="R29" s="429"/>
      <c r="S29" s="608"/>
    </row>
    <row r="30" spans="1:20" ht="15" customHeight="1">
      <c r="A30" s="7"/>
      <c r="B30" s="150"/>
      <c r="C30" s="382"/>
      <c r="D30" s="554"/>
      <c r="E30" s="298"/>
      <c r="F30" s="298"/>
      <c r="G30" s="298"/>
      <c r="H30" s="298"/>
      <c r="I30" s="298"/>
      <c r="J30" s="298"/>
      <c r="K30" s="298"/>
      <c r="L30" s="298"/>
      <c r="M30" s="298"/>
      <c r="N30" s="298"/>
      <c r="O30" s="298"/>
      <c r="P30" s="298"/>
      <c r="R30" s="298"/>
      <c r="S30" s="298"/>
    </row>
    <row r="31" spans="1:20" ht="15" customHeight="1">
      <c r="A31" s="7"/>
      <c r="B31" s="153"/>
      <c r="C31" s="381"/>
      <c r="D31" s="363"/>
      <c r="E31" s="298"/>
      <c r="F31" s="298"/>
      <c r="G31" s="298"/>
      <c r="H31" s="298"/>
      <c r="I31" s="298"/>
      <c r="J31" s="298"/>
      <c r="K31" s="298"/>
      <c r="L31" s="298"/>
      <c r="M31" s="298"/>
      <c r="N31" s="298"/>
      <c r="O31" s="298"/>
      <c r="P31" s="298"/>
      <c r="R31" s="298"/>
      <c r="S31" s="298"/>
    </row>
    <row r="32" spans="1:20" ht="15" customHeight="1">
      <c r="A32" s="150"/>
      <c r="B32" s="153"/>
      <c r="C32" s="381"/>
      <c r="D32" s="554"/>
      <c r="E32" s="298"/>
      <c r="F32" s="298"/>
      <c r="G32" s="298"/>
      <c r="H32" s="298"/>
      <c r="I32" s="298"/>
      <c r="J32" s="298"/>
      <c r="K32" s="298"/>
      <c r="L32" s="298"/>
      <c r="M32" s="298"/>
      <c r="N32" s="298"/>
      <c r="O32" s="298"/>
      <c r="P32" s="298"/>
      <c r="R32" s="298"/>
      <c r="S32" s="298"/>
    </row>
    <row r="33" spans="1:21" ht="15" customHeight="1">
      <c r="A33" s="7"/>
      <c r="B33" s="153"/>
      <c r="C33" s="346"/>
      <c r="D33" s="496"/>
      <c r="E33" s="298"/>
      <c r="F33" s="298"/>
      <c r="G33" s="298"/>
      <c r="H33" s="298"/>
      <c r="I33" s="298"/>
      <c r="J33" s="298"/>
      <c r="K33" s="298"/>
      <c r="L33" s="298"/>
      <c r="M33" s="298"/>
      <c r="N33" s="298"/>
      <c r="O33" s="298"/>
      <c r="P33" s="298"/>
      <c r="R33" s="298"/>
      <c r="S33" s="298"/>
    </row>
    <row r="34" spans="1:21" ht="15" customHeight="1">
      <c r="A34" s="150"/>
      <c r="B34" s="153"/>
      <c r="C34" s="377"/>
      <c r="D34" s="496"/>
      <c r="E34" s="298"/>
      <c r="F34" s="298"/>
      <c r="G34" s="298"/>
      <c r="H34" s="298"/>
      <c r="I34" s="298"/>
      <c r="J34" s="298"/>
      <c r="K34" s="298"/>
      <c r="L34" s="298"/>
      <c r="M34" s="298"/>
      <c r="N34" s="298"/>
      <c r="O34" s="298"/>
      <c r="P34" s="298"/>
      <c r="R34" s="298"/>
      <c r="S34" s="298"/>
    </row>
    <row r="35" spans="1:21" ht="15" customHeight="1">
      <c r="A35" s="385"/>
      <c r="B35" s="153"/>
      <c r="C35" s="377"/>
      <c r="D35" s="496"/>
      <c r="E35" s="298"/>
      <c r="F35" s="298"/>
      <c r="G35" s="298"/>
      <c r="H35" s="298"/>
      <c r="I35" s="298"/>
      <c r="J35" s="298"/>
      <c r="K35" s="298"/>
      <c r="L35" s="298"/>
      <c r="M35" s="298"/>
      <c r="N35" s="298"/>
      <c r="O35" s="298"/>
      <c r="P35" s="298"/>
      <c r="R35" s="298"/>
      <c r="S35" s="298"/>
    </row>
    <row r="36" spans="1:21" ht="15" customHeight="1">
      <c r="A36" s="385"/>
      <c r="B36" s="153"/>
      <c r="C36" s="377"/>
      <c r="D36" s="357"/>
      <c r="E36" s="298"/>
      <c r="F36" s="298"/>
      <c r="G36" s="298"/>
      <c r="H36" s="298"/>
      <c r="I36" s="298"/>
      <c r="J36" s="298"/>
      <c r="K36" s="298"/>
      <c r="L36" s="298"/>
      <c r="M36" s="298"/>
      <c r="N36" s="298"/>
      <c r="O36" s="298"/>
      <c r="P36" s="298"/>
      <c r="R36" s="298"/>
      <c r="S36" s="298"/>
    </row>
    <row r="37" spans="1:21" ht="15" customHeight="1">
      <c r="A37" s="150"/>
      <c r="B37" s="153"/>
      <c r="C37" s="270"/>
      <c r="D37" s="357"/>
      <c r="E37" s="298"/>
      <c r="F37" s="298"/>
      <c r="G37" s="298"/>
      <c r="H37" s="298"/>
      <c r="I37" s="298"/>
      <c r="J37" s="298"/>
      <c r="K37" s="298"/>
      <c r="L37" s="298"/>
      <c r="M37" s="298"/>
      <c r="N37" s="298"/>
      <c r="O37" s="298"/>
      <c r="P37" s="298"/>
      <c r="R37" s="298"/>
      <c r="S37" s="298"/>
    </row>
    <row r="38" spans="1:21" ht="15" customHeight="1">
      <c r="A38" s="150"/>
      <c r="B38" s="153"/>
      <c r="C38" s="270"/>
      <c r="D38" s="580"/>
      <c r="E38" s="298"/>
      <c r="F38" s="298"/>
      <c r="G38" s="298"/>
      <c r="H38" s="298"/>
      <c r="I38" s="298"/>
      <c r="J38" s="298"/>
      <c r="K38" s="298"/>
      <c r="L38" s="298"/>
      <c r="M38" s="298"/>
      <c r="N38" s="298"/>
      <c r="O38" s="298"/>
      <c r="P38" s="298"/>
      <c r="R38" s="298"/>
      <c r="S38" s="298"/>
    </row>
    <row r="39" spans="1:21" ht="15" customHeight="1">
      <c r="A39" s="7"/>
      <c r="B39" s="153"/>
      <c r="C39" s="181"/>
      <c r="D39" s="356"/>
      <c r="E39" s="298"/>
      <c r="F39" s="298"/>
      <c r="G39" s="298"/>
      <c r="H39" s="298"/>
      <c r="I39" s="298"/>
      <c r="J39" s="298"/>
      <c r="K39" s="298"/>
      <c r="L39" s="298"/>
      <c r="M39" s="298"/>
      <c r="N39" s="298"/>
      <c r="O39" s="298"/>
      <c r="P39" s="298"/>
      <c r="R39" s="298"/>
      <c r="S39" s="298"/>
    </row>
    <row r="40" spans="1:21" ht="15" customHeight="1">
      <c r="A40" s="7"/>
      <c r="B40" s="150"/>
      <c r="C40" s="181"/>
      <c r="D40" s="554"/>
      <c r="E40" s="298"/>
      <c r="F40" s="298"/>
      <c r="G40" s="298"/>
      <c r="H40" s="298"/>
      <c r="I40" s="298"/>
      <c r="J40" s="298"/>
      <c r="K40" s="298"/>
      <c r="L40" s="298"/>
      <c r="M40" s="298"/>
      <c r="N40" s="298"/>
      <c r="O40" s="298"/>
      <c r="P40" s="298"/>
      <c r="R40" s="298"/>
      <c r="S40" s="165">
        <v>26</v>
      </c>
    </row>
    <row r="41" spans="1:21" s="598" customFormat="1" ht="4.5" customHeight="1">
      <c r="A41" s="602"/>
      <c r="B41" s="597"/>
      <c r="D41" s="603"/>
      <c r="H41" s="651"/>
      <c r="I41" s="651"/>
      <c r="J41" s="651"/>
      <c r="K41" s="651"/>
      <c r="L41" s="651"/>
      <c r="M41" s="651"/>
      <c r="N41" s="651"/>
      <c r="O41" s="651"/>
      <c r="P41" s="651"/>
      <c r="Q41" s="651"/>
      <c r="R41" s="651"/>
    </row>
    <row r="42" spans="1:21" s="585" customFormat="1" ht="15" customHeight="1">
      <c r="A42" s="652"/>
      <c r="B42" s="653"/>
      <c r="C42" s="654"/>
      <c r="D42" s="653"/>
      <c r="E42" s="654"/>
      <c r="F42" s="655"/>
      <c r="G42" s="655"/>
      <c r="H42" s="600" t="s">
        <v>708</v>
      </c>
      <c r="I42" s="600" t="s">
        <v>713</v>
      </c>
      <c r="J42" s="600" t="s">
        <v>726</v>
      </c>
      <c r="K42" s="600" t="s">
        <v>739</v>
      </c>
      <c r="L42" s="600" t="s">
        <v>746</v>
      </c>
      <c r="M42" s="600" t="s">
        <v>768</v>
      </c>
      <c r="N42" s="600" t="s">
        <v>776</v>
      </c>
      <c r="O42" s="600" t="s">
        <v>790</v>
      </c>
      <c r="P42" s="600" t="s">
        <v>1091</v>
      </c>
      <c r="Q42" s="600" t="s">
        <v>1206</v>
      </c>
      <c r="R42" s="656"/>
      <c r="S42" s="656"/>
    </row>
    <row r="43" spans="1:21" s="133" customFormat="1" ht="6" customHeight="1">
      <c r="A43" s="567"/>
      <c r="B43" s="568"/>
      <c r="C43" s="345"/>
      <c r="D43" s="564"/>
      <c r="E43" s="345"/>
      <c r="F43" s="565"/>
      <c r="G43" s="565"/>
      <c r="H43" s="523"/>
      <c r="I43" s="523"/>
      <c r="J43" s="523"/>
      <c r="K43" s="523"/>
      <c r="L43" s="523"/>
      <c r="M43" s="523"/>
      <c r="N43" s="523"/>
      <c r="O43" s="523"/>
      <c r="P43" s="523"/>
      <c r="Q43" s="523"/>
      <c r="R43" s="566"/>
      <c r="S43" s="566"/>
    </row>
    <row r="44" spans="1:21" ht="15" customHeight="1">
      <c r="A44" s="187" t="s">
        <v>58</v>
      </c>
      <c r="B44" s="269"/>
      <c r="D44" s="684" t="s">
        <v>1299</v>
      </c>
      <c r="E44" s="495"/>
      <c r="F44" s="495"/>
      <c r="G44" s="495"/>
      <c r="H44" s="429"/>
      <c r="I44" s="429"/>
      <c r="J44" s="429"/>
      <c r="K44" s="429"/>
      <c r="L44" s="1262"/>
      <c r="M44" s="1262"/>
      <c r="N44" s="1262"/>
      <c r="O44" s="1262"/>
      <c r="P44" s="429"/>
      <c r="Q44" s="429"/>
      <c r="R44" s="429"/>
      <c r="S44" s="608" t="s">
        <v>1169</v>
      </c>
    </row>
    <row r="45" spans="1:21" ht="15" customHeight="1" thickBot="1">
      <c r="A45" s="257"/>
      <c r="B45" s="269"/>
      <c r="C45" s="181"/>
      <c r="D45" s="554"/>
      <c r="E45" s="379" t="s">
        <v>19</v>
      </c>
      <c r="F45" s="379"/>
      <c r="G45" s="379"/>
      <c r="H45" s="379"/>
      <c r="I45" s="379"/>
      <c r="J45" s="379"/>
      <c r="K45" s="379"/>
      <c r="L45" s="1257">
        <v>51349</v>
      </c>
      <c r="M45" s="1257">
        <v>39071</v>
      </c>
      <c r="N45" s="1257">
        <v>29419</v>
      </c>
      <c r="O45" s="1257">
        <v>46933</v>
      </c>
      <c r="P45" s="1257">
        <v>27093.507824</v>
      </c>
      <c r="Q45" s="1278">
        <v>40856.157920999998</v>
      </c>
      <c r="R45" s="1268">
        <f>ROUND(Q45,0)/ROUND(P45,0)-1</f>
        <v>0.50793533623680509</v>
      </c>
      <c r="S45" s="1268">
        <f t="shared" ref="S45:S64" si="2">ROUND(Q45,0)/ROUND(M45,0)-1</f>
        <v>4.5686058713623856E-2</v>
      </c>
      <c r="U45" s="1323"/>
    </row>
    <row r="46" spans="1:21" s="373" customFormat="1" ht="15" customHeight="1" thickTop="1">
      <c r="A46" s="689" t="s">
        <v>1066</v>
      </c>
      <c r="B46" s="691"/>
      <c r="C46" s="357"/>
      <c r="D46" s="363"/>
      <c r="E46" s="495"/>
      <c r="F46" s="494" t="s">
        <v>807</v>
      </c>
      <c r="G46" s="495"/>
      <c r="H46" s="727"/>
      <c r="I46" s="727"/>
      <c r="J46" s="727"/>
      <c r="K46" s="727"/>
      <c r="L46" s="1267">
        <v>120740</v>
      </c>
      <c r="M46" s="1267">
        <v>125895</v>
      </c>
      <c r="N46" s="1267">
        <v>130467</v>
      </c>
      <c r="O46" s="1267">
        <v>130688</v>
      </c>
      <c r="P46" s="1267">
        <v>133570.85244700001</v>
      </c>
      <c r="Q46" s="1279">
        <v>133722.20519000001</v>
      </c>
      <c r="R46" s="1273">
        <f t="shared" ref="R46:R64" si="3">ROUND(Q46,0)/ROUND(P46,0)-1</f>
        <v>1.1304849106468229E-3</v>
      </c>
      <c r="S46" s="1273">
        <f t="shared" si="2"/>
        <v>6.2170856666269536E-2</v>
      </c>
      <c r="T46" s="1030"/>
    </row>
    <row r="47" spans="1:21" s="345" customFormat="1" ht="15" customHeight="1">
      <c r="A47" s="691"/>
      <c r="B47" s="692" t="s">
        <v>1067</v>
      </c>
      <c r="C47" s="357"/>
      <c r="D47" s="554"/>
      <c r="E47" s="495"/>
      <c r="F47" s="495" t="s">
        <v>949</v>
      </c>
      <c r="G47" s="495"/>
      <c r="H47" s="727"/>
      <c r="I47" s="727"/>
      <c r="J47" s="727"/>
      <c r="K47" s="727"/>
      <c r="L47" s="1267">
        <v>156918</v>
      </c>
      <c r="M47" s="1267">
        <v>165626</v>
      </c>
      <c r="N47" s="1267">
        <v>172425</v>
      </c>
      <c r="O47" s="1267">
        <v>173937</v>
      </c>
      <c r="P47" s="1267">
        <v>177450.68678700001</v>
      </c>
      <c r="Q47" s="1279">
        <v>178059.72549099999</v>
      </c>
      <c r="R47" s="1273">
        <f t="shared" si="3"/>
        <v>3.4319333224384074E-3</v>
      </c>
      <c r="S47" s="1273">
        <f t="shared" si="2"/>
        <v>7.5072754277710096E-2</v>
      </c>
      <c r="T47" s="1030"/>
    </row>
    <row r="48" spans="1:21" s="373" customFormat="1" ht="15" customHeight="1">
      <c r="A48" s="691"/>
      <c r="B48" s="692" t="s">
        <v>1068</v>
      </c>
      <c r="C48" s="357"/>
      <c r="D48" s="496"/>
      <c r="E48" s="495"/>
      <c r="F48" s="495" t="s">
        <v>950</v>
      </c>
      <c r="G48" s="495"/>
      <c r="H48" s="853"/>
      <c r="I48" s="853"/>
      <c r="J48" s="853"/>
      <c r="K48" s="853"/>
      <c r="L48" s="1259">
        <v>36178</v>
      </c>
      <c r="M48" s="1259">
        <v>39731</v>
      </c>
      <c r="N48" s="1259">
        <v>41958</v>
      </c>
      <c r="O48" s="1259">
        <v>43249</v>
      </c>
      <c r="P48" s="1259">
        <v>43879.834340000001</v>
      </c>
      <c r="Q48" s="1280">
        <v>44337.520300999997</v>
      </c>
      <c r="R48" s="1269">
        <f t="shared" si="3"/>
        <v>1.0437556973564188E-2</v>
      </c>
      <c r="S48" s="1269">
        <f t="shared" si="2"/>
        <v>0.11595479600312109</v>
      </c>
      <c r="T48" s="1030"/>
    </row>
    <row r="49" spans="1:25" s="373" customFormat="1" ht="15" customHeight="1">
      <c r="A49" s="690"/>
      <c r="B49" s="692" t="s">
        <v>1069</v>
      </c>
      <c r="C49" s="357"/>
      <c r="D49" s="496"/>
      <c r="E49" s="495"/>
      <c r="F49" s="494" t="s">
        <v>951</v>
      </c>
      <c r="G49" s="495"/>
      <c r="H49" s="579"/>
      <c r="I49" s="579"/>
      <c r="J49" s="579"/>
      <c r="K49" s="579"/>
      <c r="L49" s="1259">
        <v>10451</v>
      </c>
      <c r="M49" s="1259">
        <v>18463</v>
      </c>
      <c r="N49" s="1259">
        <v>-4856</v>
      </c>
      <c r="O49" s="1259">
        <v>-11760</v>
      </c>
      <c r="P49" s="1259">
        <v>-7394.1617120000001</v>
      </c>
      <c r="Q49" s="1280">
        <v>-8921.5119930000001</v>
      </c>
      <c r="R49" s="1176">
        <f t="shared" si="3"/>
        <v>0.20665404381931296</v>
      </c>
      <c r="S49" s="1176">
        <f t="shared" si="2"/>
        <v>-1.4832367437577858</v>
      </c>
      <c r="T49" s="1030"/>
    </row>
    <row r="50" spans="1:25" s="373" customFormat="1" ht="15" customHeight="1">
      <c r="A50" s="690"/>
      <c r="B50" s="692" t="s">
        <v>1070</v>
      </c>
      <c r="C50" s="357"/>
      <c r="D50" s="496"/>
      <c r="E50" s="495"/>
      <c r="F50" s="495" t="s">
        <v>952</v>
      </c>
      <c r="G50" s="495"/>
      <c r="H50" s="853"/>
      <c r="I50" s="853"/>
      <c r="J50" s="853"/>
      <c r="K50" s="853"/>
      <c r="L50" s="1259">
        <f>273550-123045</f>
        <v>150505</v>
      </c>
      <c r="M50" s="1259">
        <f>282628-122139</f>
        <v>160489</v>
      </c>
      <c r="N50" s="1259">
        <f>280720-133772</f>
        <v>146948</v>
      </c>
      <c r="O50" s="1259">
        <f>-224789+378955</f>
        <v>154166</v>
      </c>
      <c r="P50" s="1259">
        <v>132441.980798</v>
      </c>
      <c r="Q50" s="1280">
        <v>135889.000638</v>
      </c>
      <c r="R50" s="1269">
        <f t="shared" si="3"/>
        <v>2.6026487066036497E-2</v>
      </c>
      <c r="S50" s="1269">
        <f t="shared" si="2"/>
        <v>-0.15328153331380967</v>
      </c>
      <c r="T50" s="321"/>
      <c r="U50" s="321"/>
      <c r="V50" s="321"/>
      <c r="W50" s="321"/>
      <c r="X50" s="321"/>
      <c r="Y50" s="321"/>
    </row>
    <row r="51" spans="1:25" s="373" customFormat="1" ht="15" customHeight="1">
      <c r="A51" s="690"/>
      <c r="B51" s="692" t="s">
        <v>1071</v>
      </c>
      <c r="C51" s="357"/>
      <c r="D51" s="357"/>
      <c r="E51" s="495"/>
      <c r="F51" s="495" t="s">
        <v>953</v>
      </c>
      <c r="G51" s="495"/>
      <c r="H51" s="321"/>
      <c r="I51" s="321"/>
      <c r="J51" s="321"/>
      <c r="K51" s="321"/>
      <c r="L51" s="1259">
        <f>263099-123045</f>
        <v>140054</v>
      </c>
      <c r="M51" s="1259">
        <f>264165-122139</f>
        <v>142026</v>
      </c>
      <c r="N51" s="1259">
        <f>285576-133772</f>
        <v>151804</v>
      </c>
      <c r="O51" s="1259">
        <f>-213029+378955</f>
        <v>165926</v>
      </c>
      <c r="P51" s="1404">
        <v>139836.14251000001</v>
      </c>
      <c r="Q51" s="1281">
        <v>144810.51263099999</v>
      </c>
      <c r="R51" s="1274">
        <f t="shared" si="3"/>
        <v>3.557739065762755E-2</v>
      </c>
      <c r="S51" s="1274">
        <f t="shared" si="2"/>
        <v>1.9609085660372116E-2</v>
      </c>
      <c r="T51" s="836"/>
      <c r="U51" s="321"/>
      <c r="V51" s="321"/>
      <c r="W51" s="321"/>
      <c r="X51" s="321"/>
      <c r="Y51" s="321"/>
    </row>
    <row r="52" spans="1:25" s="373" customFormat="1" ht="15" customHeight="1">
      <c r="A52" s="690"/>
      <c r="B52" s="692" t="s">
        <v>1072</v>
      </c>
      <c r="C52" s="357"/>
      <c r="D52" s="357"/>
      <c r="E52" s="495"/>
      <c r="F52" s="495" t="s">
        <v>954</v>
      </c>
      <c r="G52" s="495"/>
      <c r="H52" s="429"/>
      <c r="I52" s="429"/>
      <c r="J52" s="429"/>
      <c r="K52" s="429"/>
      <c r="L52" s="1262">
        <v>8465</v>
      </c>
      <c r="M52" s="1262">
        <v>4</v>
      </c>
      <c r="N52" s="1262">
        <v>1684</v>
      </c>
      <c r="O52" s="1262">
        <v>1</v>
      </c>
      <c r="P52" s="1405">
        <v>5835.6814009999998</v>
      </c>
      <c r="Q52" s="1282">
        <v>0</v>
      </c>
      <c r="R52" s="1270" t="s">
        <v>1321</v>
      </c>
      <c r="S52" s="1270" t="s">
        <v>1321</v>
      </c>
      <c r="T52" s="834"/>
      <c r="U52" s="321"/>
      <c r="V52" s="321"/>
      <c r="W52" s="321"/>
      <c r="X52" s="321"/>
      <c r="Y52" s="321"/>
    </row>
    <row r="53" spans="1:25" s="373" customFormat="1" ht="15" customHeight="1">
      <c r="A53" s="690"/>
      <c r="B53" s="692" t="s">
        <v>1073</v>
      </c>
      <c r="C53" s="357"/>
      <c r="D53" s="580"/>
      <c r="E53" s="495"/>
      <c r="F53" s="495" t="s">
        <v>955</v>
      </c>
      <c r="G53" s="495"/>
      <c r="H53" s="853"/>
      <c r="I53" s="853"/>
      <c r="J53" s="853"/>
      <c r="K53" s="853"/>
      <c r="L53" s="1259">
        <v>1615</v>
      </c>
      <c r="M53" s="1259">
        <v>418</v>
      </c>
      <c r="N53" s="1259">
        <v>331</v>
      </c>
      <c r="O53" s="1259">
        <v>385</v>
      </c>
      <c r="P53" s="1259">
        <v>342.52869700000002</v>
      </c>
      <c r="Q53" s="1280">
        <v>312.25546300000002</v>
      </c>
      <c r="R53" s="1176">
        <f t="shared" si="3"/>
        <v>-9.0379008746355738E-2</v>
      </c>
      <c r="S53" s="1176">
        <f t="shared" si="2"/>
        <v>-0.25358851674641147</v>
      </c>
      <c r="T53" s="834"/>
      <c r="U53" s="321"/>
      <c r="V53" s="321"/>
      <c r="W53" s="321"/>
      <c r="X53" s="321"/>
      <c r="Y53" s="321"/>
    </row>
    <row r="54" spans="1:25" s="376" customFormat="1" ht="15" customHeight="1">
      <c r="A54" s="690"/>
      <c r="B54" s="692" t="s">
        <v>1074</v>
      </c>
      <c r="C54" s="357"/>
      <c r="D54" s="356"/>
      <c r="E54" s="495"/>
      <c r="F54" s="495" t="s">
        <v>956</v>
      </c>
      <c r="G54" s="495"/>
      <c r="H54" s="853"/>
      <c r="I54" s="853"/>
      <c r="J54" s="853"/>
      <c r="K54" s="853"/>
      <c r="L54" s="1401">
        <v>0</v>
      </c>
      <c r="M54" s="1401">
        <v>0</v>
      </c>
      <c r="N54" s="1401">
        <v>0</v>
      </c>
      <c r="O54" s="1401">
        <v>0</v>
      </c>
      <c r="P54" s="1401">
        <v>0</v>
      </c>
      <c r="Q54" s="1260">
        <v>0</v>
      </c>
      <c r="R54" s="1481" t="s">
        <v>1344</v>
      </c>
      <c r="S54" s="1481" t="s">
        <v>1344</v>
      </c>
      <c r="T54" s="834"/>
      <c r="U54" s="1238"/>
      <c r="V54" s="1238"/>
      <c r="W54" s="1238"/>
      <c r="X54" s="1238"/>
      <c r="Y54" s="1238"/>
    </row>
    <row r="55" spans="1:25" s="376" customFormat="1" ht="15" customHeight="1">
      <c r="A55" s="690"/>
      <c r="B55" s="692" t="s">
        <v>1075</v>
      </c>
      <c r="C55" s="357"/>
      <c r="D55" s="554"/>
      <c r="E55" s="495"/>
      <c r="F55" s="495" t="s">
        <v>957</v>
      </c>
      <c r="G55" s="495"/>
      <c r="H55" s="853"/>
      <c r="I55" s="853"/>
      <c r="J55" s="853"/>
      <c r="K55" s="853"/>
      <c r="L55" s="1401">
        <v>0</v>
      </c>
      <c r="M55" s="1401">
        <v>0</v>
      </c>
      <c r="N55" s="1401">
        <v>0</v>
      </c>
      <c r="O55" s="1401">
        <v>0</v>
      </c>
      <c r="P55" s="1401">
        <v>0</v>
      </c>
      <c r="Q55" s="1260">
        <v>0</v>
      </c>
      <c r="R55" s="1481" t="s">
        <v>1344</v>
      </c>
      <c r="S55" s="1481" t="s">
        <v>1344</v>
      </c>
      <c r="T55" s="1238"/>
      <c r="U55" s="1238"/>
      <c r="V55" s="1238"/>
      <c r="W55" s="1238"/>
      <c r="X55" s="1238"/>
      <c r="Y55" s="1238"/>
    </row>
    <row r="56" spans="1:25" s="376" customFormat="1" ht="15" customHeight="1">
      <c r="A56" s="690"/>
      <c r="B56" s="692" t="s">
        <v>1076</v>
      </c>
      <c r="C56" s="357"/>
      <c r="D56" s="10"/>
      <c r="E56" s="496"/>
      <c r="F56" s="514" t="s">
        <v>958</v>
      </c>
      <c r="G56" s="496"/>
      <c r="H56" s="853"/>
      <c r="I56" s="853"/>
      <c r="J56" s="853"/>
      <c r="K56" s="853"/>
      <c r="L56" s="1259">
        <v>57448</v>
      </c>
      <c r="M56" s="1259">
        <v>62156</v>
      </c>
      <c r="N56" s="1259">
        <v>63583</v>
      </c>
      <c r="O56" s="1259">
        <v>61575</v>
      </c>
      <c r="P56" s="1259">
        <v>63962.089744999997</v>
      </c>
      <c r="Q56" s="1280">
        <v>65364.734193999997</v>
      </c>
      <c r="R56" s="1269">
        <f t="shared" si="3"/>
        <v>2.1934898846189821E-2</v>
      </c>
      <c r="S56" s="1269">
        <f t="shared" si="2"/>
        <v>5.1628161400347539E-2</v>
      </c>
      <c r="T56" s="357"/>
      <c r="U56" s="357"/>
      <c r="V56" s="357"/>
      <c r="W56" s="357"/>
      <c r="X56" s="1238"/>
      <c r="Y56" s="1238"/>
    </row>
    <row r="57" spans="1:25" s="376" customFormat="1" ht="15" customHeight="1">
      <c r="A57" s="691"/>
      <c r="B57" s="692" t="s">
        <v>1077</v>
      </c>
      <c r="C57" s="357"/>
      <c r="D57" s="357"/>
      <c r="E57" s="496"/>
      <c r="F57" s="496" t="s">
        <v>959</v>
      </c>
      <c r="G57" s="496"/>
      <c r="H57" s="836"/>
      <c r="I57" s="836"/>
      <c r="J57" s="836"/>
      <c r="K57" s="836"/>
      <c r="L57" s="1283">
        <v>-32476</v>
      </c>
      <c r="M57" s="1283">
        <v>-43553</v>
      </c>
      <c r="N57" s="1283">
        <v>-34624</v>
      </c>
      <c r="O57" s="1283">
        <v>-10804</v>
      </c>
      <c r="P57" s="1283">
        <v>-41299.303264000002</v>
      </c>
      <c r="Q57" s="1284">
        <v>-18892.056544999999</v>
      </c>
      <c r="R57" s="1176">
        <f t="shared" si="3"/>
        <v>-0.54255550981863965</v>
      </c>
      <c r="S57" s="1176">
        <f t="shared" si="2"/>
        <v>-0.56622965122953639</v>
      </c>
      <c r="T57" s="357"/>
      <c r="U57" s="357"/>
      <c r="V57" s="357"/>
      <c r="W57" s="357"/>
      <c r="X57" s="1238"/>
      <c r="Y57" s="1238"/>
    </row>
    <row r="58" spans="1:25" s="376" customFormat="1" ht="15" customHeight="1">
      <c r="A58" s="690"/>
      <c r="B58" s="692" t="s">
        <v>1078</v>
      </c>
      <c r="C58" s="357"/>
      <c r="D58" s="357"/>
      <c r="E58" s="497"/>
      <c r="F58" s="515" t="s">
        <v>960</v>
      </c>
      <c r="G58" s="497"/>
      <c r="H58" s="701"/>
      <c r="I58" s="701"/>
      <c r="J58" s="701"/>
      <c r="K58" s="701"/>
      <c r="L58" s="1285">
        <v>40321</v>
      </c>
      <c r="M58" s="1285">
        <v>43254</v>
      </c>
      <c r="N58" s="1285">
        <v>39905</v>
      </c>
      <c r="O58" s="1285">
        <v>47285</v>
      </c>
      <c r="P58" s="1285">
        <v>46143.442978999999</v>
      </c>
      <c r="Q58" s="1286">
        <v>45033.102344999999</v>
      </c>
      <c r="R58" s="1235">
        <f t="shared" si="3"/>
        <v>-2.405565307847346E-2</v>
      </c>
      <c r="S58" s="1235">
        <f t="shared" si="2"/>
        <v>4.1129144125398698E-2</v>
      </c>
      <c r="T58" s="1238"/>
      <c r="U58" s="1238"/>
      <c r="V58" s="1238"/>
      <c r="W58" s="1238"/>
      <c r="X58" s="1238"/>
      <c r="Y58" s="1238"/>
    </row>
    <row r="59" spans="1:25" s="376" customFormat="1" ht="15" customHeight="1" thickBot="1">
      <c r="A59" s="690"/>
      <c r="B59" s="692" t="s">
        <v>1079</v>
      </c>
      <c r="C59" s="357"/>
      <c r="D59" s="357"/>
      <c r="E59" s="519" t="s">
        <v>811</v>
      </c>
      <c r="F59" s="520"/>
      <c r="G59" s="520"/>
      <c r="H59" s="833"/>
      <c r="I59" s="833"/>
      <c r="J59" s="833"/>
      <c r="K59" s="833"/>
      <c r="L59" s="1287">
        <f>L61</f>
        <v>255</v>
      </c>
      <c r="M59" s="1287">
        <f>M61</f>
        <v>-517</v>
      </c>
      <c r="N59" s="1287">
        <f>N61</f>
        <v>-1783</v>
      </c>
      <c r="O59" s="1287">
        <v>2045</v>
      </c>
      <c r="P59" s="1287">
        <v>2756.5877759999998</v>
      </c>
      <c r="Q59" s="1288">
        <v>16785.195625</v>
      </c>
      <c r="R59" s="1275" t="s">
        <v>1367</v>
      </c>
      <c r="S59" s="1275" t="s">
        <v>1367</v>
      </c>
      <c r="T59" s="1238"/>
      <c r="U59" s="1238"/>
      <c r="V59" s="1238"/>
      <c r="W59" s="1238"/>
      <c r="X59" s="1238"/>
      <c r="Y59" s="1238"/>
    </row>
    <row r="60" spans="1:25" s="376" customFormat="1" ht="23.25" customHeight="1" thickTop="1">
      <c r="A60" s="690"/>
      <c r="B60" s="692" t="s">
        <v>1080</v>
      </c>
      <c r="C60" s="357"/>
      <c r="D60" s="357"/>
      <c r="E60" s="495"/>
      <c r="F60" s="1519" t="s">
        <v>961</v>
      </c>
      <c r="G60" s="1519"/>
      <c r="H60" s="836"/>
      <c r="I60" s="836"/>
      <c r="J60" s="836"/>
      <c r="K60" s="836"/>
      <c r="L60" s="1283">
        <v>0</v>
      </c>
      <c r="M60" s="1283">
        <v>0</v>
      </c>
      <c r="N60" s="1283">
        <v>0</v>
      </c>
      <c r="O60" s="1283">
        <v>0</v>
      </c>
      <c r="P60" s="1283">
        <v>0</v>
      </c>
      <c r="Q60" s="1284">
        <v>0</v>
      </c>
      <c r="R60" s="1277" t="s">
        <v>1321</v>
      </c>
      <c r="S60" s="1277" t="s">
        <v>1321</v>
      </c>
      <c r="T60" s="1238"/>
      <c r="U60" s="1238"/>
      <c r="V60" s="1238"/>
      <c r="W60" s="1238"/>
      <c r="X60" s="1238"/>
      <c r="Y60" s="1238"/>
    </row>
    <row r="61" spans="1:25" s="376" customFormat="1" ht="15" customHeight="1">
      <c r="A61" s="690"/>
      <c r="B61" s="692" t="s">
        <v>1081</v>
      </c>
      <c r="C61" s="357"/>
      <c r="D61" s="580"/>
      <c r="E61" s="495"/>
      <c r="F61" s="495" t="s">
        <v>962</v>
      </c>
      <c r="G61" s="495"/>
      <c r="H61" s="836"/>
      <c r="I61" s="836"/>
      <c r="J61" s="836"/>
      <c r="K61" s="836"/>
      <c r="L61" s="1283">
        <v>255</v>
      </c>
      <c r="M61" s="1283">
        <v>-517</v>
      </c>
      <c r="N61" s="1283">
        <v>-1783</v>
      </c>
      <c r="O61" s="1283">
        <v>1786</v>
      </c>
      <c r="P61" s="1283">
        <v>2756.5877759999998</v>
      </c>
      <c r="Q61" s="1284">
        <v>16785.195625</v>
      </c>
      <c r="R61" s="1176" t="s">
        <v>1320</v>
      </c>
      <c r="S61" s="1176" t="s">
        <v>1320</v>
      </c>
      <c r="T61" s="1238"/>
      <c r="U61" s="1238"/>
      <c r="V61" s="1238"/>
      <c r="W61" s="1238"/>
      <c r="X61" s="1238"/>
      <c r="Y61" s="1238"/>
    </row>
    <row r="62" spans="1:25" s="376" customFormat="1" ht="15" customHeight="1" thickBot="1">
      <c r="A62" s="690"/>
      <c r="B62" s="921" t="s">
        <v>1082</v>
      </c>
      <c r="C62" s="357"/>
      <c r="D62" s="580"/>
      <c r="E62" s="519" t="s">
        <v>963</v>
      </c>
      <c r="F62" s="520"/>
      <c r="G62" s="520"/>
      <c r="H62" s="833"/>
      <c r="I62" s="833"/>
      <c r="J62" s="833"/>
      <c r="K62" s="833"/>
      <c r="L62" s="1290">
        <f>L45+L59</f>
        <v>51604</v>
      </c>
      <c r="M62" s="1290">
        <f>M45+M59</f>
        <v>38554</v>
      </c>
      <c r="N62" s="1290">
        <f>N45+N59</f>
        <v>27636</v>
      </c>
      <c r="O62" s="1290">
        <v>48719</v>
      </c>
      <c r="P62" s="1287">
        <f>P45+P59</f>
        <v>29850.095600000001</v>
      </c>
      <c r="Q62" s="1288">
        <v>57641.353545999998</v>
      </c>
      <c r="R62" s="1275">
        <f t="shared" si="3"/>
        <v>0.93102177554438859</v>
      </c>
      <c r="S62" s="1275">
        <f t="shared" si="2"/>
        <v>0.49507184727914089</v>
      </c>
      <c r="T62" s="1238"/>
      <c r="U62" s="1238"/>
      <c r="V62" s="1238"/>
      <c r="W62" s="1238"/>
      <c r="X62" s="1238"/>
      <c r="Y62" s="1238"/>
    </row>
    <row r="63" spans="1:25" s="376" customFormat="1" ht="15" customHeight="1" thickTop="1">
      <c r="A63" s="690"/>
      <c r="B63" s="692" t="s">
        <v>1302</v>
      </c>
      <c r="C63" s="357"/>
      <c r="D63" s="580"/>
      <c r="E63" s="495"/>
      <c r="F63" s="495" t="s">
        <v>964</v>
      </c>
      <c r="G63" s="495"/>
      <c r="H63" s="836"/>
      <c r="I63" s="836"/>
      <c r="J63" s="836"/>
      <c r="K63" s="836"/>
      <c r="L63" s="1283">
        <v>12289</v>
      </c>
      <c r="M63" s="1283">
        <v>10252</v>
      </c>
      <c r="N63" s="1283">
        <v>6629</v>
      </c>
      <c r="O63" s="1283">
        <v>10809</v>
      </c>
      <c r="P63" s="1406">
        <v>5812.7734780000001</v>
      </c>
      <c r="Q63" s="1289">
        <v>15177.94932</v>
      </c>
      <c r="R63" s="1176">
        <f t="shared" si="3"/>
        <v>1.6110442112506451</v>
      </c>
      <c r="S63" s="1176">
        <f t="shared" si="2"/>
        <v>0.48049161139289898</v>
      </c>
      <c r="T63" s="1238"/>
      <c r="U63" s="1238"/>
      <c r="V63" s="1238"/>
      <c r="W63" s="1238"/>
      <c r="X63" s="1238"/>
      <c r="Y63" s="1238"/>
    </row>
    <row r="64" spans="1:25" s="376" customFormat="1" ht="15" customHeight="1" thickBot="1">
      <c r="A64" s="690"/>
      <c r="B64" s="692" t="s">
        <v>1083</v>
      </c>
      <c r="C64" s="357"/>
      <c r="D64" s="580"/>
      <c r="E64" s="1083" t="s">
        <v>6</v>
      </c>
      <c r="F64" s="1084"/>
      <c r="G64" s="1084"/>
      <c r="H64" s="1086"/>
      <c r="I64" s="1086"/>
      <c r="J64" s="1086"/>
      <c r="K64" s="1086"/>
      <c r="L64" s="1291">
        <f>L62-L63</f>
        <v>39315</v>
      </c>
      <c r="M64" s="1291">
        <f>M62-M63</f>
        <v>28302</v>
      </c>
      <c r="N64" s="1291">
        <f>N62-N63</f>
        <v>21007</v>
      </c>
      <c r="O64" s="1291">
        <v>37910</v>
      </c>
      <c r="P64" s="1291">
        <f>P62-P63</f>
        <v>24037.322122000001</v>
      </c>
      <c r="Q64" s="1292">
        <v>42463.404225999999</v>
      </c>
      <c r="R64" s="1276">
        <f t="shared" si="3"/>
        <v>0.76656820734700659</v>
      </c>
      <c r="S64" s="1276">
        <f t="shared" si="2"/>
        <v>0.50035333192000575</v>
      </c>
      <c r="T64" s="1238"/>
      <c r="U64" s="1238"/>
      <c r="V64" s="1238"/>
      <c r="W64" s="1238"/>
      <c r="X64" s="1238"/>
      <c r="Y64" s="1238"/>
    </row>
    <row r="65" spans="1:930" s="376" customFormat="1" ht="15" customHeight="1">
      <c r="A65" s="257"/>
      <c r="B65" s="269"/>
      <c r="C65" s="357"/>
      <c r="D65" s="1240"/>
      <c r="E65" s="298"/>
      <c r="F65" s="298"/>
      <c r="G65" s="298"/>
      <c r="H65" s="298"/>
      <c r="I65" s="298"/>
      <c r="J65" s="298"/>
      <c r="K65" s="298"/>
      <c r="L65" s="298"/>
      <c r="M65" s="298"/>
      <c r="N65" s="298"/>
      <c r="O65" s="298"/>
      <c r="P65" s="298"/>
      <c r="Q65" s="298"/>
      <c r="R65" s="853"/>
      <c r="S65" s="853"/>
      <c r="T65" s="1238"/>
      <c r="U65" s="1238"/>
      <c r="V65" s="1238"/>
      <c r="W65" s="1238"/>
      <c r="X65" s="1238"/>
      <c r="Y65" s="1238"/>
    </row>
    <row r="66" spans="1:930" s="376" customFormat="1" ht="15" customHeight="1">
      <c r="A66" s="257"/>
      <c r="B66" s="269"/>
      <c r="C66" s="388"/>
      <c r="D66" s="1240"/>
      <c r="E66" s="298"/>
      <c r="F66" s="298"/>
      <c r="G66" s="298"/>
      <c r="H66" s="298"/>
      <c r="I66" s="298"/>
      <c r="J66" s="298"/>
      <c r="K66" s="298"/>
      <c r="L66" s="298"/>
      <c r="M66" s="298"/>
      <c r="N66" s="298"/>
      <c r="O66" s="298"/>
      <c r="P66" s="298"/>
      <c r="Q66" s="298"/>
      <c r="R66" s="1159"/>
      <c r="S66" s="1159"/>
      <c r="T66" s="877"/>
      <c r="U66" s="1238"/>
      <c r="V66" s="869"/>
      <c r="W66" s="869"/>
      <c r="X66" s="869"/>
      <c r="Y66" s="869"/>
    </row>
    <row r="67" spans="1:930" s="376" customFormat="1" ht="15" customHeight="1">
      <c r="A67" s="257"/>
      <c r="B67" s="269"/>
      <c r="C67" s="388"/>
      <c r="D67" s="1240"/>
      <c r="E67" s="298"/>
      <c r="F67" s="298"/>
      <c r="G67" s="298"/>
      <c r="H67" s="298"/>
      <c r="I67" s="298"/>
      <c r="J67" s="298"/>
      <c r="K67" s="298"/>
      <c r="L67" s="298"/>
      <c r="M67" s="298"/>
      <c r="N67" s="298"/>
      <c r="O67" s="298"/>
      <c r="P67" s="298"/>
      <c r="Q67" s="298"/>
      <c r="R67" s="853"/>
      <c r="S67" s="853"/>
      <c r="T67" s="877"/>
      <c r="U67" s="1238"/>
      <c r="V67" s="854"/>
      <c r="W67" s="854"/>
      <c r="X67" s="854"/>
      <c r="Y67" s="854"/>
    </row>
    <row r="68" spans="1:930" s="376" customFormat="1" ht="15" customHeight="1">
      <c r="A68" s="257"/>
      <c r="B68" s="269"/>
      <c r="C68" s="373"/>
      <c r="D68" s="1240"/>
      <c r="E68" s="298"/>
      <c r="F68" s="298"/>
      <c r="G68" s="298"/>
      <c r="H68" s="298"/>
      <c r="I68" s="298"/>
      <c r="J68" s="298"/>
      <c r="K68" s="298"/>
      <c r="L68" s="298"/>
      <c r="M68" s="298"/>
      <c r="N68" s="298"/>
      <c r="O68" s="298"/>
      <c r="P68" s="298"/>
      <c r="Q68" s="298"/>
      <c r="R68" s="853"/>
      <c r="S68" s="853"/>
      <c r="T68" s="877"/>
      <c r="U68" s="1238"/>
      <c r="V68" s="1238"/>
      <c r="W68" s="1238"/>
      <c r="X68" s="1238"/>
      <c r="Y68" s="1238"/>
    </row>
    <row r="69" spans="1:930" s="376" customFormat="1" ht="15" customHeight="1">
      <c r="A69" s="257"/>
      <c r="B69" s="269"/>
      <c r="C69" s="357"/>
      <c r="D69" s="1240"/>
      <c r="E69" s="298"/>
      <c r="F69" s="298"/>
      <c r="G69" s="298"/>
      <c r="H69" s="298"/>
      <c r="I69" s="298"/>
      <c r="J69" s="298"/>
      <c r="K69" s="298"/>
      <c r="L69" s="298"/>
      <c r="M69" s="298"/>
      <c r="N69" s="298"/>
      <c r="O69" s="298"/>
      <c r="P69" s="298"/>
      <c r="Q69" s="298"/>
      <c r="R69" s="853"/>
      <c r="S69" s="853"/>
      <c r="T69" s="877"/>
      <c r="U69" s="1238"/>
      <c r="V69" s="1238"/>
      <c r="W69" s="1238"/>
      <c r="X69" s="1238"/>
      <c r="Y69" s="1238"/>
    </row>
    <row r="70" spans="1:930" ht="15" customHeight="1">
      <c r="A70" s="257"/>
      <c r="B70" s="269"/>
      <c r="C70" s="181"/>
      <c r="D70" s="1240"/>
      <c r="E70" s="298"/>
      <c r="F70" s="298"/>
      <c r="G70" s="298"/>
      <c r="H70" s="298"/>
      <c r="I70" s="298"/>
      <c r="J70" s="298"/>
      <c r="K70" s="298"/>
      <c r="L70" s="298"/>
      <c r="M70" s="298"/>
      <c r="N70" s="298"/>
      <c r="O70" s="298"/>
      <c r="P70" s="298"/>
      <c r="R70" s="853"/>
      <c r="S70" s="853"/>
      <c r="T70" s="877"/>
      <c r="U70" s="321"/>
      <c r="V70" s="321"/>
      <c r="W70" s="321"/>
      <c r="X70" s="321"/>
      <c r="Y70" s="321"/>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373"/>
      <c r="CS70" s="373"/>
      <c r="CT70" s="373"/>
      <c r="CU70" s="373"/>
      <c r="CV70" s="373"/>
      <c r="CW70" s="373"/>
      <c r="CX70" s="373"/>
      <c r="CY70" s="373"/>
      <c r="CZ70" s="373"/>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3"/>
      <c r="DX70" s="373"/>
      <c r="DY70" s="373"/>
      <c r="DZ70" s="373"/>
      <c r="EA70" s="373"/>
      <c r="EB70" s="373"/>
      <c r="EC70" s="373"/>
      <c r="ED70" s="373"/>
      <c r="EE70" s="373"/>
      <c r="EF70" s="373"/>
      <c r="EG70" s="373"/>
      <c r="EH70" s="373"/>
      <c r="EI70" s="373"/>
      <c r="EJ70" s="373"/>
      <c r="EK70" s="373"/>
      <c r="EL70" s="373"/>
      <c r="EM70" s="373"/>
      <c r="EN70" s="373"/>
      <c r="EO70" s="373"/>
      <c r="EP70" s="373"/>
      <c r="EQ70" s="373"/>
      <c r="ER70" s="373"/>
      <c r="ES70" s="373"/>
      <c r="ET70" s="373"/>
      <c r="EU70" s="373"/>
      <c r="EV70" s="373"/>
      <c r="EW70" s="373"/>
      <c r="EX70" s="373"/>
      <c r="EY70" s="373"/>
      <c r="EZ70" s="373"/>
      <c r="FA70" s="373"/>
      <c r="FB70" s="373"/>
      <c r="FC70" s="373"/>
      <c r="FD70" s="373"/>
      <c r="FE70" s="373"/>
      <c r="FF70" s="373"/>
      <c r="FG70" s="373"/>
      <c r="FH70" s="373"/>
      <c r="FI70" s="373"/>
      <c r="FJ70" s="373"/>
      <c r="FK70" s="373"/>
      <c r="FL70" s="373"/>
      <c r="FM70" s="373"/>
      <c r="FN70" s="373"/>
      <c r="FO70" s="373"/>
      <c r="FP70" s="373"/>
      <c r="FQ70" s="373"/>
      <c r="FR70" s="373"/>
      <c r="FS70" s="373"/>
      <c r="FT70" s="373"/>
      <c r="FU70" s="373"/>
      <c r="FV70" s="373"/>
      <c r="FW70" s="373"/>
      <c r="FX70" s="373"/>
      <c r="FY70" s="373"/>
      <c r="FZ70" s="373"/>
      <c r="GA70" s="373"/>
      <c r="GB70" s="373"/>
      <c r="GC70" s="373"/>
      <c r="GD70" s="373"/>
      <c r="GE70" s="373"/>
      <c r="GF70" s="373"/>
      <c r="GG70" s="373"/>
      <c r="GH70" s="373"/>
      <c r="GI70" s="373"/>
      <c r="GJ70" s="373"/>
      <c r="GK70" s="373"/>
      <c r="GL70" s="373"/>
      <c r="GM70" s="373"/>
      <c r="GN70" s="373"/>
      <c r="GO70" s="373"/>
      <c r="GP70" s="373"/>
      <c r="GQ70" s="373"/>
      <c r="GR70" s="373"/>
      <c r="GS70" s="373"/>
      <c r="GT70" s="373"/>
      <c r="GU70" s="373"/>
      <c r="GV70" s="373"/>
      <c r="GW70" s="373"/>
      <c r="GX70" s="373"/>
      <c r="GY70" s="373"/>
      <c r="GZ70" s="373"/>
      <c r="HA70" s="373"/>
      <c r="HB70" s="373"/>
      <c r="HC70" s="373"/>
      <c r="HD70" s="373"/>
      <c r="HE70" s="373"/>
      <c r="HF70" s="373"/>
      <c r="HG70" s="373"/>
      <c r="HH70" s="373"/>
      <c r="HI70" s="373"/>
      <c r="HJ70" s="373"/>
      <c r="HK70" s="373"/>
      <c r="HL70" s="373"/>
      <c r="HM70" s="373"/>
      <c r="HN70" s="373"/>
      <c r="HO70" s="373"/>
      <c r="HP70" s="373"/>
      <c r="HQ70" s="373"/>
      <c r="HR70" s="373"/>
      <c r="HS70" s="373"/>
      <c r="HT70" s="373"/>
      <c r="HU70" s="373"/>
      <c r="HV70" s="373"/>
      <c r="HW70" s="373"/>
      <c r="HX70" s="373"/>
      <c r="HY70" s="373"/>
      <c r="HZ70" s="373"/>
      <c r="IA70" s="373"/>
      <c r="IB70" s="373"/>
      <c r="IC70" s="373"/>
      <c r="ID70" s="373"/>
      <c r="IE70" s="373"/>
      <c r="IF70" s="373"/>
      <c r="IG70" s="373"/>
      <c r="IH70" s="373"/>
      <c r="II70" s="373"/>
      <c r="IJ70" s="373"/>
      <c r="IK70" s="373"/>
      <c r="IL70" s="373"/>
      <c r="IM70" s="373"/>
      <c r="IN70" s="373"/>
      <c r="IO70" s="373"/>
      <c r="IP70" s="373"/>
      <c r="IQ70" s="373"/>
      <c r="IR70" s="373"/>
      <c r="IS70" s="373"/>
      <c r="IT70" s="373"/>
      <c r="IU70" s="373"/>
      <c r="IV70" s="373"/>
      <c r="IW70" s="373"/>
      <c r="IX70" s="373"/>
      <c r="IY70" s="373"/>
      <c r="IZ70" s="373"/>
      <c r="JA70" s="373"/>
      <c r="JB70" s="373"/>
      <c r="JC70" s="373"/>
      <c r="JD70" s="373"/>
      <c r="JE70" s="373"/>
      <c r="JF70" s="373"/>
      <c r="JG70" s="373"/>
      <c r="JH70" s="373"/>
      <c r="JI70" s="373"/>
      <c r="JJ70" s="373"/>
      <c r="JK70" s="373"/>
      <c r="JL70" s="373"/>
      <c r="JM70" s="373"/>
      <c r="JN70" s="373"/>
      <c r="JO70" s="373"/>
      <c r="JP70" s="373"/>
      <c r="JQ70" s="373"/>
      <c r="JR70" s="373"/>
      <c r="JS70" s="373"/>
      <c r="JT70" s="373"/>
      <c r="JU70" s="373"/>
      <c r="JV70" s="373"/>
      <c r="JW70" s="373"/>
      <c r="JX70" s="373"/>
      <c r="JY70" s="373"/>
      <c r="JZ70" s="373"/>
      <c r="KA70" s="373"/>
      <c r="KB70" s="373"/>
      <c r="KC70" s="373"/>
      <c r="KD70" s="373"/>
      <c r="KE70" s="373"/>
      <c r="KF70" s="373"/>
      <c r="KG70" s="373"/>
      <c r="KH70" s="373"/>
      <c r="KI70" s="373"/>
      <c r="KJ70" s="373"/>
      <c r="KK70" s="373"/>
      <c r="KL70" s="373"/>
      <c r="KM70" s="373"/>
      <c r="KN70" s="373"/>
      <c r="KO70" s="373"/>
      <c r="KP70" s="373"/>
      <c r="KQ70" s="373"/>
      <c r="KR70" s="373"/>
      <c r="KS70" s="373"/>
      <c r="KT70" s="373"/>
      <c r="KU70" s="373"/>
      <c r="KV70" s="373"/>
      <c r="KW70" s="373"/>
      <c r="KX70" s="373"/>
      <c r="KY70" s="373"/>
      <c r="KZ70" s="373"/>
      <c r="LA70" s="373"/>
      <c r="LB70" s="373"/>
      <c r="LC70" s="373"/>
      <c r="LD70" s="373"/>
      <c r="LE70" s="373"/>
      <c r="LF70" s="373"/>
      <c r="LG70" s="373"/>
      <c r="LH70" s="373"/>
      <c r="LI70" s="373"/>
      <c r="LJ70" s="373"/>
      <c r="LK70" s="373"/>
      <c r="LL70" s="373"/>
      <c r="LM70" s="373"/>
      <c r="LN70" s="373"/>
      <c r="LO70" s="373"/>
      <c r="LP70" s="373"/>
      <c r="LQ70" s="373"/>
      <c r="LR70" s="373"/>
      <c r="LS70" s="373"/>
      <c r="LT70" s="373"/>
      <c r="LU70" s="373"/>
      <c r="LV70" s="373"/>
      <c r="LW70" s="373"/>
      <c r="LX70" s="373"/>
      <c r="LY70" s="373"/>
      <c r="LZ70" s="373"/>
      <c r="MA70" s="373"/>
      <c r="MB70" s="373"/>
      <c r="MC70" s="373"/>
      <c r="MD70" s="373"/>
      <c r="ME70" s="373"/>
      <c r="MF70" s="373"/>
      <c r="MG70" s="373"/>
      <c r="MH70" s="373"/>
      <c r="MI70" s="373"/>
      <c r="MJ70" s="373"/>
      <c r="MK70" s="373"/>
      <c r="ML70" s="373"/>
      <c r="MM70" s="373"/>
      <c r="MN70" s="373"/>
      <c r="MO70" s="373"/>
      <c r="MP70" s="373"/>
      <c r="MQ70" s="373"/>
      <c r="MR70" s="373"/>
      <c r="MS70" s="373"/>
      <c r="MT70" s="373"/>
      <c r="MU70" s="373"/>
      <c r="MV70" s="373"/>
      <c r="MW70" s="373"/>
      <c r="MX70" s="373"/>
      <c r="MY70" s="373"/>
      <c r="MZ70" s="373"/>
      <c r="NA70" s="373"/>
      <c r="NB70" s="373"/>
      <c r="NC70" s="373"/>
      <c r="ND70" s="373"/>
      <c r="NE70" s="373"/>
      <c r="NF70" s="373"/>
      <c r="NG70" s="373"/>
      <c r="NH70" s="373"/>
      <c r="NI70" s="373"/>
      <c r="NJ70" s="373"/>
      <c r="NK70" s="373"/>
      <c r="NL70" s="373"/>
      <c r="NM70" s="373"/>
      <c r="NN70" s="373"/>
      <c r="NO70" s="373"/>
      <c r="NP70" s="373"/>
      <c r="NQ70" s="373"/>
      <c r="NR70" s="373"/>
      <c r="NS70" s="373"/>
      <c r="NT70" s="373"/>
      <c r="NU70" s="373"/>
      <c r="NV70" s="373"/>
      <c r="NW70" s="373"/>
      <c r="NX70" s="373"/>
      <c r="NY70" s="373"/>
      <c r="NZ70" s="373"/>
      <c r="OA70" s="373"/>
      <c r="OB70" s="373"/>
      <c r="OC70" s="373"/>
      <c r="OD70" s="373"/>
      <c r="OE70" s="373"/>
      <c r="OF70" s="373"/>
      <c r="OG70" s="373"/>
      <c r="OH70" s="373"/>
      <c r="OI70" s="373"/>
      <c r="OJ70" s="373"/>
      <c r="OK70" s="373"/>
      <c r="OL70" s="373"/>
      <c r="OM70" s="373"/>
      <c r="ON70" s="373"/>
      <c r="OO70" s="373"/>
      <c r="OP70" s="373"/>
      <c r="OQ70" s="373"/>
      <c r="OR70" s="373"/>
      <c r="OS70" s="373"/>
      <c r="OT70" s="373"/>
      <c r="OU70" s="373"/>
      <c r="OV70" s="373"/>
      <c r="OW70" s="373"/>
      <c r="OX70" s="373"/>
      <c r="OY70" s="373"/>
      <c r="OZ70" s="373"/>
      <c r="PA70" s="373"/>
      <c r="PB70" s="373"/>
      <c r="PC70" s="373"/>
      <c r="PD70" s="373"/>
      <c r="PE70" s="373"/>
      <c r="PF70" s="373"/>
      <c r="PG70" s="373"/>
      <c r="PH70" s="373"/>
      <c r="PI70" s="373"/>
      <c r="PJ70" s="373"/>
      <c r="PK70" s="373"/>
      <c r="PL70" s="373"/>
      <c r="PM70" s="373"/>
      <c r="PN70" s="373"/>
      <c r="PO70" s="373"/>
      <c r="PP70" s="373"/>
      <c r="PQ70" s="373"/>
      <c r="PR70" s="373"/>
      <c r="PS70" s="373"/>
      <c r="PT70" s="373"/>
      <c r="PU70" s="373"/>
      <c r="PV70" s="373"/>
      <c r="PW70" s="373"/>
      <c r="PX70" s="373"/>
      <c r="PY70" s="373"/>
      <c r="PZ70" s="373"/>
      <c r="QA70" s="373"/>
      <c r="QB70" s="373"/>
      <c r="QC70" s="373"/>
      <c r="QD70" s="373"/>
      <c r="QE70" s="373"/>
      <c r="QF70" s="373"/>
      <c r="QG70" s="373"/>
      <c r="QH70" s="373"/>
      <c r="QI70" s="373"/>
      <c r="QJ70" s="373"/>
      <c r="QK70" s="373"/>
      <c r="QL70" s="373"/>
      <c r="QM70" s="373"/>
      <c r="QN70" s="373"/>
      <c r="QO70" s="373"/>
      <c r="QP70" s="373"/>
      <c r="QQ70" s="373"/>
      <c r="QR70" s="373"/>
      <c r="QS70" s="373"/>
      <c r="QT70" s="373"/>
      <c r="QU70" s="373"/>
      <c r="QV70" s="373"/>
      <c r="QW70" s="373"/>
      <c r="QX70" s="373"/>
      <c r="QY70" s="373"/>
      <c r="QZ70" s="373"/>
      <c r="RA70" s="373"/>
      <c r="RB70" s="373"/>
      <c r="RC70" s="373"/>
      <c r="RD70" s="373"/>
      <c r="RE70" s="373"/>
      <c r="RF70" s="373"/>
      <c r="RG70" s="373"/>
      <c r="RH70" s="373"/>
      <c r="RI70" s="373"/>
      <c r="RJ70" s="373"/>
      <c r="RK70" s="373"/>
      <c r="RL70" s="373"/>
      <c r="RM70" s="373"/>
      <c r="RN70" s="373"/>
      <c r="RO70" s="373"/>
      <c r="RP70" s="373"/>
      <c r="RQ70" s="373"/>
      <c r="RR70" s="373"/>
      <c r="RS70" s="373"/>
      <c r="RT70" s="373"/>
      <c r="RU70" s="373"/>
      <c r="RV70" s="373"/>
      <c r="RW70" s="373"/>
      <c r="RX70" s="373"/>
      <c r="RY70" s="373"/>
      <c r="RZ70" s="373"/>
      <c r="SA70" s="373"/>
      <c r="SB70" s="373"/>
      <c r="SC70" s="373"/>
      <c r="SD70" s="373"/>
      <c r="SE70" s="373"/>
      <c r="SF70" s="373"/>
      <c r="SG70" s="373"/>
      <c r="SH70" s="373"/>
      <c r="SI70" s="373"/>
      <c r="SJ70" s="373"/>
      <c r="SK70" s="373"/>
      <c r="SL70" s="373"/>
      <c r="SM70" s="373"/>
      <c r="SN70" s="373"/>
      <c r="SO70" s="373"/>
      <c r="SP70" s="373"/>
      <c r="SQ70" s="373"/>
      <c r="SR70" s="373"/>
      <c r="SS70" s="373"/>
      <c r="ST70" s="373"/>
      <c r="SU70" s="373"/>
      <c r="SV70" s="373"/>
      <c r="SW70" s="373"/>
      <c r="SX70" s="373"/>
      <c r="SY70" s="373"/>
      <c r="SZ70" s="373"/>
      <c r="TA70" s="373"/>
      <c r="TB70" s="373"/>
      <c r="TC70" s="373"/>
      <c r="TD70" s="373"/>
      <c r="TE70" s="373"/>
      <c r="TF70" s="373"/>
      <c r="TG70" s="373"/>
      <c r="TH70" s="373"/>
      <c r="TI70" s="373"/>
      <c r="TJ70" s="373"/>
      <c r="TK70" s="373"/>
      <c r="TL70" s="373"/>
      <c r="TM70" s="373"/>
      <c r="TN70" s="373"/>
      <c r="TO70" s="373"/>
      <c r="TP70" s="373"/>
      <c r="TQ70" s="373"/>
      <c r="TR70" s="373"/>
      <c r="TS70" s="373"/>
      <c r="TT70" s="373"/>
      <c r="TU70" s="373"/>
      <c r="TV70" s="373"/>
      <c r="TW70" s="373"/>
      <c r="TX70" s="373"/>
      <c r="TY70" s="373"/>
      <c r="TZ70" s="373"/>
      <c r="UA70" s="373"/>
      <c r="UB70" s="373"/>
      <c r="UC70" s="373"/>
      <c r="UD70" s="373"/>
      <c r="UE70" s="373"/>
      <c r="UF70" s="373"/>
      <c r="UG70" s="373"/>
      <c r="UH70" s="373"/>
      <c r="UI70" s="373"/>
      <c r="UJ70" s="373"/>
      <c r="UK70" s="373"/>
      <c r="UL70" s="373"/>
      <c r="UM70" s="373"/>
      <c r="UN70" s="373"/>
      <c r="UO70" s="373"/>
      <c r="UP70" s="373"/>
      <c r="UQ70" s="373"/>
      <c r="UR70" s="373"/>
      <c r="US70" s="373"/>
      <c r="UT70" s="373"/>
      <c r="UU70" s="373"/>
      <c r="UV70" s="373"/>
      <c r="UW70" s="373"/>
      <c r="UX70" s="373"/>
      <c r="UY70" s="373"/>
      <c r="UZ70" s="373"/>
      <c r="VA70" s="373"/>
      <c r="VB70" s="373"/>
      <c r="VC70" s="373"/>
      <c r="VD70" s="373"/>
      <c r="VE70" s="373"/>
      <c r="VF70" s="373"/>
      <c r="VG70" s="373"/>
      <c r="VH70" s="373"/>
      <c r="VI70" s="373"/>
      <c r="VJ70" s="373"/>
      <c r="VK70" s="373"/>
      <c r="VL70" s="373"/>
      <c r="VM70" s="373"/>
      <c r="VN70" s="373"/>
      <c r="VO70" s="373"/>
      <c r="VP70" s="373"/>
      <c r="VQ70" s="373"/>
      <c r="VR70" s="373"/>
      <c r="VS70" s="373"/>
      <c r="VT70" s="373"/>
      <c r="VU70" s="373"/>
      <c r="VV70" s="373"/>
      <c r="VW70" s="373"/>
      <c r="VX70" s="373"/>
      <c r="VY70" s="373"/>
      <c r="VZ70" s="373"/>
      <c r="WA70" s="373"/>
      <c r="WB70" s="373"/>
      <c r="WC70" s="373"/>
      <c r="WD70" s="373"/>
      <c r="WE70" s="373"/>
      <c r="WF70" s="373"/>
      <c r="WG70" s="373"/>
      <c r="WH70" s="373"/>
      <c r="WI70" s="373"/>
      <c r="WJ70" s="373"/>
      <c r="WK70" s="373"/>
      <c r="WL70" s="373"/>
      <c r="WM70" s="373"/>
      <c r="WN70" s="373"/>
      <c r="WO70" s="373"/>
      <c r="WP70" s="373"/>
      <c r="WQ70" s="373"/>
      <c r="WR70" s="373"/>
      <c r="WS70" s="373"/>
      <c r="WT70" s="373"/>
      <c r="WU70" s="373"/>
      <c r="WV70" s="373"/>
      <c r="WW70" s="373"/>
      <c r="WX70" s="373"/>
      <c r="WY70" s="373"/>
      <c r="WZ70" s="373"/>
      <c r="XA70" s="373"/>
      <c r="XB70" s="373"/>
      <c r="XC70" s="373"/>
      <c r="XD70" s="373"/>
      <c r="XE70" s="373"/>
      <c r="XF70" s="373"/>
      <c r="XG70" s="373"/>
      <c r="XH70" s="373"/>
      <c r="XI70" s="373"/>
      <c r="XJ70" s="373"/>
      <c r="XK70" s="373"/>
      <c r="XL70" s="373"/>
      <c r="XM70" s="373"/>
      <c r="XN70" s="373"/>
      <c r="XO70" s="373"/>
      <c r="XP70" s="373"/>
      <c r="XQ70" s="373"/>
      <c r="XR70" s="373"/>
      <c r="XS70" s="373"/>
      <c r="XT70" s="373"/>
      <c r="XU70" s="373"/>
      <c r="XV70" s="373"/>
      <c r="XW70" s="373"/>
      <c r="XX70" s="373"/>
      <c r="XY70" s="373"/>
      <c r="XZ70" s="373"/>
      <c r="YA70" s="373"/>
      <c r="YB70" s="373"/>
      <c r="YC70" s="373"/>
      <c r="YD70" s="373"/>
      <c r="YE70" s="373"/>
      <c r="YF70" s="373"/>
      <c r="YG70" s="373"/>
      <c r="YH70" s="373"/>
      <c r="YI70" s="373"/>
      <c r="YJ70" s="373"/>
      <c r="YK70" s="373"/>
      <c r="YL70" s="373"/>
      <c r="YM70" s="373"/>
      <c r="YN70" s="373"/>
      <c r="YO70" s="373"/>
      <c r="YP70" s="373"/>
      <c r="YQ70" s="373"/>
      <c r="YR70" s="373"/>
      <c r="YS70" s="373"/>
      <c r="YT70" s="373"/>
      <c r="YU70" s="373"/>
      <c r="YV70" s="373"/>
      <c r="YW70" s="373"/>
      <c r="YX70" s="373"/>
      <c r="YY70" s="373"/>
      <c r="YZ70" s="373"/>
      <c r="ZA70" s="373"/>
      <c r="ZB70" s="373"/>
      <c r="ZC70" s="373"/>
      <c r="ZD70" s="373"/>
      <c r="ZE70" s="373"/>
      <c r="ZF70" s="373"/>
      <c r="ZG70" s="373"/>
      <c r="ZH70" s="373"/>
      <c r="ZI70" s="373"/>
      <c r="ZJ70" s="373"/>
      <c r="ZK70" s="373"/>
      <c r="ZL70" s="373"/>
      <c r="ZM70" s="373"/>
      <c r="ZN70" s="373"/>
      <c r="ZO70" s="373"/>
      <c r="ZP70" s="373"/>
      <c r="ZQ70" s="373"/>
      <c r="ZR70" s="373"/>
      <c r="ZS70" s="373"/>
      <c r="ZT70" s="373"/>
      <c r="ZU70" s="373"/>
      <c r="ZV70" s="373"/>
      <c r="ZW70" s="373"/>
      <c r="ZX70" s="373"/>
      <c r="ZY70" s="373"/>
      <c r="ZZ70" s="373"/>
      <c r="AAA70" s="373"/>
      <c r="AAB70" s="373"/>
      <c r="AAC70" s="373"/>
      <c r="AAD70" s="373"/>
      <c r="AAE70" s="373"/>
      <c r="AAF70" s="373"/>
      <c r="AAG70" s="373"/>
      <c r="AAH70" s="373"/>
      <c r="AAI70" s="373"/>
      <c r="AAJ70" s="373"/>
      <c r="AAK70" s="373"/>
      <c r="AAL70" s="373"/>
      <c r="AAM70" s="373"/>
      <c r="AAN70" s="373"/>
      <c r="AAO70" s="373"/>
      <c r="AAP70" s="373"/>
      <c r="AAQ70" s="373"/>
      <c r="AAR70" s="373"/>
      <c r="AAS70" s="373"/>
      <c r="AAT70" s="373"/>
      <c r="AAU70" s="373"/>
      <c r="AAV70" s="373"/>
      <c r="AAW70" s="373"/>
      <c r="AAX70" s="373"/>
      <c r="AAY70" s="373"/>
      <c r="AAZ70" s="373"/>
      <c r="ABA70" s="373"/>
      <c r="ABB70" s="373"/>
      <c r="ABC70" s="373"/>
      <c r="ABD70" s="373"/>
      <c r="ABE70" s="373"/>
      <c r="ABF70" s="373"/>
      <c r="ABG70" s="373"/>
      <c r="ABH70" s="373"/>
      <c r="ABI70" s="373"/>
      <c r="ABJ70" s="373"/>
      <c r="ABK70" s="373"/>
      <c r="ABL70" s="373"/>
      <c r="ABM70" s="373"/>
      <c r="ABN70" s="373"/>
      <c r="ABO70" s="373"/>
      <c r="ABP70" s="373"/>
      <c r="ABQ70" s="373"/>
      <c r="ABR70" s="373"/>
      <c r="ABS70" s="373"/>
      <c r="ABT70" s="373"/>
      <c r="ABU70" s="373"/>
      <c r="ABV70" s="373"/>
      <c r="ABW70" s="373"/>
      <c r="ABX70" s="373"/>
      <c r="ABY70" s="373"/>
      <c r="ABZ70" s="373"/>
      <c r="ACA70" s="373"/>
      <c r="ACB70" s="373"/>
      <c r="ACC70" s="373"/>
      <c r="ACD70" s="373"/>
      <c r="ACE70" s="373"/>
      <c r="ACF70" s="373"/>
      <c r="ACG70" s="373"/>
      <c r="ACH70" s="373"/>
      <c r="ACI70" s="373"/>
      <c r="ACJ70" s="373"/>
      <c r="ACK70" s="373"/>
      <c r="ACL70" s="373"/>
      <c r="ACM70" s="373"/>
      <c r="ACN70" s="373"/>
      <c r="ACO70" s="373"/>
      <c r="ACP70" s="373"/>
      <c r="ACQ70" s="373"/>
      <c r="ACR70" s="373"/>
      <c r="ACS70" s="373"/>
      <c r="ACT70" s="373"/>
      <c r="ACU70" s="373"/>
      <c r="ACV70" s="373"/>
      <c r="ACW70" s="373"/>
      <c r="ACX70" s="373"/>
      <c r="ACY70" s="373"/>
      <c r="ACZ70" s="373"/>
      <c r="ADA70" s="373"/>
      <c r="ADB70" s="373"/>
      <c r="ADC70" s="373"/>
      <c r="ADD70" s="373"/>
      <c r="ADE70" s="373"/>
      <c r="ADF70" s="373"/>
      <c r="ADG70" s="373"/>
      <c r="ADH70" s="373"/>
      <c r="ADI70" s="373"/>
      <c r="ADJ70" s="373"/>
      <c r="ADK70" s="373"/>
      <c r="ADL70" s="373"/>
      <c r="ADM70" s="373"/>
      <c r="ADN70" s="373"/>
      <c r="ADO70" s="373"/>
      <c r="ADP70" s="373"/>
      <c r="ADQ70" s="373"/>
      <c r="ADR70" s="373"/>
      <c r="ADS70" s="373"/>
      <c r="ADT70" s="373"/>
      <c r="ADU70" s="373"/>
      <c r="ADV70" s="373"/>
      <c r="ADW70" s="373"/>
      <c r="ADX70" s="373"/>
      <c r="ADY70" s="373"/>
      <c r="ADZ70" s="373"/>
      <c r="AEA70" s="373"/>
      <c r="AEB70" s="373"/>
      <c r="AEC70" s="373"/>
      <c r="AED70" s="373"/>
      <c r="AEE70" s="373"/>
      <c r="AEF70" s="373"/>
      <c r="AEG70" s="373"/>
      <c r="AEH70" s="373"/>
      <c r="AEI70" s="373"/>
      <c r="AEJ70" s="373"/>
      <c r="AEK70" s="373"/>
      <c r="AEL70" s="373"/>
      <c r="AEM70" s="373"/>
      <c r="AEN70" s="373"/>
      <c r="AEO70" s="373"/>
      <c r="AEP70" s="373"/>
      <c r="AEQ70" s="373"/>
      <c r="AER70" s="373"/>
      <c r="AES70" s="373"/>
      <c r="AET70" s="373"/>
      <c r="AEU70" s="373"/>
      <c r="AEV70" s="373"/>
      <c r="AEW70" s="373"/>
      <c r="AEX70" s="373"/>
      <c r="AEY70" s="373"/>
      <c r="AEZ70" s="373"/>
      <c r="AFA70" s="373"/>
      <c r="AFB70" s="373"/>
      <c r="AFC70" s="373"/>
      <c r="AFD70" s="373"/>
      <c r="AFE70" s="373"/>
      <c r="AFF70" s="373"/>
      <c r="AFG70" s="373"/>
      <c r="AFH70" s="373"/>
      <c r="AFI70" s="373"/>
      <c r="AFJ70" s="373"/>
      <c r="AFK70" s="373"/>
      <c r="AFL70" s="373"/>
      <c r="AFM70" s="373"/>
      <c r="AFN70" s="373"/>
      <c r="AFO70" s="373"/>
      <c r="AFP70" s="373"/>
      <c r="AFQ70" s="373"/>
      <c r="AFR70" s="373"/>
      <c r="AFS70" s="373"/>
      <c r="AFT70" s="373"/>
      <c r="AFU70" s="373"/>
      <c r="AFV70" s="373"/>
      <c r="AFW70" s="373"/>
      <c r="AFX70" s="373"/>
      <c r="AFY70" s="373"/>
      <c r="AFZ70" s="373"/>
      <c r="AGA70" s="373"/>
      <c r="AGB70" s="373"/>
      <c r="AGC70" s="373"/>
      <c r="AGD70" s="373"/>
      <c r="AGE70" s="373"/>
      <c r="AGF70" s="373"/>
      <c r="AGG70" s="373"/>
      <c r="AGH70" s="373"/>
      <c r="AGI70" s="373"/>
      <c r="AGJ70" s="373"/>
      <c r="AGK70" s="373"/>
      <c r="AGL70" s="373"/>
      <c r="AGM70" s="373"/>
      <c r="AGN70" s="373"/>
      <c r="AGO70" s="373"/>
      <c r="AGP70" s="373"/>
      <c r="AGQ70" s="373"/>
      <c r="AGR70" s="373"/>
      <c r="AGS70" s="373"/>
      <c r="AGT70" s="373"/>
      <c r="AGU70" s="373"/>
      <c r="AGV70" s="373"/>
      <c r="AGW70" s="373"/>
      <c r="AGX70" s="373"/>
      <c r="AGY70" s="373"/>
      <c r="AGZ70" s="373"/>
      <c r="AHA70" s="373"/>
      <c r="AHB70" s="373"/>
      <c r="AHC70" s="373"/>
      <c r="AHD70" s="373"/>
      <c r="AHE70" s="373"/>
      <c r="AHF70" s="373"/>
      <c r="AHG70" s="373"/>
      <c r="AHH70" s="373"/>
      <c r="AHI70" s="373"/>
      <c r="AHJ70" s="373"/>
      <c r="AHK70" s="373"/>
      <c r="AHL70" s="373"/>
      <c r="AHM70" s="373"/>
      <c r="AHN70" s="373"/>
      <c r="AHO70" s="373"/>
      <c r="AHP70" s="373"/>
      <c r="AHQ70" s="373"/>
      <c r="AHR70" s="373"/>
      <c r="AHS70" s="373"/>
      <c r="AHT70" s="373"/>
      <c r="AHU70" s="373"/>
      <c r="AHV70" s="373"/>
      <c r="AHW70" s="373"/>
      <c r="AHX70" s="373"/>
      <c r="AHY70" s="373"/>
      <c r="AHZ70" s="373"/>
      <c r="AIA70" s="373"/>
      <c r="AIB70" s="373"/>
      <c r="AIC70" s="373"/>
      <c r="AID70" s="373"/>
      <c r="AIE70" s="373"/>
      <c r="AIF70" s="373"/>
      <c r="AIG70" s="373"/>
      <c r="AIH70" s="373"/>
      <c r="AII70" s="373"/>
      <c r="AIJ70" s="373"/>
      <c r="AIK70" s="373"/>
      <c r="AIL70" s="373"/>
      <c r="AIM70" s="373"/>
      <c r="AIN70" s="373"/>
      <c r="AIO70" s="373"/>
      <c r="AIP70" s="373"/>
      <c r="AIQ70" s="373"/>
      <c r="AIR70" s="373"/>
      <c r="AIS70" s="373"/>
      <c r="AIT70" s="373"/>
    </row>
    <row r="71" spans="1:930" ht="15" customHeight="1">
      <c r="A71" s="257"/>
      <c r="B71" s="269"/>
      <c r="C71" s="181"/>
      <c r="D71" s="465"/>
      <c r="E71" s="298"/>
      <c r="F71" s="298"/>
      <c r="G71" s="298"/>
      <c r="H71" s="298"/>
      <c r="I71" s="298"/>
      <c r="J71" s="298"/>
      <c r="K71" s="298"/>
      <c r="L71" s="298"/>
      <c r="M71" s="298"/>
      <c r="N71" s="298"/>
      <c r="O71" s="298"/>
      <c r="P71" s="298"/>
      <c r="R71" s="853"/>
      <c r="S71" s="853"/>
      <c r="T71" s="877"/>
      <c r="U71" s="321"/>
      <c r="V71" s="1239"/>
      <c r="W71" s="1239"/>
      <c r="X71" s="1239"/>
      <c r="Y71" s="1239"/>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373"/>
      <c r="CS71" s="373"/>
      <c r="CT71" s="373"/>
      <c r="CU71" s="373"/>
      <c r="CV71" s="373"/>
      <c r="CW71" s="373"/>
      <c r="CX71" s="373"/>
      <c r="CY71" s="373"/>
      <c r="CZ71" s="373"/>
      <c r="DA71" s="373"/>
      <c r="DB71" s="373"/>
      <c r="DC71" s="373"/>
      <c r="DD71" s="373"/>
      <c r="DE71" s="373"/>
      <c r="DF71" s="373"/>
      <c r="DG71" s="373"/>
      <c r="DH71" s="373"/>
      <c r="DI71" s="373"/>
      <c r="DJ71" s="373"/>
      <c r="DK71" s="373"/>
      <c r="DL71" s="373"/>
      <c r="DM71" s="373"/>
      <c r="DN71" s="373"/>
      <c r="DO71" s="373"/>
      <c r="DP71" s="373"/>
      <c r="DQ71" s="373"/>
      <c r="DR71" s="373"/>
      <c r="DS71" s="373"/>
      <c r="DT71" s="373"/>
      <c r="DU71" s="373"/>
      <c r="DV71" s="373"/>
      <c r="DW71" s="373"/>
      <c r="DX71" s="373"/>
      <c r="DY71" s="373"/>
      <c r="DZ71" s="373"/>
      <c r="EA71" s="373"/>
      <c r="EB71" s="373"/>
      <c r="EC71" s="373"/>
      <c r="ED71" s="373"/>
      <c r="EE71" s="373"/>
      <c r="EF71" s="373"/>
      <c r="EG71" s="373"/>
      <c r="EH71" s="373"/>
      <c r="EI71" s="373"/>
      <c r="EJ71" s="373"/>
      <c r="EK71" s="373"/>
      <c r="EL71" s="373"/>
      <c r="EM71" s="373"/>
      <c r="EN71" s="373"/>
      <c r="EO71" s="373"/>
      <c r="EP71" s="373"/>
      <c r="EQ71" s="373"/>
      <c r="ER71" s="373"/>
      <c r="ES71" s="373"/>
      <c r="ET71" s="373"/>
      <c r="EU71" s="373"/>
      <c r="EV71" s="373"/>
      <c r="EW71" s="373"/>
      <c r="EX71" s="373"/>
      <c r="EY71" s="373"/>
      <c r="EZ71" s="373"/>
      <c r="FA71" s="373"/>
      <c r="FB71" s="373"/>
      <c r="FC71" s="373"/>
      <c r="FD71" s="373"/>
      <c r="FE71" s="373"/>
      <c r="FF71" s="373"/>
      <c r="FG71" s="373"/>
      <c r="FH71" s="373"/>
      <c r="FI71" s="373"/>
      <c r="FJ71" s="373"/>
      <c r="FK71" s="373"/>
      <c r="FL71" s="373"/>
      <c r="FM71" s="373"/>
      <c r="FN71" s="373"/>
      <c r="FO71" s="373"/>
      <c r="FP71" s="373"/>
      <c r="FQ71" s="373"/>
      <c r="FR71" s="373"/>
      <c r="FS71" s="373"/>
      <c r="FT71" s="373"/>
      <c r="FU71" s="373"/>
      <c r="FV71" s="373"/>
      <c r="FW71" s="373"/>
      <c r="FX71" s="373"/>
      <c r="FY71" s="373"/>
      <c r="FZ71" s="373"/>
      <c r="GA71" s="373"/>
      <c r="GB71" s="373"/>
      <c r="GC71" s="373"/>
      <c r="GD71" s="373"/>
      <c r="GE71" s="373"/>
      <c r="GF71" s="373"/>
      <c r="GG71" s="373"/>
      <c r="GH71" s="373"/>
      <c r="GI71" s="373"/>
      <c r="GJ71" s="373"/>
      <c r="GK71" s="373"/>
      <c r="GL71" s="373"/>
      <c r="GM71" s="373"/>
      <c r="GN71" s="373"/>
      <c r="GO71" s="373"/>
      <c r="GP71" s="373"/>
      <c r="GQ71" s="373"/>
      <c r="GR71" s="373"/>
      <c r="GS71" s="373"/>
      <c r="GT71" s="373"/>
      <c r="GU71" s="373"/>
      <c r="GV71" s="373"/>
      <c r="GW71" s="373"/>
      <c r="GX71" s="373"/>
      <c r="GY71" s="373"/>
      <c r="GZ71" s="373"/>
      <c r="HA71" s="373"/>
      <c r="HB71" s="373"/>
      <c r="HC71" s="373"/>
      <c r="HD71" s="373"/>
      <c r="HE71" s="373"/>
      <c r="HF71" s="373"/>
      <c r="HG71" s="373"/>
      <c r="HH71" s="373"/>
      <c r="HI71" s="373"/>
      <c r="HJ71" s="373"/>
      <c r="HK71" s="373"/>
      <c r="HL71" s="373"/>
      <c r="HM71" s="373"/>
      <c r="HN71" s="373"/>
      <c r="HO71" s="373"/>
      <c r="HP71" s="373"/>
      <c r="HQ71" s="373"/>
      <c r="HR71" s="373"/>
      <c r="HS71" s="373"/>
      <c r="HT71" s="373"/>
      <c r="HU71" s="373"/>
      <c r="HV71" s="373"/>
      <c r="HW71" s="373"/>
      <c r="HX71" s="373"/>
      <c r="HY71" s="373"/>
      <c r="HZ71" s="373"/>
      <c r="IA71" s="373"/>
      <c r="IB71" s="373"/>
      <c r="IC71" s="373"/>
      <c r="ID71" s="373"/>
      <c r="IE71" s="373"/>
      <c r="IF71" s="373"/>
      <c r="IG71" s="373"/>
      <c r="IH71" s="373"/>
      <c r="II71" s="373"/>
      <c r="IJ71" s="373"/>
      <c r="IK71" s="373"/>
      <c r="IL71" s="373"/>
      <c r="IM71" s="373"/>
      <c r="IN71" s="373"/>
      <c r="IO71" s="373"/>
      <c r="IP71" s="373"/>
      <c r="IQ71" s="373"/>
      <c r="IR71" s="373"/>
      <c r="IS71" s="373"/>
      <c r="IT71" s="373"/>
      <c r="IU71" s="373"/>
      <c r="IV71" s="373"/>
      <c r="IW71" s="373"/>
      <c r="IX71" s="373"/>
      <c r="IY71" s="373"/>
      <c r="IZ71" s="373"/>
      <c r="JA71" s="373"/>
      <c r="JB71" s="373"/>
      <c r="JC71" s="373"/>
      <c r="JD71" s="373"/>
      <c r="JE71" s="373"/>
      <c r="JF71" s="373"/>
      <c r="JG71" s="373"/>
      <c r="JH71" s="373"/>
      <c r="JI71" s="373"/>
      <c r="JJ71" s="373"/>
      <c r="JK71" s="373"/>
      <c r="JL71" s="373"/>
      <c r="JM71" s="373"/>
      <c r="JN71" s="373"/>
      <c r="JO71" s="373"/>
      <c r="JP71" s="373"/>
      <c r="JQ71" s="373"/>
      <c r="JR71" s="373"/>
      <c r="JS71" s="373"/>
      <c r="JT71" s="373"/>
      <c r="JU71" s="373"/>
      <c r="JV71" s="373"/>
      <c r="JW71" s="373"/>
      <c r="JX71" s="373"/>
      <c r="JY71" s="373"/>
      <c r="JZ71" s="373"/>
      <c r="KA71" s="373"/>
      <c r="KB71" s="373"/>
      <c r="KC71" s="373"/>
      <c r="KD71" s="373"/>
      <c r="KE71" s="373"/>
      <c r="KF71" s="373"/>
      <c r="KG71" s="373"/>
      <c r="KH71" s="373"/>
      <c r="KI71" s="373"/>
      <c r="KJ71" s="373"/>
      <c r="KK71" s="373"/>
      <c r="KL71" s="373"/>
      <c r="KM71" s="373"/>
      <c r="KN71" s="373"/>
      <c r="KO71" s="373"/>
      <c r="KP71" s="373"/>
      <c r="KQ71" s="373"/>
      <c r="KR71" s="373"/>
      <c r="KS71" s="373"/>
      <c r="KT71" s="373"/>
      <c r="KU71" s="373"/>
      <c r="KV71" s="373"/>
      <c r="KW71" s="373"/>
      <c r="KX71" s="373"/>
      <c r="KY71" s="373"/>
      <c r="KZ71" s="373"/>
      <c r="LA71" s="373"/>
      <c r="LB71" s="373"/>
      <c r="LC71" s="373"/>
      <c r="LD71" s="373"/>
      <c r="LE71" s="373"/>
      <c r="LF71" s="373"/>
      <c r="LG71" s="373"/>
      <c r="LH71" s="373"/>
      <c r="LI71" s="373"/>
      <c r="LJ71" s="373"/>
      <c r="LK71" s="373"/>
      <c r="LL71" s="373"/>
      <c r="LM71" s="373"/>
      <c r="LN71" s="373"/>
      <c r="LO71" s="373"/>
      <c r="LP71" s="373"/>
      <c r="LQ71" s="373"/>
      <c r="LR71" s="373"/>
      <c r="LS71" s="373"/>
      <c r="LT71" s="373"/>
      <c r="LU71" s="373"/>
      <c r="LV71" s="373"/>
      <c r="LW71" s="373"/>
      <c r="LX71" s="373"/>
      <c r="LY71" s="373"/>
      <c r="LZ71" s="373"/>
      <c r="MA71" s="373"/>
      <c r="MB71" s="373"/>
      <c r="MC71" s="373"/>
      <c r="MD71" s="373"/>
      <c r="ME71" s="373"/>
      <c r="MF71" s="373"/>
      <c r="MG71" s="373"/>
      <c r="MH71" s="373"/>
      <c r="MI71" s="373"/>
      <c r="MJ71" s="373"/>
      <c r="MK71" s="373"/>
      <c r="ML71" s="373"/>
      <c r="MM71" s="373"/>
      <c r="MN71" s="373"/>
      <c r="MO71" s="373"/>
      <c r="MP71" s="373"/>
      <c r="MQ71" s="373"/>
      <c r="MR71" s="373"/>
      <c r="MS71" s="373"/>
      <c r="MT71" s="373"/>
      <c r="MU71" s="373"/>
      <c r="MV71" s="373"/>
      <c r="MW71" s="373"/>
      <c r="MX71" s="373"/>
      <c r="MY71" s="373"/>
      <c r="MZ71" s="373"/>
      <c r="NA71" s="373"/>
      <c r="NB71" s="373"/>
      <c r="NC71" s="373"/>
      <c r="ND71" s="373"/>
      <c r="NE71" s="373"/>
      <c r="NF71" s="373"/>
      <c r="NG71" s="373"/>
      <c r="NH71" s="373"/>
      <c r="NI71" s="373"/>
      <c r="NJ71" s="373"/>
      <c r="NK71" s="373"/>
      <c r="NL71" s="373"/>
      <c r="NM71" s="373"/>
      <c r="NN71" s="373"/>
      <c r="NO71" s="373"/>
      <c r="NP71" s="373"/>
      <c r="NQ71" s="373"/>
      <c r="NR71" s="373"/>
      <c r="NS71" s="373"/>
      <c r="NT71" s="373"/>
      <c r="NU71" s="373"/>
      <c r="NV71" s="373"/>
      <c r="NW71" s="373"/>
      <c r="NX71" s="373"/>
      <c r="NY71" s="373"/>
      <c r="NZ71" s="373"/>
      <c r="OA71" s="373"/>
      <c r="OB71" s="373"/>
      <c r="OC71" s="373"/>
      <c r="OD71" s="373"/>
      <c r="OE71" s="373"/>
      <c r="OF71" s="373"/>
      <c r="OG71" s="373"/>
      <c r="OH71" s="373"/>
      <c r="OI71" s="373"/>
      <c r="OJ71" s="373"/>
      <c r="OK71" s="373"/>
      <c r="OL71" s="373"/>
      <c r="OM71" s="373"/>
      <c r="ON71" s="373"/>
      <c r="OO71" s="373"/>
      <c r="OP71" s="373"/>
      <c r="OQ71" s="373"/>
      <c r="OR71" s="373"/>
      <c r="OS71" s="373"/>
      <c r="OT71" s="373"/>
      <c r="OU71" s="373"/>
      <c r="OV71" s="373"/>
      <c r="OW71" s="373"/>
      <c r="OX71" s="373"/>
      <c r="OY71" s="373"/>
      <c r="OZ71" s="373"/>
      <c r="PA71" s="373"/>
      <c r="PB71" s="373"/>
      <c r="PC71" s="373"/>
      <c r="PD71" s="373"/>
      <c r="PE71" s="373"/>
      <c r="PF71" s="373"/>
      <c r="PG71" s="373"/>
      <c r="PH71" s="373"/>
      <c r="PI71" s="373"/>
      <c r="PJ71" s="373"/>
      <c r="PK71" s="373"/>
      <c r="PL71" s="373"/>
      <c r="PM71" s="373"/>
      <c r="PN71" s="373"/>
      <c r="PO71" s="373"/>
      <c r="PP71" s="373"/>
      <c r="PQ71" s="373"/>
      <c r="PR71" s="373"/>
      <c r="PS71" s="373"/>
      <c r="PT71" s="373"/>
      <c r="PU71" s="373"/>
      <c r="PV71" s="373"/>
      <c r="PW71" s="373"/>
      <c r="PX71" s="373"/>
      <c r="PY71" s="373"/>
      <c r="PZ71" s="373"/>
      <c r="QA71" s="373"/>
      <c r="QB71" s="373"/>
      <c r="QC71" s="373"/>
      <c r="QD71" s="373"/>
      <c r="QE71" s="373"/>
      <c r="QF71" s="373"/>
      <c r="QG71" s="373"/>
      <c r="QH71" s="373"/>
      <c r="QI71" s="373"/>
      <c r="QJ71" s="373"/>
      <c r="QK71" s="373"/>
      <c r="QL71" s="373"/>
      <c r="QM71" s="373"/>
      <c r="QN71" s="373"/>
      <c r="QO71" s="373"/>
      <c r="QP71" s="373"/>
      <c r="QQ71" s="373"/>
      <c r="QR71" s="373"/>
      <c r="QS71" s="373"/>
      <c r="QT71" s="373"/>
      <c r="QU71" s="373"/>
      <c r="QV71" s="373"/>
      <c r="QW71" s="373"/>
      <c r="QX71" s="373"/>
      <c r="QY71" s="373"/>
      <c r="QZ71" s="373"/>
      <c r="RA71" s="373"/>
      <c r="RB71" s="373"/>
      <c r="RC71" s="373"/>
      <c r="RD71" s="373"/>
      <c r="RE71" s="373"/>
      <c r="RF71" s="373"/>
      <c r="RG71" s="373"/>
      <c r="RH71" s="373"/>
      <c r="RI71" s="373"/>
      <c r="RJ71" s="373"/>
      <c r="RK71" s="373"/>
      <c r="RL71" s="373"/>
      <c r="RM71" s="373"/>
      <c r="RN71" s="373"/>
      <c r="RO71" s="373"/>
      <c r="RP71" s="373"/>
      <c r="RQ71" s="373"/>
      <c r="RR71" s="373"/>
      <c r="RS71" s="373"/>
      <c r="RT71" s="373"/>
      <c r="RU71" s="373"/>
      <c r="RV71" s="373"/>
      <c r="RW71" s="373"/>
      <c r="RX71" s="373"/>
      <c r="RY71" s="373"/>
      <c r="RZ71" s="373"/>
      <c r="SA71" s="373"/>
      <c r="SB71" s="373"/>
      <c r="SC71" s="373"/>
      <c r="SD71" s="373"/>
      <c r="SE71" s="373"/>
      <c r="SF71" s="373"/>
      <c r="SG71" s="373"/>
      <c r="SH71" s="373"/>
      <c r="SI71" s="373"/>
      <c r="SJ71" s="373"/>
      <c r="SK71" s="373"/>
      <c r="SL71" s="373"/>
      <c r="SM71" s="373"/>
      <c r="SN71" s="373"/>
      <c r="SO71" s="373"/>
      <c r="SP71" s="373"/>
      <c r="SQ71" s="373"/>
      <c r="SR71" s="373"/>
      <c r="SS71" s="373"/>
      <c r="ST71" s="373"/>
      <c r="SU71" s="373"/>
      <c r="SV71" s="373"/>
      <c r="SW71" s="373"/>
      <c r="SX71" s="373"/>
      <c r="SY71" s="373"/>
      <c r="SZ71" s="373"/>
      <c r="TA71" s="373"/>
      <c r="TB71" s="373"/>
      <c r="TC71" s="373"/>
      <c r="TD71" s="373"/>
      <c r="TE71" s="373"/>
      <c r="TF71" s="373"/>
      <c r="TG71" s="373"/>
      <c r="TH71" s="373"/>
      <c r="TI71" s="373"/>
      <c r="TJ71" s="373"/>
      <c r="TK71" s="373"/>
      <c r="TL71" s="373"/>
      <c r="TM71" s="373"/>
      <c r="TN71" s="373"/>
      <c r="TO71" s="373"/>
      <c r="TP71" s="373"/>
      <c r="TQ71" s="373"/>
      <c r="TR71" s="373"/>
      <c r="TS71" s="373"/>
      <c r="TT71" s="373"/>
      <c r="TU71" s="373"/>
      <c r="TV71" s="373"/>
      <c r="TW71" s="373"/>
      <c r="TX71" s="373"/>
      <c r="TY71" s="373"/>
      <c r="TZ71" s="373"/>
      <c r="UA71" s="373"/>
      <c r="UB71" s="373"/>
      <c r="UC71" s="373"/>
      <c r="UD71" s="373"/>
      <c r="UE71" s="373"/>
      <c r="UF71" s="373"/>
      <c r="UG71" s="373"/>
      <c r="UH71" s="373"/>
      <c r="UI71" s="373"/>
      <c r="UJ71" s="373"/>
      <c r="UK71" s="373"/>
      <c r="UL71" s="373"/>
      <c r="UM71" s="373"/>
      <c r="UN71" s="373"/>
      <c r="UO71" s="373"/>
      <c r="UP71" s="373"/>
      <c r="UQ71" s="373"/>
      <c r="UR71" s="373"/>
      <c r="US71" s="373"/>
      <c r="UT71" s="373"/>
      <c r="UU71" s="373"/>
      <c r="UV71" s="373"/>
      <c r="UW71" s="373"/>
      <c r="UX71" s="373"/>
      <c r="UY71" s="373"/>
      <c r="UZ71" s="373"/>
      <c r="VA71" s="373"/>
      <c r="VB71" s="373"/>
      <c r="VC71" s="373"/>
      <c r="VD71" s="373"/>
      <c r="VE71" s="373"/>
      <c r="VF71" s="373"/>
      <c r="VG71" s="373"/>
      <c r="VH71" s="373"/>
      <c r="VI71" s="373"/>
      <c r="VJ71" s="373"/>
      <c r="VK71" s="373"/>
      <c r="VL71" s="373"/>
      <c r="VM71" s="373"/>
      <c r="VN71" s="373"/>
      <c r="VO71" s="373"/>
      <c r="VP71" s="373"/>
      <c r="VQ71" s="373"/>
      <c r="VR71" s="373"/>
      <c r="VS71" s="373"/>
      <c r="VT71" s="373"/>
      <c r="VU71" s="373"/>
      <c r="VV71" s="373"/>
      <c r="VW71" s="373"/>
      <c r="VX71" s="373"/>
      <c r="VY71" s="373"/>
      <c r="VZ71" s="373"/>
      <c r="WA71" s="373"/>
      <c r="WB71" s="373"/>
      <c r="WC71" s="373"/>
      <c r="WD71" s="373"/>
      <c r="WE71" s="373"/>
      <c r="WF71" s="373"/>
      <c r="WG71" s="373"/>
      <c r="WH71" s="373"/>
      <c r="WI71" s="373"/>
      <c r="WJ71" s="373"/>
      <c r="WK71" s="373"/>
      <c r="WL71" s="373"/>
      <c r="WM71" s="373"/>
      <c r="WN71" s="373"/>
      <c r="WO71" s="373"/>
      <c r="WP71" s="373"/>
      <c r="WQ71" s="373"/>
      <c r="WR71" s="373"/>
      <c r="WS71" s="373"/>
      <c r="WT71" s="373"/>
      <c r="WU71" s="373"/>
      <c r="WV71" s="373"/>
      <c r="WW71" s="373"/>
      <c r="WX71" s="373"/>
      <c r="WY71" s="373"/>
      <c r="WZ71" s="373"/>
      <c r="XA71" s="373"/>
      <c r="XB71" s="373"/>
      <c r="XC71" s="373"/>
      <c r="XD71" s="373"/>
      <c r="XE71" s="373"/>
      <c r="XF71" s="373"/>
      <c r="XG71" s="373"/>
      <c r="XH71" s="373"/>
      <c r="XI71" s="373"/>
      <c r="XJ71" s="373"/>
      <c r="XK71" s="373"/>
      <c r="XL71" s="373"/>
      <c r="XM71" s="373"/>
      <c r="XN71" s="373"/>
      <c r="XO71" s="373"/>
      <c r="XP71" s="373"/>
      <c r="XQ71" s="373"/>
      <c r="XR71" s="373"/>
      <c r="XS71" s="373"/>
      <c r="XT71" s="373"/>
      <c r="XU71" s="373"/>
      <c r="XV71" s="373"/>
      <c r="XW71" s="373"/>
      <c r="XX71" s="373"/>
      <c r="XY71" s="373"/>
      <c r="XZ71" s="373"/>
      <c r="YA71" s="373"/>
      <c r="YB71" s="373"/>
      <c r="YC71" s="373"/>
      <c r="YD71" s="373"/>
      <c r="YE71" s="373"/>
      <c r="YF71" s="373"/>
      <c r="YG71" s="373"/>
      <c r="YH71" s="373"/>
      <c r="YI71" s="373"/>
      <c r="YJ71" s="373"/>
      <c r="YK71" s="373"/>
      <c r="YL71" s="373"/>
      <c r="YM71" s="373"/>
      <c r="YN71" s="373"/>
      <c r="YO71" s="373"/>
      <c r="YP71" s="373"/>
      <c r="YQ71" s="373"/>
      <c r="YR71" s="373"/>
      <c r="YS71" s="373"/>
      <c r="YT71" s="373"/>
      <c r="YU71" s="373"/>
      <c r="YV71" s="373"/>
      <c r="YW71" s="373"/>
      <c r="YX71" s="373"/>
      <c r="YY71" s="373"/>
      <c r="YZ71" s="373"/>
      <c r="ZA71" s="373"/>
      <c r="ZB71" s="373"/>
      <c r="ZC71" s="373"/>
      <c r="ZD71" s="373"/>
      <c r="ZE71" s="373"/>
      <c r="ZF71" s="373"/>
      <c r="ZG71" s="373"/>
      <c r="ZH71" s="373"/>
      <c r="ZI71" s="373"/>
      <c r="ZJ71" s="373"/>
      <c r="ZK71" s="373"/>
      <c r="ZL71" s="373"/>
      <c r="ZM71" s="373"/>
      <c r="ZN71" s="373"/>
      <c r="ZO71" s="373"/>
      <c r="ZP71" s="373"/>
      <c r="ZQ71" s="373"/>
      <c r="ZR71" s="373"/>
      <c r="ZS71" s="373"/>
      <c r="ZT71" s="373"/>
      <c r="ZU71" s="373"/>
      <c r="ZV71" s="373"/>
      <c r="ZW71" s="373"/>
      <c r="ZX71" s="373"/>
      <c r="ZY71" s="373"/>
      <c r="ZZ71" s="373"/>
      <c r="AAA71" s="373"/>
      <c r="AAB71" s="373"/>
      <c r="AAC71" s="373"/>
      <c r="AAD71" s="373"/>
      <c r="AAE71" s="373"/>
      <c r="AAF71" s="373"/>
      <c r="AAG71" s="373"/>
      <c r="AAH71" s="373"/>
      <c r="AAI71" s="373"/>
      <c r="AAJ71" s="373"/>
      <c r="AAK71" s="373"/>
      <c r="AAL71" s="373"/>
      <c r="AAM71" s="373"/>
      <c r="AAN71" s="373"/>
      <c r="AAO71" s="373"/>
      <c r="AAP71" s="373"/>
      <c r="AAQ71" s="373"/>
      <c r="AAR71" s="373"/>
      <c r="AAS71" s="373"/>
      <c r="AAT71" s="373"/>
      <c r="AAU71" s="373"/>
      <c r="AAV71" s="373"/>
      <c r="AAW71" s="373"/>
      <c r="AAX71" s="373"/>
      <c r="AAY71" s="373"/>
      <c r="AAZ71" s="373"/>
      <c r="ABA71" s="373"/>
      <c r="ABB71" s="373"/>
      <c r="ABC71" s="373"/>
      <c r="ABD71" s="373"/>
      <c r="ABE71" s="373"/>
      <c r="ABF71" s="373"/>
      <c r="ABG71" s="373"/>
      <c r="ABH71" s="373"/>
      <c r="ABI71" s="373"/>
      <c r="ABJ71" s="373"/>
      <c r="ABK71" s="373"/>
      <c r="ABL71" s="373"/>
      <c r="ABM71" s="373"/>
      <c r="ABN71" s="373"/>
      <c r="ABO71" s="373"/>
      <c r="ABP71" s="373"/>
      <c r="ABQ71" s="373"/>
      <c r="ABR71" s="373"/>
      <c r="ABS71" s="373"/>
      <c r="ABT71" s="373"/>
      <c r="ABU71" s="373"/>
      <c r="ABV71" s="373"/>
      <c r="ABW71" s="373"/>
      <c r="ABX71" s="373"/>
      <c r="ABY71" s="373"/>
      <c r="ABZ71" s="373"/>
      <c r="ACA71" s="373"/>
      <c r="ACB71" s="373"/>
      <c r="ACC71" s="373"/>
      <c r="ACD71" s="373"/>
      <c r="ACE71" s="373"/>
      <c r="ACF71" s="373"/>
      <c r="ACG71" s="373"/>
      <c r="ACH71" s="373"/>
      <c r="ACI71" s="373"/>
      <c r="ACJ71" s="373"/>
      <c r="ACK71" s="373"/>
      <c r="ACL71" s="373"/>
      <c r="ACM71" s="373"/>
      <c r="ACN71" s="373"/>
      <c r="ACO71" s="373"/>
      <c r="ACP71" s="373"/>
      <c r="ACQ71" s="373"/>
      <c r="ACR71" s="373"/>
      <c r="ACS71" s="373"/>
      <c r="ACT71" s="373"/>
      <c r="ACU71" s="373"/>
      <c r="ACV71" s="373"/>
      <c r="ACW71" s="373"/>
      <c r="ACX71" s="373"/>
      <c r="ACY71" s="373"/>
      <c r="ACZ71" s="373"/>
      <c r="ADA71" s="373"/>
      <c r="ADB71" s="373"/>
      <c r="ADC71" s="373"/>
      <c r="ADD71" s="373"/>
      <c r="ADE71" s="373"/>
      <c r="ADF71" s="373"/>
      <c r="ADG71" s="373"/>
      <c r="ADH71" s="373"/>
      <c r="ADI71" s="373"/>
      <c r="ADJ71" s="373"/>
      <c r="ADK71" s="373"/>
      <c r="ADL71" s="373"/>
      <c r="ADM71" s="373"/>
      <c r="ADN71" s="373"/>
      <c r="ADO71" s="373"/>
      <c r="ADP71" s="373"/>
      <c r="ADQ71" s="373"/>
      <c r="ADR71" s="373"/>
      <c r="ADS71" s="373"/>
      <c r="ADT71" s="373"/>
      <c r="ADU71" s="373"/>
      <c r="ADV71" s="373"/>
      <c r="ADW71" s="373"/>
      <c r="ADX71" s="373"/>
      <c r="ADY71" s="373"/>
      <c r="ADZ71" s="373"/>
      <c r="AEA71" s="373"/>
      <c r="AEB71" s="373"/>
      <c r="AEC71" s="373"/>
      <c r="AED71" s="373"/>
      <c r="AEE71" s="373"/>
      <c r="AEF71" s="373"/>
      <c r="AEG71" s="373"/>
      <c r="AEH71" s="373"/>
      <c r="AEI71" s="373"/>
      <c r="AEJ71" s="373"/>
      <c r="AEK71" s="373"/>
      <c r="AEL71" s="373"/>
      <c r="AEM71" s="373"/>
      <c r="AEN71" s="373"/>
      <c r="AEO71" s="373"/>
      <c r="AEP71" s="373"/>
      <c r="AEQ71" s="373"/>
      <c r="AER71" s="373"/>
      <c r="AES71" s="373"/>
      <c r="AET71" s="373"/>
      <c r="AEU71" s="373"/>
      <c r="AEV71" s="373"/>
      <c r="AEW71" s="373"/>
      <c r="AEX71" s="373"/>
      <c r="AEY71" s="373"/>
      <c r="AEZ71" s="373"/>
      <c r="AFA71" s="373"/>
      <c r="AFB71" s="373"/>
      <c r="AFC71" s="373"/>
      <c r="AFD71" s="373"/>
      <c r="AFE71" s="373"/>
      <c r="AFF71" s="373"/>
      <c r="AFG71" s="373"/>
      <c r="AFH71" s="373"/>
      <c r="AFI71" s="373"/>
      <c r="AFJ71" s="373"/>
      <c r="AFK71" s="373"/>
      <c r="AFL71" s="373"/>
      <c r="AFM71" s="373"/>
      <c r="AFN71" s="373"/>
      <c r="AFO71" s="373"/>
      <c r="AFP71" s="373"/>
      <c r="AFQ71" s="373"/>
      <c r="AFR71" s="373"/>
      <c r="AFS71" s="373"/>
      <c r="AFT71" s="373"/>
      <c r="AFU71" s="373"/>
      <c r="AFV71" s="373"/>
      <c r="AFW71" s="373"/>
      <c r="AFX71" s="373"/>
      <c r="AFY71" s="373"/>
      <c r="AFZ71" s="373"/>
      <c r="AGA71" s="373"/>
      <c r="AGB71" s="373"/>
      <c r="AGC71" s="373"/>
      <c r="AGD71" s="373"/>
      <c r="AGE71" s="373"/>
      <c r="AGF71" s="373"/>
      <c r="AGG71" s="373"/>
      <c r="AGH71" s="373"/>
      <c r="AGI71" s="373"/>
      <c r="AGJ71" s="373"/>
      <c r="AGK71" s="373"/>
      <c r="AGL71" s="373"/>
      <c r="AGM71" s="373"/>
      <c r="AGN71" s="373"/>
      <c r="AGO71" s="373"/>
      <c r="AGP71" s="373"/>
      <c r="AGQ71" s="373"/>
      <c r="AGR71" s="373"/>
      <c r="AGS71" s="373"/>
      <c r="AGT71" s="373"/>
      <c r="AGU71" s="373"/>
      <c r="AGV71" s="373"/>
      <c r="AGW71" s="373"/>
      <c r="AGX71" s="373"/>
      <c r="AGY71" s="373"/>
      <c r="AGZ71" s="373"/>
      <c r="AHA71" s="373"/>
      <c r="AHB71" s="373"/>
      <c r="AHC71" s="373"/>
      <c r="AHD71" s="373"/>
      <c r="AHE71" s="373"/>
      <c r="AHF71" s="373"/>
      <c r="AHG71" s="373"/>
      <c r="AHH71" s="373"/>
      <c r="AHI71" s="373"/>
      <c r="AHJ71" s="373"/>
      <c r="AHK71" s="373"/>
      <c r="AHL71" s="373"/>
      <c r="AHM71" s="373"/>
      <c r="AHN71" s="373"/>
      <c r="AHO71" s="373"/>
      <c r="AHP71" s="373"/>
      <c r="AHQ71" s="373"/>
      <c r="AHR71" s="373"/>
      <c r="AHS71" s="373"/>
      <c r="AHT71" s="373"/>
      <c r="AHU71" s="373"/>
      <c r="AHV71" s="373"/>
      <c r="AHW71" s="373"/>
      <c r="AHX71" s="373"/>
      <c r="AHY71" s="373"/>
      <c r="AHZ71" s="373"/>
      <c r="AIA71" s="373"/>
      <c r="AIB71" s="373"/>
      <c r="AIC71" s="373"/>
      <c r="AID71" s="373"/>
      <c r="AIE71" s="373"/>
      <c r="AIF71" s="373"/>
      <c r="AIG71" s="373"/>
      <c r="AIH71" s="373"/>
      <c r="AII71" s="373"/>
      <c r="AIJ71" s="373"/>
      <c r="AIK71" s="373"/>
      <c r="AIL71" s="373"/>
      <c r="AIM71" s="373"/>
      <c r="AIN71" s="373"/>
      <c r="AIO71" s="373"/>
      <c r="AIP71" s="373"/>
      <c r="AIQ71" s="373"/>
      <c r="AIR71" s="373"/>
      <c r="AIS71" s="373"/>
      <c r="AIT71" s="373"/>
    </row>
    <row r="72" spans="1:930" ht="15" customHeight="1">
      <c r="A72" s="257"/>
      <c r="B72" s="269"/>
      <c r="C72" s="181"/>
      <c r="D72" s="465"/>
      <c r="E72" s="298"/>
      <c r="F72" s="298"/>
      <c r="G72" s="298"/>
      <c r="H72" s="298"/>
      <c r="I72" s="298"/>
      <c r="J72" s="298"/>
      <c r="K72" s="298"/>
      <c r="L72" s="298"/>
      <c r="M72" s="298"/>
      <c r="N72" s="298"/>
      <c r="O72" s="298"/>
      <c r="P72" s="298"/>
      <c r="R72" s="854"/>
      <c r="S72" s="854"/>
      <c r="T72" s="321"/>
      <c r="U72" s="321"/>
      <c r="V72" s="1239"/>
      <c r="W72" s="1239"/>
      <c r="X72" s="1239"/>
      <c r="Y72" s="1239"/>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373"/>
      <c r="CS72" s="373"/>
      <c r="CT72" s="373"/>
      <c r="CU72" s="373"/>
      <c r="CV72" s="373"/>
      <c r="CW72" s="373"/>
      <c r="CX72" s="373"/>
      <c r="CY72" s="373"/>
      <c r="CZ72" s="373"/>
      <c r="DA72" s="373"/>
      <c r="DB72" s="373"/>
      <c r="DC72" s="373"/>
      <c r="DD72" s="373"/>
      <c r="DE72" s="373"/>
      <c r="DF72" s="373"/>
      <c r="DG72" s="373"/>
      <c r="DH72" s="373"/>
      <c r="DI72" s="373"/>
      <c r="DJ72" s="373"/>
      <c r="DK72" s="373"/>
      <c r="DL72" s="373"/>
      <c r="DM72" s="373"/>
      <c r="DN72" s="373"/>
      <c r="DO72" s="373"/>
      <c r="DP72" s="373"/>
      <c r="DQ72" s="373"/>
      <c r="DR72" s="373"/>
      <c r="DS72" s="373"/>
      <c r="DT72" s="373"/>
      <c r="DU72" s="373"/>
      <c r="DV72" s="373"/>
      <c r="DW72" s="373"/>
      <c r="DX72" s="373"/>
      <c r="DY72" s="373"/>
      <c r="DZ72" s="373"/>
      <c r="EA72" s="373"/>
      <c r="EB72" s="373"/>
      <c r="EC72" s="373"/>
      <c r="ED72" s="373"/>
      <c r="EE72" s="373"/>
      <c r="EF72" s="373"/>
      <c r="EG72" s="373"/>
      <c r="EH72" s="373"/>
      <c r="EI72" s="373"/>
      <c r="EJ72" s="373"/>
      <c r="EK72" s="373"/>
      <c r="EL72" s="373"/>
      <c r="EM72" s="373"/>
      <c r="EN72" s="373"/>
      <c r="EO72" s="373"/>
      <c r="EP72" s="373"/>
      <c r="EQ72" s="373"/>
      <c r="ER72" s="373"/>
      <c r="ES72" s="373"/>
      <c r="ET72" s="373"/>
      <c r="EU72" s="373"/>
      <c r="EV72" s="373"/>
      <c r="EW72" s="373"/>
      <c r="EX72" s="373"/>
      <c r="EY72" s="373"/>
      <c r="EZ72" s="373"/>
      <c r="FA72" s="373"/>
      <c r="FB72" s="373"/>
      <c r="FC72" s="373"/>
      <c r="FD72" s="373"/>
      <c r="FE72" s="373"/>
      <c r="FF72" s="373"/>
      <c r="FG72" s="373"/>
      <c r="FH72" s="373"/>
      <c r="FI72" s="373"/>
      <c r="FJ72" s="373"/>
      <c r="FK72" s="373"/>
      <c r="FL72" s="373"/>
      <c r="FM72" s="373"/>
      <c r="FN72" s="373"/>
      <c r="FO72" s="373"/>
      <c r="FP72" s="373"/>
      <c r="FQ72" s="373"/>
      <c r="FR72" s="373"/>
      <c r="FS72" s="373"/>
      <c r="FT72" s="373"/>
      <c r="FU72" s="373"/>
      <c r="FV72" s="373"/>
      <c r="FW72" s="373"/>
      <c r="FX72" s="373"/>
      <c r="FY72" s="373"/>
      <c r="FZ72" s="373"/>
      <c r="GA72" s="373"/>
      <c r="GB72" s="373"/>
      <c r="GC72" s="373"/>
      <c r="GD72" s="373"/>
      <c r="GE72" s="373"/>
      <c r="GF72" s="373"/>
      <c r="GG72" s="373"/>
      <c r="GH72" s="373"/>
      <c r="GI72" s="373"/>
      <c r="GJ72" s="373"/>
      <c r="GK72" s="373"/>
      <c r="GL72" s="373"/>
      <c r="GM72" s="373"/>
      <c r="GN72" s="373"/>
      <c r="GO72" s="373"/>
      <c r="GP72" s="373"/>
      <c r="GQ72" s="373"/>
      <c r="GR72" s="373"/>
      <c r="GS72" s="373"/>
      <c r="GT72" s="373"/>
      <c r="GU72" s="373"/>
      <c r="GV72" s="373"/>
      <c r="GW72" s="373"/>
      <c r="GX72" s="373"/>
      <c r="GY72" s="373"/>
      <c r="GZ72" s="373"/>
      <c r="HA72" s="373"/>
      <c r="HB72" s="373"/>
      <c r="HC72" s="373"/>
      <c r="HD72" s="373"/>
      <c r="HE72" s="373"/>
      <c r="HF72" s="373"/>
      <c r="HG72" s="373"/>
      <c r="HH72" s="373"/>
      <c r="HI72" s="373"/>
      <c r="HJ72" s="373"/>
      <c r="HK72" s="373"/>
      <c r="HL72" s="373"/>
      <c r="HM72" s="373"/>
      <c r="HN72" s="373"/>
      <c r="HO72" s="373"/>
      <c r="HP72" s="373"/>
      <c r="HQ72" s="373"/>
      <c r="HR72" s="373"/>
      <c r="HS72" s="373"/>
      <c r="HT72" s="373"/>
      <c r="HU72" s="373"/>
      <c r="HV72" s="373"/>
      <c r="HW72" s="373"/>
      <c r="HX72" s="373"/>
      <c r="HY72" s="373"/>
      <c r="HZ72" s="373"/>
      <c r="IA72" s="373"/>
      <c r="IB72" s="373"/>
      <c r="IC72" s="373"/>
      <c r="ID72" s="373"/>
      <c r="IE72" s="373"/>
      <c r="IF72" s="373"/>
      <c r="IG72" s="373"/>
      <c r="IH72" s="373"/>
      <c r="II72" s="373"/>
      <c r="IJ72" s="373"/>
      <c r="IK72" s="373"/>
      <c r="IL72" s="373"/>
      <c r="IM72" s="373"/>
      <c r="IN72" s="373"/>
      <c r="IO72" s="373"/>
      <c r="IP72" s="373"/>
      <c r="IQ72" s="373"/>
      <c r="IR72" s="373"/>
      <c r="IS72" s="373"/>
      <c r="IT72" s="373"/>
      <c r="IU72" s="373"/>
      <c r="IV72" s="373"/>
      <c r="IW72" s="373"/>
      <c r="IX72" s="373"/>
      <c r="IY72" s="373"/>
      <c r="IZ72" s="373"/>
      <c r="JA72" s="373"/>
      <c r="JB72" s="373"/>
      <c r="JC72" s="373"/>
      <c r="JD72" s="373"/>
      <c r="JE72" s="373"/>
      <c r="JF72" s="373"/>
      <c r="JG72" s="373"/>
      <c r="JH72" s="373"/>
      <c r="JI72" s="373"/>
      <c r="JJ72" s="373"/>
      <c r="JK72" s="373"/>
      <c r="JL72" s="373"/>
      <c r="JM72" s="373"/>
      <c r="JN72" s="373"/>
      <c r="JO72" s="373"/>
      <c r="JP72" s="373"/>
      <c r="JQ72" s="373"/>
      <c r="JR72" s="373"/>
      <c r="JS72" s="373"/>
      <c r="JT72" s="373"/>
      <c r="JU72" s="373"/>
      <c r="JV72" s="373"/>
      <c r="JW72" s="373"/>
      <c r="JX72" s="373"/>
      <c r="JY72" s="373"/>
      <c r="JZ72" s="373"/>
      <c r="KA72" s="373"/>
      <c r="KB72" s="373"/>
      <c r="KC72" s="373"/>
      <c r="KD72" s="373"/>
      <c r="KE72" s="373"/>
      <c r="KF72" s="373"/>
      <c r="KG72" s="373"/>
      <c r="KH72" s="373"/>
      <c r="KI72" s="373"/>
      <c r="KJ72" s="373"/>
      <c r="KK72" s="373"/>
      <c r="KL72" s="373"/>
      <c r="KM72" s="373"/>
      <c r="KN72" s="373"/>
      <c r="KO72" s="373"/>
      <c r="KP72" s="373"/>
      <c r="KQ72" s="373"/>
      <c r="KR72" s="373"/>
      <c r="KS72" s="373"/>
      <c r="KT72" s="373"/>
      <c r="KU72" s="373"/>
      <c r="KV72" s="373"/>
      <c r="KW72" s="373"/>
      <c r="KX72" s="373"/>
      <c r="KY72" s="373"/>
      <c r="KZ72" s="373"/>
      <c r="LA72" s="373"/>
      <c r="LB72" s="373"/>
      <c r="LC72" s="373"/>
      <c r="LD72" s="373"/>
      <c r="LE72" s="373"/>
      <c r="LF72" s="373"/>
      <c r="LG72" s="373"/>
      <c r="LH72" s="373"/>
      <c r="LI72" s="373"/>
      <c r="LJ72" s="373"/>
      <c r="LK72" s="373"/>
      <c r="LL72" s="373"/>
      <c r="LM72" s="373"/>
      <c r="LN72" s="373"/>
      <c r="LO72" s="373"/>
      <c r="LP72" s="373"/>
      <c r="LQ72" s="373"/>
      <c r="LR72" s="373"/>
      <c r="LS72" s="373"/>
      <c r="LT72" s="373"/>
      <c r="LU72" s="373"/>
      <c r="LV72" s="373"/>
      <c r="LW72" s="373"/>
      <c r="LX72" s="373"/>
      <c r="LY72" s="373"/>
      <c r="LZ72" s="373"/>
      <c r="MA72" s="373"/>
      <c r="MB72" s="373"/>
      <c r="MC72" s="373"/>
      <c r="MD72" s="373"/>
      <c r="ME72" s="373"/>
      <c r="MF72" s="373"/>
      <c r="MG72" s="373"/>
      <c r="MH72" s="373"/>
      <c r="MI72" s="373"/>
      <c r="MJ72" s="373"/>
      <c r="MK72" s="373"/>
      <c r="ML72" s="373"/>
      <c r="MM72" s="373"/>
      <c r="MN72" s="373"/>
      <c r="MO72" s="373"/>
      <c r="MP72" s="373"/>
      <c r="MQ72" s="373"/>
      <c r="MR72" s="373"/>
      <c r="MS72" s="373"/>
      <c r="MT72" s="373"/>
      <c r="MU72" s="373"/>
      <c r="MV72" s="373"/>
      <c r="MW72" s="373"/>
      <c r="MX72" s="373"/>
      <c r="MY72" s="373"/>
      <c r="MZ72" s="373"/>
      <c r="NA72" s="373"/>
      <c r="NB72" s="373"/>
      <c r="NC72" s="373"/>
      <c r="ND72" s="373"/>
      <c r="NE72" s="373"/>
      <c r="NF72" s="373"/>
      <c r="NG72" s="373"/>
      <c r="NH72" s="373"/>
      <c r="NI72" s="373"/>
      <c r="NJ72" s="373"/>
      <c r="NK72" s="373"/>
      <c r="NL72" s="373"/>
      <c r="NM72" s="373"/>
      <c r="NN72" s="373"/>
      <c r="NO72" s="373"/>
      <c r="NP72" s="373"/>
      <c r="NQ72" s="373"/>
      <c r="NR72" s="373"/>
      <c r="NS72" s="373"/>
      <c r="NT72" s="373"/>
      <c r="NU72" s="373"/>
      <c r="NV72" s="373"/>
      <c r="NW72" s="373"/>
      <c r="NX72" s="373"/>
      <c r="NY72" s="373"/>
      <c r="NZ72" s="373"/>
      <c r="OA72" s="373"/>
      <c r="OB72" s="373"/>
      <c r="OC72" s="373"/>
      <c r="OD72" s="373"/>
      <c r="OE72" s="373"/>
      <c r="OF72" s="373"/>
      <c r="OG72" s="373"/>
      <c r="OH72" s="373"/>
      <c r="OI72" s="373"/>
      <c r="OJ72" s="373"/>
      <c r="OK72" s="373"/>
      <c r="OL72" s="373"/>
      <c r="OM72" s="373"/>
      <c r="ON72" s="373"/>
      <c r="OO72" s="373"/>
      <c r="OP72" s="373"/>
      <c r="OQ72" s="373"/>
      <c r="OR72" s="373"/>
      <c r="OS72" s="373"/>
      <c r="OT72" s="373"/>
      <c r="OU72" s="373"/>
      <c r="OV72" s="373"/>
      <c r="OW72" s="373"/>
      <c r="OX72" s="373"/>
      <c r="OY72" s="373"/>
      <c r="OZ72" s="373"/>
      <c r="PA72" s="373"/>
      <c r="PB72" s="373"/>
      <c r="PC72" s="373"/>
      <c r="PD72" s="373"/>
      <c r="PE72" s="373"/>
      <c r="PF72" s="373"/>
      <c r="PG72" s="373"/>
      <c r="PH72" s="373"/>
      <c r="PI72" s="373"/>
      <c r="PJ72" s="373"/>
      <c r="PK72" s="373"/>
      <c r="PL72" s="373"/>
      <c r="PM72" s="373"/>
      <c r="PN72" s="373"/>
      <c r="PO72" s="373"/>
      <c r="PP72" s="373"/>
      <c r="PQ72" s="373"/>
      <c r="PR72" s="373"/>
      <c r="PS72" s="373"/>
      <c r="PT72" s="373"/>
      <c r="PU72" s="373"/>
      <c r="PV72" s="373"/>
      <c r="PW72" s="373"/>
      <c r="PX72" s="373"/>
      <c r="PY72" s="373"/>
      <c r="PZ72" s="373"/>
      <c r="QA72" s="373"/>
      <c r="QB72" s="373"/>
      <c r="QC72" s="373"/>
      <c r="QD72" s="373"/>
      <c r="QE72" s="373"/>
      <c r="QF72" s="373"/>
      <c r="QG72" s="373"/>
      <c r="QH72" s="373"/>
      <c r="QI72" s="373"/>
      <c r="QJ72" s="373"/>
      <c r="QK72" s="373"/>
      <c r="QL72" s="373"/>
      <c r="QM72" s="373"/>
      <c r="QN72" s="373"/>
      <c r="QO72" s="373"/>
      <c r="QP72" s="373"/>
      <c r="QQ72" s="373"/>
      <c r="QR72" s="373"/>
      <c r="QS72" s="373"/>
      <c r="QT72" s="373"/>
      <c r="QU72" s="373"/>
      <c r="QV72" s="373"/>
      <c r="QW72" s="373"/>
      <c r="QX72" s="373"/>
      <c r="QY72" s="373"/>
      <c r="QZ72" s="373"/>
      <c r="RA72" s="373"/>
      <c r="RB72" s="373"/>
      <c r="RC72" s="373"/>
      <c r="RD72" s="373"/>
      <c r="RE72" s="373"/>
      <c r="RF72" s="373"/>
      <c r="RG72" s="373"/>
      <c r="RH72" s="373"/>
      <c r="RI72" s="373"/>
      <c r="RJ72" s="373"/>
      <c r="RK72" s="373"/>
      <c r="RL72" s="373"/>
      <c r="RM72" s="373"/>
      <c r="RN72" s="373"/>
      <c r="RO72" s="373"/>
      <c r="RP72" s="373"/>
      <c r="RQ72" s="373"/>
      <c r="RR72" s="373"/>
      <c r="RS72" s="373"/>
      <c r="RT72" s="373"/>
      <c r="RU72" s="373"/>
      <c r="RV72" s="373"/>
      <c r="RW72" s="373"/>
      <c r="RX72" s="373"/>
      <c r="RY72" s="373"/>
      <c r="RZ72" s="373"/>
      <c r="SA72" s="373"/>
      <c r="SB72" s="373"/>
      <c r="SC72" s="373"/>
      <c r="SD72" s="373"/>
      <c r="SE72" s="373"/>
      <c r="SF72" s="373"/>
      <c r="SG72" s="373"/>
      <c r="SH72" s="373"/>
      <c r="SI72" s="373"/>
      <c r="SJ72" s="373"/>
      <c r="SK72" s="373"/>
      <c r="SL72" s="373"/>
      <c r="SM72" s="373"/>
      <c r="SN72" s="373"/>
      <c r="SO72" s="373"/>
      <c r="SP72" s="373"/>
      <c r="SQ72" s="373"/>
      <c r="SR72" s="373"/>
      <c r="SS72" s="373"/>
      <c r="ST72" s="373"/>
      <c r="SU72" s="373"/>
      <c r="SV72" s="373"/>
      <c r="SW72" s="373"/>
      <c r="SX72" s="373"/>
      <c r="SY72" s="373"/>
      <c r="SZ72" s="373"/>
      <c r="TA72" s="373"/>
      <c r="TB72" s="373"/>
      <c r="TC72" s="373"/>
      <c r="TD72" s="373"/>
      <c r="TE72" s="373"/>
      <c r="TF72" s="373"/>
      <c r="TG72" s="373"/>
      <c r="TH72" s="373"/>
      <c r="TI72" s="373"/>
      <c r="TJ72" s="373"/>
      <c r="TK72" s="373"/>
      <c r="TL72" s="373"/>
      <c r="TM72" s="373"/>
      <c r="TN72" s="373"/>
      <c r="TO72" s="373"/>
      <c r="TP72" s="373"/>
      <c r="TQ72" s="373"/>
      <c r="TR72" s="373"/>
      <c r="TS72" s="373"/>
      <c r="TT72" s="373"/>
      <c r="TU72" s="373"/>
      <c r="TV72" s="373"/>
      <c r="TW72" s="373"/>
      <c r="TX72" s="373"/>
      <c r="TY72" s="373"/>
      <c r="TZ72" s="373"/>
      <c r="UA72" s="373"/>
      <c r="UB72" s="373"/>
      <c r="UC72" s="373"/>
      <c r="UD72" s="373"/>
      <c r="UE72" s="373"/>
      <c r="UF72" s="373"/>
      <c r="UG72" s="373"/>
      <c r="UH72" s="373"/>
      <c r="UI72" s="373"/>
      <c r="UJ72" s="373"/>
      <c r="UK72" s="373"/>
      <c r="UL72" s="373"/>
      <c r="UM72" s="373"/>
      <c r="UN72" s="373"/>
      <c r="UO72" s="373"/>
      <c r="UP72" s="373"/>
      <c r="UQ72" s="373"/>
      <c r="UR72" s="373"/>
      <c r="US72" s="373"/>
      <c r="UT72" s="373"/>
      <c r="UU72" s="373"/>
      <c r="UV72" s="373"/>
      <c r="UW72" s="373"/>
      <c r="UX72" s="373"/>
      <c r="UY72" s="373"/>
      <c r="UZ72" s="373"/>
      <c r="VA72" s="373"/>
      <c r="VB72" s="373"/>
      <c r="VC72" s="373"/>
      <c r="VD72" s="373"/>
      <c r="VE72" s="373"/>
      <c r="VF72" s="373"/>
      <c r="VG72" s="373"/>
      <c r="VH72" s="373"/>
      <c r="VI72" s="373"/>
      <c r="VJ72" s="373"/>
      <c r="VK72" s="373"/>
      <c r="VL72" s="373"/>
      <c r="VM72" s="373"/>
      <c r="VN72" s="373"/>
      <c r="VO72" s="373"/>
      <c r="VP72" s="373"/>
      <c r="VQ72" s="373"/>
      <c r="VR72" s="373"/>
      <c r="VS72" s="373"/>
      <c r="VT72" s="373"/>
      <c r="VU72" s="373"/>
      <c r="VV72" s="373"/>
      <c r="VW72" s="373"/>
      <c r="VX72" s="373"/>
      <c r="VY72" s="373"/>
      <c r="VZ72" s="373"/>
      <c r="WA72" s="373"/>
      <c r="WB72" s="373"/>
      <c r="WC72" s="373"/>
      <c r="WD72" s="373"/>
      <c r="WE72" s="373"/>
      <c r="WF72" s="373"/>
      <c r="WG72" s="373"/>
      <c r="WH72" s="373"/>
      <c r="WI72" s="373"/>
      <c r="WJ72" s="373"/>
      <c r="WK72" s="373"/>
      <c r="WL72" s="373"/>
      <c r="WM72" s="373"/>
      <c r="WN72" s="373"/>
      <c r="WO72" s="373"/>
      <c r="WP72" s="373"/>
      <c r="WQ72" s="373"/>
      <c r="WR72" s="373"/>
      <c r="WS72" s="373"/>
      <c r="WT72" s="373"/>
      <c r="WU72" s="373"/>
      <c r="WV72" s="373"/>
      <c r="WW72" s="373"/>
      <c r="WX72" s="373"/>
      <c r="WY72" s="373"/>
      <c r="WZ72" s="373"/>
      <c r="XA72" s="373"/>
      <c r="XB72" s="373"/>
      <c r="XC72" s="373"/>
      <c r="XD72" s="373"/>
      <c r="XE72" s="373"/>
      <c r="XF72" s="373"/>
      <c r="XG72" s="373"/>
      <c r="XH72" s="373"/>
      <c r="XI72" s="373"/>
      <c r="XJ72" s="373"/>
      <c r="XK72" s="373"/>
      <c r="XL72" s="373"/>
      <c r="XM72" s="373"/>
      <c r="XN72" s="373"/>
      <c r="XO72" s="373"/>
      <c r="XP72" s="373"/>
      <c r="XQ72" s="373"/>
      <c r="XR72" s="373"/>
      <c r="XS72" s="373"/>
      <c r="XT72" s="373"/>
      <c r="XU72" s="373"/>
      <c r="XV72" s="373"/>
      <c r="XW72" s="373"/>
      <c r="XX72" s="373"/>
      <c r="XY72" s="373"/>
      <c r="XZ72" s="373"/>
      <c r="YA72" s="373"/>
      <c r="YB72" s="373"/>
      <c r="YC72" s="373"/>
      <c r="YD72" s="373"/>
      <c r="YE72" s="373"/>
      <c r="YF72" s="373"/>
      <c r="YG72" s="373"/>
      <c r="YH72" s="373"/>
      <c r="YI72" s="373"/>
      <c r="YJ72" s="373"/>
      <c r="YK72" s="373"/>
      <c r="YL72" s="373"/>
      <c r="YM72" s="373"/>
      <c r="YN72" s="373"/>
      <c r="YO72" s="373"/>
      <c r="YP72" s="373"/>
      <c r="YQ72" s="373"/>
      <c r="YR72" s="373"/>
      <c r="YS72" s="373"/>
      <c r="YT72" s="373"/>
      <c r="YU72" s="373"/>
      <c r="YV72" s="373"/>
      <c r="YW72" s="373"/>
      <c r="YX72" s="373"/>
      <c r="YY72" s="373"/>
      <c r="YZ72" s="373"/>
      <c r="ZA72" s="373"/>
      <c r="ZB72" s="373"/>
      <c r="ZC72" s="373"/>
      <c r="ZD72" s="373"/>
      <c r="ZE72" s="373"/>
      <c r="ZF72" s="373"/>
      <c r="ZG72" s="373"/>
      <c r="ZH72" s="373"/>
      <c r="ZI72" s="373"/>
      <c r="ZJ72" s="373"/>
      <c r="ZK72" s="373"/>
      <c r="ZL72" s="373"/>
      <c r="ZM72" s="373"/>
      <c r="ZN72" s="373"/>
      <c r="ZO72" s="373"/>
      <c r="ZP72" s="373"/>
      <c r="ZQ72" s="373"/>
      <c r="ZR72" s="373"/>
      <c r="ZS72" s="373"/>
      <c r="ZT72" s="373"/>
      <c r="ZU72" s="373"/>
      <c r="ZV72" s="373"/>
      <c r="ZW72" s="373"/>
      <c r="ZX72" s="373"/>
      <c r="ZY72" s="373"/>
      <c r="ZZ72" s="373"/>
      <c r="AAA72" s="373"/>
      <c r="AAB72" s="373"/>
      <c r="AAC72" s="373"/>
      <c r="AAD72" s="373"/>
      <c r="AAE72" s="373"/>
      <c r="AAF72" s="373"/>
      <c r="AAG72" s="373"/>
      <c r="AAH72" s="373"/>
      <c r="AAI72" s="373"/>
      <c r="AAJ72" s="373"/>
      <c r="AAK72" s="373"/>
      <c r="AAL72" s="373"/>
      <c r="AAM72" s="373"/>
      <c r="AAN72" s="373"/>
      <c r="AAO72" s="373"/>
      <c r="AAP72" s="373"/>
      <c r="AAQ72" s="373"/>
      <c r="AAR72" s="373"/>
      <c r="AAS72" s="373"/>
      <c r="AAT72" s="373"/>
      <c r="AAU72" s="373"/>
      <c r="AAV72" s="373"/>
      <c r="AAW72" s="373"/>
      <c r="AAX72" s="373"/>
      <c r="AAY72" s="373"/>
      <c r="AAZ72" s="373"/>
      <c r="ABA72" s="373"/>
      <c r="ABB72" s="373"/>
      <c r="ABC72" s="373"/>
      <c r="ABD72" s="373"/>
      <c r="ABE72" s="373"/>
      <c r="ABF72" s="373"/>
      <c r="ABG72" s="373"/>
      <c r="ABH72" s="373"/>
      <c r="ABI72" s="373"/>
      <c r="ABJ72" s="373"/>
      <c r="ABK72" s="373"/>
      <c r="ABL72" s="373"/>
      <c r="ABM72" s="373"/>
      <c r="ABN72" s="373"/>
      <c r="ABO72" s="373"/>
      <c r="ABP72" s="373"/>
      <c r="ABQ72" s="373"/>
      <c r="ABR72" s="373"/>
      <c r="ABS72" s="373"/>
      <c r="ABT72" s="373"/>
      <c r="ABU72" s="373"/>
      <c r="ABV72" s="373"/>
      <c r="ABW72" s="373"/>
      <c r="ABX72" s="373"/>
      <c r="ABY72" s="373"/>
      <c r="ABZ72" s="373"/>
      <c r="ACA72" s="373"/>
      <c r="ACB72" s="373"/>
      <c r="ACC72" s="373"/>
      <c r="ACD72" s="373"/>
      <c r="ACE72" s="373"/>
      <c r="ACF72" s="373"/>
      <c r="ACG72" s="373"/>
      <c r="ACH72" s="373"/>
      <c r="ACI72" s="373"/>
      <c r="ACJ72" s="373"/>
      <c r="ACK72" s="373"/>
      <c r="ACL72" s="373"/>
      <c r="ACM72" s="373"/>
      <c r="ACN72" s="373"/>
      <c r="ACO72" s="373"/>
      <c r="ACP72" s="373"/>
      <c r="ACQ72" s="373"/>
      <c r="ACR72" s="373"/>
      <c r="ACS72" s="373"/>
      <c r="ACT72" s="373"/>
      <c r="ACU72" s="373"/>
      <c r="ACV72" s="373"/>
      <c r="ACW72" s="373"/>
      <c r="ACX72" s="373"/>
      <c r="ACY72" s="373"/>
      <c r="ACZ72" s="373"/>
      <c r="ADA72" s="373"/>
      <c r="ADB72" s="373"/>
      <c r="ADC72" s="373"/>
      <c r="ADD72" s="373"/>
      <c r="ADE72" s="373"/>
      <c r="ADF72" s="373"/>
      <c r="ADG72" s="373"/>
      <c r="ADH72" s="373"/>
      <c r="ADI72" s="373"/>
      <c r="ADJ72" s="373"/>
      <c r="ADK72" s="373"/>
      <c r="ADL72" s="373"/>
      <c r="ADM72" s="373"/>
      <c r="ADN72" s="373"/>
      <c r="ADO72" s="373"/>
      <c r="ADP72" s="373"/>
      <c r="ADQ72" s="373"/>
      <c r="ADR72" s="373"/>
      <c r="ADS72" s="373"/>
      <c r="ADT72" s="373"/>
      <c r="ADU72" s="373"/>
      <c r="ADV72" s="373"/>
      <c r="ADW72" s="373"/>
      <c r="ADX72" s="373"/>
      <c r="ADY72" s="373"/>
      <c r="ADZ72" s="373"/>
      <c r="AEA72" s="373"/>
      <c r="AEB72" s="373"/>
      <c r="AEC72" s="373"/>
      <c r="AED72" s="373"/>
      <c r="AEE72" s="373"/>
      <c r="AEF72" s="373"/>
      <c r="AEG72" s="373"/>
      <c r="AEH72" s="373"/>
      <c r="AEI72" s="373"/>
      <c r="AEJ72" s="373"/>
      <c r="AEK72" s="373"/>
      <c r="AEL72" s="373"/>
      <c r="AEM72" s="373"/>
      <c r="AEN72" s="373"/>
      <c r="AEO72" s="373"/>
      <c r="AEP72" s="373"/>
      <c r="AEQ72" s="373"/>
      <c r="AER72" s="373"/>
      <c r="AES72" s="373"/>
      <c r="AET72" s="373"/>
      <c r="AEU72" s="373"/>
      <c r="AEV72" s="373"/>
      <c r="AEW72" s="373"/>
      <c r="AEX72" s="373"/>
      <c r="AEY72" s="373"/>
      <c r="AEZ72" s="373"/>
      <c r="AFA72" s="373"/>
      <c r="AFB72" s="373"/>
      <c r="AFC72" s="373"/>
      <c r="AFD72" s="373"/>
      <c r="AFE72" s="373"/>
      <c r="AFF72" s="373"/>
      <c r="AFG72" s="373"/>
      <c r="AFH72" s="373"/>
      <c r="AFI72" s="373"/>
      <c r="AFJ72" s="373"/>
      <c r="AFK72" s="373"/>
      <c r="AFL72" s="373"/>
      <c r="AFM72" s="373"/>
      <c r="AFN72" s="373"/>
      <c r="AFO72" s="373"/>
      <c r="AFP72" s="373"/>
      <c r="AFQ72" s="373"/>
      <c r="AFR72" s="373"/>
      <c r="AFS72" s="373"/>
      <c r="AFT72" s="373"/>
      <c r="AFU72" s="373"/>
      <c r="AFV72" s="373"/>
      <c r="AFW72" s="373"/>
      <c r="AFX72" s="373"/>
      <c r="AFY72" s="373"/>
      <c r="AFZ72" s="373"/>
      <c r="AGA72" s="373"/>
      <c r="AGB72" s="373"/>
      <c r="AGC72" s="373"/>
      <c r="AGD72" s="373"/>
      <c r="AGE72" s="373"/>
      <c r="AGF72" s="373"/>
      <c r="AGG72" s="373"/>
      <c r="AGH72" s="373"/>
      <c r="AGI72" s="373"/>
      <c r="AGJ72" s="373"/>
      <c r="AGK72" s="373"/>
      <c r="AGL72" s="373"/>
      <c r="AGM72" s="373"/>
      <c r="AGN72" s="373"/>
      <c r="AGO72" s="373"/>
      <c r="AGP72" s="373"/>
      <c r="AGQ72" s="373"/>
      <c r="AGR72" s="373"/>
      <c r="AGS72" s="373"/>
      <c r="AGT72" s="373"/>
      <c r="AGU72" s="373"/>
      <c r="AGV72" s="373"/>
      <c r="AGW72" s="373"/>
      <c r="AGX72" s="373"/>
      <c r="AGY72" s="373"/>
      <c r="AGZ72" s="373"/>
      <c r="AHA72" s="373"/>
      <c r="AHB72" s="373"/>
      <c r="AHC72" s="373"/>
      <c r="AHD72" s="373"/>
      <c r="AHE72" s="373"/>
      <c r="AHF72" s="373"/>
      <c r="AHG72" s="373"/>
      <c r="AHH72" s="373"/>
      <c r="AHI72" s="373"/>
      <c r="AHJ72" s="373"/>
      <c r="AHK72" s="373"/>
      <c r="AHL72" s="373"/>
      <c r="AHM72" s="373"/>
      <c r="AHN72" s="373"/>
      <c r="AHO72" s="373"/>
      <c r="AHP72" s="373"/>
      <c r="AHQ72" s="373"/>
      <c r="AHR72" s="373"/>
      <c r="AHS72" s="373"/>
      <c r="AHT72" s="373"/>
      <c r="AHU72" s="373"/>
      <c r="AHV72" s="373"/>
      <c r="AHW72" s="373"/>
      <c r="AHX72" s="373"/>
      <c r="AHY72" s="373"/>
      <c r="AHZ72" s="373"/>
      <c r="AIA72" s="373"/>
      <c r="AIB72" s="373"/>
      <c r="AIC72" s="373"/>
      <c r="AID72" s="373"/>
      <c r="AIE72" s="373"/>
      <c r="AIF72" s="373"/>
      <c r="AIG72" s="373"/>
      <c r="AIH72" s="373"/>
      <c r="AII72" s="373"/>
      <c r="AIJ72" s="373"/>
      <c r="AIK72" s="373"/>
      <c r="AIL72" s="373"/>
      <c r="AIM72" s="373"/>
      <c r="AIN72" s="373"/>
      <c r="AIO72" s="373"/>
      <c r="AIP72" s="373"/>
      <c r="AIQ72" s="373"/>
      <c r="AIR72" s="373"/>
      <c r="AIS72" s="373"/>
      <c r="AIT72" s="373"/>
    </row>
    <row r="73" spans="1:930" ht="15" customHeight="1">
      <c r="A73" s="257"/>
      <c r="B73" s="269"/>
      <c r="C73" s="388"/>
      <c r="D73" s="465"/>
      <c r="E73" s="298"/>
      <c r="F73" s="298"/>
      <c r="G73" s="298"/>
      <c r="H73" s="298"/>
      <c r="I73" s="298"/>
      <c r="J73" s="298"/>
      <c r="K73" s="298"/>
      <c r="L73" s="298"/>
      <c r="M73" s="298"/>
      <c r="N73" s="298"/>
      <c r="O73" s="298"/>
      <c r="P73" s="298"/>
      <c r="R73" s="580"/>
      <c r="S73" s="580"/>
      <c r="T73" s="321"/>
      <c r="U73" s="321"/>
      <c r="V73" s="1239"/>
      <c r="W73" s="321"/>
      <c r="X73" s="321"/>
      <c r="Y73" s="321"/>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c r="BF73" s="373"/>
      <c r="BG73" s="373"/>
      <c r="BH73" s="373"/>
      <c r="BI73" s="373"/>
      <c r="BJ73" s="373"/>
      <c r="BK73" s="373"/>
      <c r="BL73" s="373"/>
      <c r="BM73" s="373"/>
      <c r="BN73" s="373"/>
      <c r="BO73" s="373"/>
      <c r="BP73" s="373"/>
      <c r="BQ73" s="373"/>
      <c r="BR73" s="373"/>
      <c r="BS73" s="37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373"/>
      <c r="CS73" s="373"/>
      <c r="CT73" s="373"/>
      <c r="CU73" s="373"/>
      <c r="CV73" s="373"/>
      <c r="CW73" s="373"/>
      <c r="CX73" s="373"/>
      <c r="CY73" s="373"/>
      <c r="CZ73" s="373"/>
      <c r="DA73" s="373"/>
      <c r="DB73" s="373"/>
      <c r="DC73" s="373"/>
      <c r="DD73" s="373"/>
      <c r="DE73" s="373"/>
      <c r="DF73" s="373"/>
      <c r="DG73" s="373"/>
      <c r="DH73" s="373"/>
      <c r="DI73" s="373"/>
      <c r="DJ73" s="373"/>
      <c r="DK73" s="373"/>
      <c r="DL73" s="373"/>
      <c r="DM73" s="373"/>
      <c r="DN73" s="373"/>
      <c r="DO73" s="373"/>
      <c r="DP73" s="373"/>
      <c r="DQ73" s="373"/>
      <c r="DR73" s="373"/>
      <c r="DS73" s="373"/>
      <c r="DT73" s="373"/>
      <c r="DU73" s="373"/>
      <c r="DV73" s="373"/>
      <c r="DW73" s="373"/>
      <c r="DX73" s="373"/>
      <c r="DY73" s="373"/>
      <c r="DZ73" s="373"/>
      <c r="EA73" s="373"/>
      <c r="EB73" s="373"/>
      <c r="EC73" s="373"/>
      <c r="ED73" s="373"/>
      <c r="EE73" s="373"/>
      <c r="EF73" s="373"/>
      <c r="EG73" s="373"/>
      <c r="EH73" s="373"/>
      <c r="EI73" s="373"/>
      <c r="EJ73" s="373"/>
      <c r="EK73" s="373"/>
      <c r="EL73" s="373"/>
      <c r="EM73" s="373"/>
      <c r="EN73" s="373"/>
      <c r="EO73" s="373"/>
      <c r="EP73" s="373"/>
      <c r="EQ73" s="373"/>
      <c r="ER73" s="373"/>
      <c r="ES73" s="373"/>
      <c r="ET73" s="373"/>
      <c r="EU73" s="373"/>
      <c r="EV73" s="373"/>
      <c r="EW73" s="373"/>
      <c r="EX73" s="373"/>
      <c r="EY73" s="373"/>
      <c r="EZ73" s="373"/>
      <c r="FA73" s="373"/>
      <c r="FB73" s="373"/>
      <c r="FC73" s="373"/>
      <c r="FD73" s="373"/>
      <c r="FE73" s="373"/>
      <c r="FF73" s="373"/>
      <c r="FG73" s="373"/>
      <c r="FH73" s="373"/>
      <c r="FI73" s="373"/>
      <c r="FJ73" s="373"/>
      <c r="FK73" s="373"/>
      <c r="FL73" s="373"/>
      <c r="FM73" s="373"/>
      <c r="FN73" s="373"/>
      <c r="FO73" s="373"/>
      <c r="FP73" s="373"/>
      <c r="FQ73" s="373"/>
      <c r="FR73" s="373"/>
      <c r="FS73" s="373"/>
      <c r="FT73" s="373"/>
      <c r="FU73" s="373"/>
      <c r="FV73" s="373"/>
      <c r="FW73" s="373"/>
      <c r="FX73" s="373"/>
      <c r="FY73" s="373"/>
      <c r="FZ73" s="373"/>
      <c r="GA73" s="373"/>
      <c r="GB73" s="373"/>
      <c r="GC73" s="373"/>
      <c r="GD73" s="373"/>
      <c r="GE73" s="373"/>
      <c r="GF73" s="373"/>
      <c r="GG73" s="373"/>
      <c r="GH73" s="373"/>
      <c r="GI73" s="373"/>
      <c r="GJ73" s="373"/>
      <c r="GK73" s="373"/>
      <c r="GL73" s="373"/>
      <c r="GM73" s="373"/>
      <c r="GN73" s="373"/>
      <c r="GO73" s="373"/>
      <c r="GP73" s="373"/>
      <c r="GQ73" s="373"/>
      <c r="GR73" s="373"/>
      <c r="GS73" s="373"/>
      <c r="GT73" s="373"/>
      <c r="GU73" s="373"/>
      <c r="GV73" s="373"/>
      <c r="GW73" s="373"/>
      <c r="GX73" s="373"/>
      <c r="GY73" s="373"/>
      <c r="GZ73" s="373"/>
      <c r="HA73" s="373"/>
      <c r="HB73" s="373"/>
      <c r="HC73" s="373"/>
      <c r="HD73" s="373"/>
      <c r="HE73" s="373"/>
      <c r="HF73" s="373"/>
      <c r="HG73" s="373"/>
      <c r="HH73" s="373"/>
      <c r="HI73" s="373"/>
      <c r="HJ73" s="373"/>
      <c r="HK73" s="373"/>
      <c r="HL73" s="373"/>
      <c r="HM73" s="373"/>
      <c r="HN73" s="373"/>
      <c r="HO73" s="373"/>
      <c r="HP73" s="373"/>
      <c r="HQ73" s="373"/>
      <c r="HR73" s="373"/>
      <c r="HS73" s="373"/>
      <c r="HT73" s="373"/>
      <c r="HU73" s="373"/>
      <c r="HV73" s="373"/>
      <c r="HW73" s="373"/>
      <c r="HX73" s="373"/>
      <c r="HY73" s="373"/>
      <c r="HZ73" s="373"/>
      <c r="IA73" s="373"/>
      <c r="IB73" s="373"/>
      <c r="IC73" s="373"/>
      <c r="ID73" s="373"/>
      <c r="IE73" s="373"/>
      <c r="IF73" s="373"/>
      <c r="IG73" s="373"/>
      <c r="IH73" s="373"/>
      <c r="II73" s="373"/>
      <c r="IJ73" s="373"/>
      <c r="IK73" s="373"/>
      <c r="IL73" s="373"/>
      <c r="IM73" s="373"/>
      <c r="IN73" s="373"/>
      <c r="IO73" s="373"/>
      <c r="IP73" s="373"/>
      <c r="IQ73" s="373"/>
      <c r="IR73" s="373"/>
      <c r="IS73" s="373"/>
      <c r="IT73" s="373"/>
      <c r="IU73" s="373"/>
      <c r="IV73" s="373"/>
      <c r="IW73" s="373"/>
      <c r="IX73" s="373"/>
      <c r="IY73" s="373"/>
      <c r="IZ73" s="373"/>
      <c r="JA73" s="373"/>
      <c r="JB73" s="373"/>
      <c r="JC73" s="373"/>
      <c r="JD73" s="373"/>
      <c r="JE73" s="373"/>
      <c r="JF73" s="373"/>
      <c r="JG73" s="373"/>
      <c r="JH73" s="373"/>
      <c r="JI73" s="373"/>
      <c r="JJ73" s="373"/>
      <c r="JK73" s="373"/>
      <c r="JL73" s="373"/>
      <c r="JM73" s="373"/>
      <c r="JN73" s="373"/>
      <c r="JO73" s="373"/>
      <c r="JP73" s="373"/>
      <c r="JQ73" s="373"/>
      <c r="JR73" s="373"/>
      <c r="JS73" s="373"/>
      <c r="JT73" s="373"/>
      <c r="JU73" s="373"/>
      <c r="JV73" s="373"/>
      <c r="JW73" s="373"/>
      <c r="JX73" s="373"/>
      <c r="JY73" s="373"/>
      <c r="JZ73" s="373"/>
      <c r="KA73" s="373"/>
      <c r="KB73" s="373"/>
      <c r="KC73" s="373"/>
      <c r="KD73" s="373"/>
      <c r="KE73" s="373"/>
      <c r="KF73" s="373"/>
      <c r="KG73" s="373"/>
      <c r="KH73" s="373"/>
      <c r="KI73" s="373"/>
      <c r="KJ73" s="373"/>
      <c r="KK73" s="373"/>
      <c r="KL73" s="373"/>
      <c r="KM73" s="373"/>
      <c r="KN73" s="373"/>
      <c r="KO73" s="373"/>
      <c r="KP73" s="373"/>
      <c r="KQ73" s="373"/>
      <c r="KR73" s="373"/>
      <c r="KS73" s="373"/>
      <c r="KT73" s="373"/>
      <c r="KU73" s="373"/>
      <c r="KV73" s="373"/>
      <c r="KW73" s="373"/>
      <c r="KX73" s="373"/>
      <c r="KY73" s="373"/>
      <c r="KZ73" s="373"/>
      <c r="LA73" s="373"/>
      <c r="LB73" s="373"/>
      <c r="LC73" s="373"/>
      <c r="LD73" s="373"/>
      <c r="LE73" s="373"/>
      <c r="LF73" s="373"/>
      <c r="LG73" s="373"/>
      <c r="LH73" s="373"/>
      <c r="LI73" s="373"/>
      <c r="LJ73" s="373"/>
      <c r="LK73" s="373"/>
      <c r="LL73" s="373"/>
      <c r="LM73" s="373"/>
      <c r="LN73" s="373"/>
      <c r="LO73" s="373"/>
      <c r="LP73" s="373"/>
      <c r="LQ73" s="373"/>
      <c r="LR73" s="373"/>
      <c r="LS73" s="373"/>
      <c r="LT73" s="373"/>
      <c r="LU73" s="373"/>
      <c r="LV73" s="373"/>
      <c r="LW73" s="373"/>
      <c r="LX73" s="373"/>
      <c r="LY73" s="373"/>
      <c r="LZ73" s="373"/>
      <c r="MA73" s="373"/>
      <c r="MB73" s="373"/>
      <c r="MC73" s="373"/>
      <c r="MD73" s="373"/>
      <c r="ME73" s="373"/>
      <c r="MF73" s="373"/>
      <c r="MG73" s="373"/>
      <c r="MH73" s="373"/>
      <c r="MI73" s="373"/>
      <c r="MJ73" s="373"/>
      <c r="MK73" s="373"/>
      <c r="ML73" s="373"/>
      <c r="MM73" s="373"/>
      <c r="MN73" s="373"/>
      <c r="MO73" s="373"/>
      <c r="MP73" s="373"/>
      <c r="MQ73" s="373"/>
      <c r="MR73" s="373"/>
      <c r="MS73" s="373"/>
      <c r="MT73" s="373"/>
      <c r="MU73" s="373"/>
      <c r="MV73" s="373"/>
      <c r="MW73" s="373"/>
      <c r="MX73" s="373"/>
      <c r="MY73" s="373"/>
      <c r="MZ73" s="373"/>
      <c r="NA73" s="373"/>
      <c r="NB73" s="373"/>
      <c r="NC73" s="373"/>
      <c r="ND73" s="373"/>
      <c r="NE73" s="373"/>
      <c r="NF73" s="373"/>
      <c r="NG73" s="373"/>
      <c r="NH73" s="373"/>
      <c r="NI73" s="373"/>
      <c r="NJ73" s="373"/>
      <c r="NK73" s="373"/>
      <c r="NL73" s="373"/>
      <c r="NM73" s="373"/>
      <c r="NN73" s="373"/>
      <c r="NO73" s="373"/>
      <c r="NP73" s="373"/>
      <c r="NQ73" s="373"/>
      <c r="NR73" s="373"/>
      <c r="NS73" s="373"/>
      <c r="NT73" s="373"/>
      <c r="NU73" s="373"/>
      <c r="NV73" s="373"/>
      <c r="NW73" s="373"/>
      <c r="NX73" s="373"/>
      <c r="NY73" s="373"/>
      <c r="NZ73" s="373"/>
      <c r="OA73" s="373"/>
      <c r="OB73" s="373"/>
      <c r="OC73" s="373"/>
      <c r="OD73" s="373"/>
      <c r="OE73" s="373"/>
      <c r="OF73" s="373"/>
      <c r="OG73" s="373"/>
      <c r="OH73" s="373"/>
      <c r="OI73" s="373"/>
      <c r="OJ73" s="373"/>
      <c r="OK73" s="373"/>
      <c r="OL73" s="373"/>
      <c r="OM73" s="373"/>
      <c r="ON73" s="373"/>
      <c r="OO73" s="373"/>
      <c r="OP73" s="373"/>
      <c r="OQ73" s="373"/>
      <c r="OR73" s="373"/>
      <c r="OS73" s="373"/>
      <c r="OT73" s="373"/>
      <c r="OU73" s="373"/>
      <c r="OV73" s="373"/>
      <c r="OW73" s="373"/>
      <c r="OX73" s="373"/>
      <c r="OY73" s="373"/>
      <c r="OZ73" s="373"/>
      <c r="PA73" s="373"/>
      <c r="PB73" s="373"/>
      <c r="PC73" s="373"/>
      <c r="PD73" s="373"/>
      <c r="PE73" s="373"/>
      <c r="PF73" s="373"/>
      <c r="PG73" s="373"/>
      <c r="PH73" s="373"/>
      <c r="PI73" s="373"/>
      <c r="PJ73" s="373"/>
      <c r="PK73" s="373"/>
      <c r="PL73" s="373"/>
      <c r="PM73" s="373"/>
      <c r="PN73" s="373"/>
      <c r="PO73" s="373"/>
      <c r="PP73" s="373"/>
      <c r="PQ73" s="373"/>
      <c r="PR73" s="373"/>
      <c r="PS73" s="373"/>
      <c r="PT73" s="373"/>
      <c r="PU73" s="373"/>
      <c r="PV73" s="373"/>
      <c r="PW73" s="373"/>
      <c r="PX73" s="373"/>
      <c r="PY73" s="373"/>
      <c r="PZ73" s="373"/>
      <c r="QA73" s="373"/>
      <c r="QB73" s="373"/>
      <c r="QC73" s="373"/>
      <c r="QD73" s="373"/>
      <c r="QE73" s="373"/>
      <c r="QF73" s="373"/>
      <c r="QG73" s="373"/>
      <c r="QH73" s="373"/>
      <c r="QI73" s="373"/>
      <c r="QJ73" s="373"/>
      <c r="QK73" s="373"/>
      <c r="QL73" s="373"/>
      <c r="QM73" s="373"/>
      <c r="QN73" s="373"/>
      <c r="QO73" s="373"/>
      <c r="QP73" s="373"/>
      <c r="QQ73" s="373"/>
      <c r="QR73" s="373"/>
      <c r="QS73" s="373"/>
      <c r="QT73" s="373"/>
      <c r="QU73" s="373"/>
      <c r="QV73" s="373"/>
      <c r="QW73" s="373"/>
      <c r="QX73" s="373"/>
      <c r="QY73" s="373"/>
      <c r="QZ73" s="373"/>
      <c r="RA73" s="373"/>
      <c r="RB73" s="373"/>
      <c r="RC73" s="373"/>
      <c r="RD73" s="373"/>
      <c r="RE73" s="373"/>
      <c r="RF73" s="373"/>
      <c r="RG73" s="373"/>
      <c r="RH73" s="373"/>
      <c r="RI73" s="373"/>
      <c r="RJ73" s="373"/>
      <c r="RK73" s="373"/>
      <c r="RL73" s="373"/>
      <c r="RM73" s="373"/>
      <c r="RN73" s="373"/>
      <c r="RO73" s="373"/>
      <c r="RP73" s="373"/>
      <c r="RQ73" s="373"/>
      <c r="RR73" s="373"/>
      <c r="RS73" s="373"/>
      <c r="RT73" s="373"/>
      <c r="RU73" s="373"/>
      <c r="RV73" s="373"/>
      <c r="RW73" s="373"/>
      <c r="RX73" s="373"/>
      <c r="RY73" s="373"/>
      <c r="RZ73" s="373"/>
      <c r="SA73" s="373"/>
      <c r="SB73" s="373"/>
      <c r="SC73" s="373"/>
      <c r="SD73" s="373"/>
      <c r="SE73" s="373"/>
      <c r="SF73" s="373"/>
      <c r="SG73" s="373"/>
      <c r="SH73" s="373"/>
      <c r="SI73" s="373"/>
      <c r="SJ73" s="373"/>
      <c r="SK73" s="373"/>
      <c r="SL73" s="373"/>
      <c r="SM73" s="373"/>
      <c r="SN73" s="373"/>
      <c r="SO73" s="373"/>
      <c r="SP73" s="373"/>
      <c r="SQ73" s="373"/>
      <c r="SR73" s="373"/>
      <c r="SS73" s="373"/>
      <c r="ST73" s="373"/>
      <c r="SU73" s="373"/>
      <c r="SV73" s="373"/>
      <c r="SW73" s="373"/>
      <c r="SX73" s="373"/>
      <c r="SY73" s="373"/>
      <c r="SZ73" s="373"/>
      <c r="TA73" s="373"/>
      <c r="TB73" s="373"/>
      <c r="TC73" s="373"/>
      <c r="TD73" s="373"/>
      <c r="TE73" s="373"/>
      <c r="TF73" s="373"/>
      <c r="TG73" s="373"/>
      <c r="TH73" s="373"/>
      <c r="TI73" s="373"/>
      <c r="TJ73" s="373"/>
      <c r="TK73" s="373"/>
      <c r="TL73" s="373"/>
      <c r="TM73" s="373"/>
      <c r="TN73" s="373"/>
      <c r="TO73" s="373"/>
      <c r="TP73" s="373"/>
      <c r="TQ73" s="373"/>
      <c r="TR73" s="373"/>
      <c r="TS73" s="373"/>
      <c r="TT73" s="373"/>
      <c r="TU73" s="373"/>
      <c r="TV73" s="373"/>
      <c r="TW73" s="373"/>
      <c r="TX73" s="373"/>
      <c r="TY73" s="373"/>
      <c r="TZ73" s="373"/>
      <c r="UA73" s="373"/>
      <c r="UB73" s="373"/>
      <c r="UC73" s="373"/>
      <c r="UD73" s="373"/>
      <c r="UE73" s="373"/>
      <c r="UF73" s="373"/>
      <c r="UG73" s="373"/>
      <c r="UH73" s="373"/>
      <c r="UI73" s="373"/>
      <c r="UJ73" s="373"/>
      <c r="UK73" s="373"/>
      <c r="UL73" s="373"/>
      <c r="UM73" s="373"/>
      <c r="UN73" s="373"/>
      <c r="UO73" s="373"/>
      <c r="UP73" s="373"/>
      <c r="UQ73" s="373"/>
      <c r="UR73" s="373"/>
      <c r="US73" s="373"/>
      <c r="UT73" s="373"/>
      <c r="UU73" s="373"/>
      <c r="UV73" s="373"/>
      <c r="UW73" s="373"/>
      <c r="UX73" s="373"/>
      <c r="UY73" s="373"/>
      <c r="UZ73" s="373"/>
      <c r="VA73" s="373"/>
      <c r="VB73" s="373"/>
      <c r="VC73" s="373"/>
      <c r="VD73" s="373"/>
      <c r="VE73" s="373"/>
      <c r="VF73" s="373"/>
      <c r="VG73" s="373"/>
      <c r="VH73" s="373"/>
      <c r="VI73" s="373"/>
      <c r="VJ73" s="373"/>
      <c r="VK73" s="373"/>
      <c r="VL73" s="373"/>
      <c r="VM73" s="373"/>
      <c r="VN73" s="373"/>
      <c r="VO73" s="373"/>
      <c r="VP73" s="373"/>
      <c r="VQ73" s="373"/>
      <c r="VR73" s="373"/>
      <c r="VS73" s="373"/>
      <c r="VT73" s="373"/>
      <c r="VU73" s="373"/>
      <c r="VV73" s="373"/>
      <c r="VW73" s="373"/>
      <c r="VX73" s="373"/>
      <c r="VY73" s="373"/>
      <c r="VZ73" s="373"/>
      <c r="WA73" s="373"/>
      <c r="WB73" s="373"/>
      <c r="WC73" s="373"/>
      <c r="WD73" s="373"/>
      <c r="WE73" s="373"/>
      <c r="WF73" s="373"/>
      <c r="WG73" s="373"/>
      <c r="WH73" s="373"/>
      <c r="WI73" s="373"/>
      <c r="WJ73" s="373"/>
      <c r="WK73" s="373"/>
      <c r="WL73" s="373"/>
      <c r="WM73" s="373"/>
      <c r="WN73" s="373"/>
      <c r="WO73" s="373"/>
      <c r="WP73" s="373"/>
      <c r="WQ73" s="373"/>
      <c r="WR73" s="373"/>
      <c r="WS73" s="373"/>
      <c r="WT73" s="373"/>
      <c r="WU73" s="373"/>
      <c r="WV73" s="373"/>
      <c r="WW73" s="373"/>
      <c r="WX73" s="373"/>
      <c r="WY73" s="373"/>
      <c r="WZ73" s="373"/>
      <c r="XA73" s="373"/>
      <c r="XB73" s="373"/>
      <c r="XC73" s="373"/>
      <c r="XD73" s="373"/>
      <c r="XE73" s="373"/>
      <c r="XF73" s="373"/>
      <c r="XG73" s="373"/>
      <c r="XH73" s="373"/>
      <c r="XI73" s="373"/>
      <c r="XJ73" s="373"/>
      <c r="XK73" s="373"/>
      <c r="XL73" s="373"/>
      <c r="XM73" s="373"/>
      <c r="XN73" s="373"/>
      <c r="XO73" s="373"/>
      <c r="XP73" s="373"/>
      <c r="XQ73" s="373"/>
      <c r="XR73" s="373"/>
      <c r="XS73" s="373"/>
      <c r="XT73" s="373"/>
      <c r="XU73" s="373"/>
      <c r="XV73" s="373"/>
      <c r="XW73" s="373"/>
      <c r="XX73" s="373"/>
      <c r="XY73" s="373"/>
      <c r="XZ73" s="373"/>
      <c r="YA73" s="373"/>
      <c r="YB73" s="373"/>
      <c r="YC73" s="373"/>
      <c r="YD73" s="373"/>
      <c r="YE73" s="373"/>
      <c r="YF73" s="373"/>
      <c r="YG73" s="373"/>
      <c r="YH73" s="373"/>
      <c r="YI73" s="373"/>
      <c r="YJ73" s="373"/>
      <c r="YK73" s="373"/>
      <c r="YL73" s="373"/>
      <c r="YM73" s="373"/>
      <c r="YN73" s="373"/>
      <c r="YO73" s="373"/>
      <c r="YP73" s="373"/>
      <c r="YQ73" s="373"/>
      <c r="YR73" s="373"/>
      <c r="YS73" s="373"/>
      <c r="YT73" s="373"/>
      <c r="YU73" s="373"/>
      <c r="YV73" s="373"/>
      <c r="YW73" s="373"/>
      <c r="YX73" s="373"/>
      <c r="YY73" s="373"/>
      <c r="YZ73" s="373"/>
      <c r="ZA73" s="373"/>
      <c r="ZB73" s="373"/>
      <c r="ZC73" s="373"/>
      <c r="ZD73" s="373"/>
      <c r="ZE73" s="373"/>
      <c r="ZF73" s="373"/>
      <c r="ZG73" s="373"/>
      <c r="ZH73" s="373"/>
      <c r="ZI73" s="373"/>
      <c r="ZJ73" s="373"/>
      <c r="ZK73" s="373"/>
      <c r="ZL73" s="373"/>
      <c r="ZM73" s="373"/>
      <c r="ZN73" s="373"/>
      <c r="ZO73" s="373"/>
      <c r="ZP73" s="373"/>
      <c r="ZQ73" s="373"/>
      <c r="ZR73" s="373"/>
      <c r="ZS73" s="373"/>
      <c r="ZT73" s="373"/>
      <c r="ZU73" s="373"/>
      <c r="ZV73" s="373"/>
      <c r="ZW73" s="373"/>
      <c r="ZX73" s="373"/>
      <c r="ZY73" s="373"/>
      <c r="ZZ73" s="373"/>
      <c r="AAA73" s="373"/>
      <c r="AAB73" s="373"/>
      <c r="AAC73" s="373"/>
      <c r="AAD73" s="373"/>
      <c r="AAE73" s="373"/>
      <c r="AAF73" s="373"/>
      <c r="AAG73" s="373"/>
      <c r="AAH73" s="373"/>
      <c r="AAI73" s="373"/>
      <c r="AAJ73" s="373"/>
      <c r="AAK73" s="373"/>
      <c r="AAL73" s="373"/>
      <c r="AAM73" s="373"/>
      <c r="AAN73" s="373"/>
      <c r="AAO73" s="373"/>
      <c r="AAP73" s="373"/>
      <c r="AAQ73" s="373"/>
      <c r="AAR73" s="373"/>
      <c r="AAS73" s="373"/>
      <c r="AAT73" s="373"/>
      <c r="AAU73" s="373"/>
      <c r="AAV73" s="373"/>
      <c r="AAW73" s="373"/>
      <c r="AAX73" s="373"/>
      <c r="AAY73" s="373"/>
      <c r="AAZ73" s="373"/>
      <c r="ABA73" s="373"/>
      <c r="ABB73" s="373"/>
      <c r="ABC73" s="373"/>
      <c r="ABD73" s="373"/>
      <c r="ABE73" s="373"/>
      <c r="ABF73" s="373"/>
      <c r="ABG73" s="373"/>
      <c r="ABH73" s="373"/>
      <c r="ABI73" s="373"/>
      <c r="ABJ73" s="373"/>
      <c r="ABK73" s="373"/>
      <c r="ABL73" s="373"/>
      <c r="ABM73" s="373"/>
      <c r="ABN73" s="373"/>
      <c r="ABO73" s="373"/>
      <c r="ABP73" s="373"/>
      <c r="ABQ73" s="373"/>
      <c r="ABR73" s="373"/>
      <c r="ABS73" s="373"/>
      <c r="ABT73" s="373"/>
      <c r="ABU73" s="373"/>
      <c r="ABV73" s="373"/>
      <c r="ABW73" s="373"/>
      <c r="ABX73" s="373"/>
      <c r="ABY73" s="373"/>
      <c r="ABZ73" s="373"/>
      <c r="ACA73" s="373"/>
      <c r="ACB73" s="373"/>
      <c r="ACC73" s="373"/>
      <c r="ACD73" s="373"/>
      <c r="ACE73" s="373"/>
      <c r="ACF73" s="373"/>
      <c r="ACG73" s="373"/>
      <c r="ACH73" s="373"/>
      <c r="ACI73" s="373"/>
      <c r="ACJ73" s="373"/>
      <c r="ACK73" s="373"/>
      <c r="ACL73" s="373"/>
      <c r="ACM73" s="373"/>
      <c r="ACN73" s="373"/>
      <c r="ACO73" s="373"/>
      <c r="ACP73" s="373"/>
      <c r="ACQ73" s="373"/>
      <c r="ACR73" s="373"/>
      <c r="ACS73" s="373"/>
      <c r="ACT73" s="373"/>
      <c r="ACU73" s="373"/>
      <c r="ACV73" s="373"/>
      <c r="ACW73" s="373"/>
      <c r="ACX73" s="373"/>
      <c r="ACY73" s="373"/>
      <c r="ACZ73" s="373"/>
      <c r="ADA73" s="373"/>
      <c r="ADB73" s="373"/>
      <c r="ADC73" s="373"/>
      <c r="ADD73" s="373"/>
      <c r="ADE73" s="373"/>
      <c r="ADF73" s="373"/>
      <c r="ADG73" s="373"/>
      <c r="ADH73" s="373"/>
      <c r="ADI73" s="373"/>
      <c r="ADJ73" s="373"/>
      <c r="ADK73" s="373"/>
      <c r="ADL73" s="373"/>
      <c r="ADM73" s="373"/>
      <c r="ADN73" s="373"/>
      <c r="ADO73" s="373"/>
      <c r="ADP73" s="373"/>
      <c r="ADQ73" s="373"/>
      <c r="ADR73" s="373"/>
      <c r="ADS73" s="373"/>
      <c r="ADT73" s="373"/>
      <c r="ADU73" s="373"/>
      <c r="ADV73" s="373"/>
      <c r="ADW73" s="373"/>
      <c r="ADX73" s="373"/>
      <c r="ADY73" s="373"/>
      <c r="ADZ73" s="373"/>
      <c r="AEA73" s="373"/>
      <c r="AEB73" s="373"/>
      <c r="AEC73" s="373"/>
      <c r="AED73" s="373"/>
      <c r="AEE73" s="373"/>
      <c r="AEF73" s="373"/>
      <c r="AEG73" s="373"/>
      <c r="AEH73" s="373"/>
      <c r="AEI73" s="373"/>
      <c r="AEJ73" s="373"/>
      <c r="AEK73" s="373"/>
      <c r="AEL73" s="373"/>
      <c r="AEM73" s="373"/>
      <c r="AEN73" s="373"/>
      <c r="AEO73" s="373"/>
      <c r="AEP73" s="373"/>
      <c r="AEQ73" s="373"/>
      <c r="AER73" s="373"/>
      <c r="AES73" s="373"/>
      <c r="AET73" s="373"/>
      <c r="AEU73" s="373"/>
      <c r="AEV73" s="373"/>
      <c r="AEW73" s="373"/>
      <c r="AEX73" s="373"/>
      <c r="AEY73" s="373"/>
      <c r="AEZ73" s="373"/>
      <c r="AFA73" s="373"/>
      <c r="AFB73" s="373"/>
      <c r="AFC73" s="373"/>
      <c r="AFD73" s="373"/>
      <c r="AFE73" s="373"/>
      <c r="AFF73" s="373"/>
      <c r="AFG73" s="373"/>
      <c r="AFH73" s="373"/>
      <c r="AFI73" s="373"/>
      <c r="AFJ73" s="373"/>
      <c r="AFK73" s="373"/>
      <c r="AFL73" s="373"/>
      <c r="AFM73" s="373"/>
      <c r="AFN73" s="373"/>
      <c r="AFO73" s="373"/>
      <c r="AFP73" s="373"/>
      <c r="AFQ73" s="373"/>
      <c r="AFR73" s="373"/>
      <c r="AFS73" s="373"/>
      <c r="AFT73" s="373"/>
      <c r="AFU73" s="373"/>
      <c r="AFV73" s="373"/>
      <c r="AFW73" s="373"/>
      <c r="AFX73" s="373"/>
      <c r="AFY73" s="373"/>
      <c r="AFZ73" s="373"/>
      <c r="AGA73" s="373"/>
      <c r="AGB73" s="373"/>
      <c r="AGC73" s="373"/>
      <c r="AGD73" s="373"/>
      <c r="AGE73" s="373"/>
      <c r="AGF73" s="373"/>
      <c r="AGG73" s="373"/>
      <c r="AGH73" s="373"/>
      <c r="AGI73" s="373"/>
      <c r="AGJ73" s="373"/>
      <c r="AGK73" s="373"/>
      <c r="AGL73" s="373"/>
      <c r="AGM73" s="373"/>
      <c r="AGN73" s="373"/>
      <c r="AGO73" s="373"/>
      <c r="AGP73" s="373"/>
      <c r="AGQ73" s="373"/>
      <c r="AGR73" s="373"/>
      <c r="AGS73" s="373"/>
      <c r="AGT73" s="373"/>
      <c r="AGU73" s="373"/>
      <c r="AGV73" s="373"/>
      <c r="AGW73" s="373"/>
      <c r="AGX73" s="373"/>
      <c r="AGY73" s="373"/>
      <c r="AGZ73" s="373"/>
      <c r="AHA73" s="373"/>
      <c r="AHB73" s="373"/>
      <c r="AHC73" s="373"/>
      <c r="AHD73" s="373"/>
      <c r="AHE73" s="373"/>
      <c r="AHF73" s="373"/>
      <c r="AHG73" s="373"/>
      <c r="AHH73" s="373"/>
      <c r="AHI73" s="373"/>
      <c r="AHJ73" s="373"/>
      <c r="AHK73" s="373"/>
      <c r="AHL73" s="373"/>
      <c r="AHM73" s="373"/>
      <c r="AHN73" s="373"/>
      <c r="AHO73" s="373"/>
      <c r="AHP73" s="373"/>
      <c r="AHQ73" s="373"/>
      <c r="AHR73" s="373"/>
      <c r="AHS73" s="373"/>
      <c r="AHT73" s="373"/>
      <c r="AHU73" s="373"/>
      <c r="AHV73" s="373"/>
      <c r="AHW73" s="373"/>
      <c r="AHX73" s="373"/>
      <c r="AHY73" s="373"/>
      <c r="AHZ73" s="373"/>
      <c r="AIA73" s="373"/>
      <c r="AIB73" s="373"/>
      <c r="AIC73" s="373"/>
      <c r="AID73" s="373"/>
      <c r="AIE73" s="373"/>
      <c r="AIF73" s="373"/>
      <c r="AIG73" s="373"/>
      <c r="AIH73" s="373"/>
      <c r="AII73" s="373"/>
      <c r="AIJ73" s="373"/>
      <c r="AIK73" s="373"/>
      <c r="AIL73" s="373"/>
      <c r="AIM73" s="373"/>
      <c r="AIN73" s="373"/>
      <c r="AIO73" s="373"/>
      <c r="AIP73" s="373"/>
      <c r="AIQ73" s="373"/>
      <c r="AIR73" s="373"/>
      <c r="AIS73" s="373"/>
      <c r="AIT73" s="373"/>
    </row>
    <row r="74" spans="1:930" ht="15" customHeight="1">
      <c r="A74" s="257"/>
      <c r="B74" s="269"/>
      <c r="D74" s="684"/>
      <c r="E74" s="298"/>
      <c r="F74" s="298"/>
      <c r="G74" s="298"/>
      <c r="H74" s="298"/>
      <c r="I74" s="298"/>
      <c r="J74" s="298"/>
      <c r="K74" s="298"/>
      <c r="L74" s="298"/>
      <c r="M74" s="298"/>
      <c r="N74" s="298"/>
      <c r="O74" s="298"/>
      <c r="P74" s="298"/>
      <c r="R74" s="853"/>
      <c r="S74" s="554"/>
      <c r="T74" s="1239"/>
      <c r="U74" s="321"/>
      <c r="V74" s="1239"/>
      <c r="W74" s="321"/>
      <c r="X74" s="321"/>
      <c r="Y74" s="321"/>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c r="BF74" s="373"/>
      <c r="BG74" s="373"/>
      <c r="BH74" s="373"/>
      <c r="BI74" s="373"/>
      <c r="BJ74" s="373"/>
      <c r="BK74" s="373"/>
      <c r="BL74" s="373"/>
      <c r="BM74" s="373"/>
      <c r="BN74" s="373"/>
      <c r="BO74" s="373"/>
      <c r="BP74" s="373"/>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373"/>
      <c r="CS74" s="373"/>
      <c r="CT74" s="373"/>
      <c r="CU74" s="373"/>
      <c r="CV74" s="373"/>
      <c r="CW74" s="373"/>
      <c r="CX74" s="373"/>
      <c r="CY74" s="373"/>
      <c r="CZ74" s="373"/>
      <c r="DA74" s="373"/>
      <c r="DB74" s="373"/>
      <c r="DC74" s="373"/>
      <c r="DD74" s="373"/>
      <c r="DE74" s="373"/>
      <c r="DF74" s="373"/>
      <c r="DG74" s="373"/>
      <c r="DH74" s="373"/>
      <c r="DI74" s="373"/>
      <c r="DJ74" s="373"/>
      <c r="DK74" s="373"/>
      <c r="DL74" s="373"/>
      <c r="DM74" s="373"/>
      <c r="DN74" s="373"/>
      <c r="DO74" s="373"/>
      <c r="DP74" s="373"/>
      <c r="DQ74" s="373"/>
      <c r="DR74" s="373"/>
      <c r="DS74" s="373"/>
      <c r="DT74" s="373"/>
      <c r="DU74" s="373"/>
      <c r="DV74" s="373"/>
      <c r="DW74" s="373"/>
      <c r="DX74" s="373"/>
      <c r="DY74" s="373"/>
      <c r="DZ74" s="373"/>
      <c r="EA74" s="373"/>
      <c r="EB74" s="373"/>
      <c r="EC74" s="373"/>
      <c r="ED74" s="373"/>
      <c r="EE74" s="373"/>
      <c r="EF74" s="373"/>
      <c r="EG74" s="373"/>
      <c r="EH74" s="373"/>
      <c r="EI74" s="373"/>
      <c r="EJ74" s="373"/>
      <c r="EK74" s="373"/>
      <c r="EL74" s="373"/>
      <c r="EM74" s="373"/>
      <c r="EN74" s="373"/>
      <c r="EO74" s="373"/>
      <c r="EP74" s="373"/>
      <c r="EQ74" s="373"/>
      <c r="ER74" s="373"/>
      <c r="ES74" s="373"/>
      <c r="ET74" s="373"/>
      <c r="EU74" s="373"/>
      <c r="EV74" s="373"/>
      <c r="EW74" s="373"/>
      <c r="EX74" s="373"/>
      <c r="EY74" s="373"/>
      <c r="EZ74" s="373"/>
      <c r="FA74" s="373"/>
      <c r="FB74" s="373"/>
      <c r="FC74" s="373"/>
      <c r="FD74" s="373"/>
      <c r="FE74" s="373"/>
      <c r="FF74" s="373"/>
      <c r="FG74" s="373"/>
      <c r="FH74" s="373"/>
      <c r="FI74" s="373"/>
      <c r="FJ74" s="373"/>
      <c r="FK74" s="373"/>
      <c r="FL74" s="373"/>
      <c r="FM74" s="373"/>
      <c r="FN74" s="373"/>
      <c r="FO74" s="373"/>
      <c r="FP74" s="373"/>
      <c r="FQ74" s="373"/>
      <c r="FR74" s="373"/>
      <c r="FS74" s="373"/>
      <c r="FT74" s="373"/>
      <c r="FU74" s="373"/>
      <c r="FV74" s="373"/>
      <c r="FW74" s="373"/>
      <c r="FX74" s="373"/>
      <c r="FY74" s="373"/>
      <c r="FZ74" s="373"/>
      <c r="GA74" s="373"/>
      <c r="GB74" s="373"/>
      <c r="GC74" s="373"/>
      <c r="GD74" s="373"/>
      <c r="GE74" s="373"/>
      <c r="GF74" s="373"/>
      <c r="GG74" s="373"/>
      <c r="GH74" s="373"/>
      <c r="GI74" s="373"/>
      <c r="GJ74" s="373"/>
      <c r="GK74" s="373"/>
      <c r="GL74" s="373"/>
      <c r="GM74" s="373"/>
      <c r="GN74" s="373"/>
      <c r="GO74" s="373"/>
      <c r="GP74" s="373"/>
      <c r="GQ74" s="373"/>
      <c r="GR74" s="373"/>
      <c r="GS74" s="373"/>
      <c r="GT74" s="373"/>
      <c r="GU74" s="373"/>
      <c r="GV74" s="373"/>
      <c r="GW74" s="373"/>
      <c r="GX74" s="373"/>
      <c r="GY74" s="373"/>
      <c r="GZ74" s="373"/>
      <c r="HA74" s="373"/>
      <c r="HB74" s="373"/>
      <c r="HC74" s="373"/>
      <c r="HD74" s="373"/>
      <c r="HE74" s="373"/>
      <c r="HF74" s="373"/>
      <c r="HG74" s="373"/>
      <c r="HH74" s="373"/>
      <c r="HI74" s="373"/>
      <c r="HJ74" s="373"/>
      <c r="HK74" s="373"/>
      <c r="HL74" s="373"/>
      <c r="HM74" s="373"/>
      <c r="HN74" s="373"/>
      <c r="HO74" s="373"/>
      <c r="HP74" s="373"/>
      <c r="HQ74" s="373"/>
      <c r="HR74" s="373"/>
      <c r="HS74" s="373"/>
      <c r="HT74" s="373"/>
      <c r="HU74" s="373"/>
      <c r="HV74" s="373"/>
      <c r="HW74" s="373"/>
      <c r="HX74" s="373"/>
      <c r="HY74" s="373"/>
      <c r="HZ74" s="373"/>
      <c r="IA74" s="373"/>
      <c r="IB74" s="373"/>
      <c r="IC74" s="373"/>
      <c r="ID74" s="373"/>
      <c r="IE74" s="373"/>
      <c r="IF74" s="373"/>
      <c r="IG74" s="373"/>
      <c r="IH74" s="373"/>
      <c r="II74" s="373"/>
      <c r="IJ74" s="373"/>
      <c r="IK74" s="373"/>
      <c r="IL74" s="373"/>
      <c r="IM74" s="373"/>
      <c r="IN74" s="373"/>
      <c r="IO74" s="373"/>
      <c r="IP74" s="373"/>
      <c r="IQ74" s="373"/>
      <c r="IR74" s="373"/>
      <c r="IS74" s="373"/>
      <c r="IT74" s="373"/>
      <c r="IU74" s="373"/>
      <c r="IV74" s="373"/>
      <c r="IW74" s="373"/>
      <c r="IX74" s="373"/>
      <c r="IY74" s="373"/>
      <c r="IZ74" s="373"/>
      <c r="JA74" s="373"/>
      <c r="JB74" s="373"/>
      <c r="JC74" s="373"/>
      <c r="JD74" s="373"/>
      <c r="JE74" s="373"/>
      <c r="JF74" s="373"/>
      <c r="JG74" s="373"/>
      <c r="JH74" s="373"/>
      <c r="JI74" s="373"/>
      <c r="JJ74" s="373"/>
      <c r="JK74" s="373"/>
      <c r="JL74" s="373"/>
      <c r="JM74" s="373"/>
      <c r="JN74" s="373"/>
      <c r="JO74" s="373"/>
      <c r="JP74" s="373"/>
      <c r="JQ74" s="373"/>
      <c r="JR74" s="373"/>
      <c r="JS74" s="373"/>
      <c r="JT74" s="373"/>
      <c r="JU74" s="373"/>
      <c r="JV74" s="373"/>
      <c r="JW74" s="373"/>
      <c r="JX74" s="373"/>
      <c r="JY74" s="373"/>
      <c r="JZ74" s="373"/>
      <c r="KA74" s="373"/>
      <c r="KB74" s="373"/>
      <c r="KC74" s="373"/>
      <c r="KD74" s="373"/>
      <c r="KE74" s="373"/>
      <c r="KF74" s="373"/>
      <c r="KG74" s="373"/>
      <c r="KH74" s="373"/>
      <c r="KI74" s="373"/>
      <c r="KJ74" s="373"/>
      <c r="KK74" s="373"/>
      <c r="KL74" s="373"/>
      <c r="KM74" s="373"/>
      <c r="KN74" s="373"/>
      <c r="KO74" s="373"/>
      <c r="KP74" s="373"/>
      <c r="KQ74" s="373"/>
      <c r="KR74" s="373"/>
      <c r="KS74" s="373"/>
      <c r="KT74" s="373"/>
      <c r="KU74" s="373"/>
      <c r="KV74" s="373"/>
      <c r="KW74" s="373"/>
      <c r="KX74" s="373"/>
      <c r="KY74" s="373"/>
      <c r="KZ74" s="373"/>
      <c r="LA74" s="373"/>
      <c r="LB74" s="373"/>
      <c r="LC74" s="373"/>
      <c r="LD74" s="373"/>
      <c r="LE74" s="373"/>
      <c r="LF74" s="373"/>
      <c r="LG74" s="373"/>
      <c r="LH74" s="373"/>
      <c r="LI74" s="373"/>
      <c r="LJ74" s="373"/>
      <c r="LK74" s="373"/>
      <c r="LL74" s="373"/>
      <c r="LM74" s="373"/>
      <c r="LN74" s="373"/>
      <c r="LO74" s="373"/>
      <c r="LP74" s="373"/>
      <c r="LQ74" s="373"/>
      <c r="LR74" s="373"/>
      <c r="LS74" s="373"/>
      <c r="LT74" s="373"/>
      <c r="LU74" s="373"/>
      <c r="LV74" s="373"/>
      <c r="LW74" s="373"/>
      <c r="LX74" s="373"/>
      <c r="LY74" s="373"/>
      <c r="LZ74" s="373"/>
      <c r="MA74" s="373"/>
      <c r="MB74" s="373"/>
      <c r="MC74" s="373"/>
      <c r="MD74" s="373"/>
      <c r="ME74" s="373"/>
      <c r="MF74" s="373"/>
      <c r="MG74" s="373"/>
      <c r="MH74" s="373"/>
      <c r="MI74" s="373"/>
      <c r="MJ74" s="373"/>
      <c r="MK74" s="373"/>
      <c r="ML74" s="373"/>
      <c r="MM74" s="373"/>
      <c r="MN74" s="373"/>
      <c r="MO74" s="373"/>
      <c r="MP74" s="373"/>
      <c r="MQ74" s="373"/>
      <c r="MR74" s="373"/>
      <c r="MS74" s="373"/>
      <c r="MT74" s="373"/>
      <c r="MU74" s="373"/>
      <c r="MV74" s="373"/>
      <c r="MW74" s="373"/>
      <c r="MX74" s="373"/>
      <c r="MY74" s="373"/>
      <c r="MZ74" s="373"/>
      <c r="NA74" s="373"/>
      <c r="NB74" s="373"/>
      <c r="NC74" s="373"/>
      <c r="ND74" s="373"/>
      <c r="NE74" s="373"/>
      <c r="NF74" s="373"/>
      <c r="NG74" s="373"/>
      <c r="NH74" s="373"/>
      <c r="NI74" s="373"/>
      <c r="NJ74" s="373"/>
      <c r="NK74" s="373"/>
      <c r="NL74" s="373"/>
      <c r="NM74" s="373"/>
      <c r="NN74" s="373"/>
      <c r="NO74" s="373"/>
      <c r="NP74" s="373"/>
      <c r="NQ74" s="373"/>
      <c r="NR74" s="373"/>
      <c r="NS74" s="373"/>
      <c r="NT74" s="373"/>
      <c r="NU74" s="373"/>
      <c r="NV74" s="373"/>
      <c r="NW74" s="373"/>
      <c r="NX74" s="373"/>
      <c r="NY74" s="373"/>
      <c r="NZ74" s="373"/>
      <c r="OA74" s="373"/>
      <c r="OB74" s="373"/>
      <c r="OC74" s="373"/>
      <c r="OD74" s="373"/>
      <c r="OE74" s="373"/>
      <c r="OF74" s="373"/>
      <c r="OG74" s="373"/>
      <c r="OH74" s="373"/>
      <c r="OI74" s="373"/>
      <c r="OJ74" s="373"/>
      <c r="OK74" s="373"/>
      <c r="OL74" s="373"/>
      <c r="OM74" s="373"/>
      <c r="ON74" s="373"/>
      <c r="OO74" s="373"/>
      <c r="OP74" s="373"/>
      <c r="OQ74" s="373"/>
      <c r="OR74" s="373"/>
      <c r="OS74" s="373"/>
      <c r="OT74" s="373"/>
      <c r="OU74" s="373"/>
      <c r="OV74" s="373"/>
      <c r="OW74" s="373"/>
      <c r="OX74" s="373"/>
      <c r="OY74" s="373"/>
      <c r="OZ74" s="373"/>
      <c r="PA74" s="373"/>
      <c r="PB74" s="373"/>
      <c r="PC74" s="373"/>
      <c r="PD74" s="373"/>
      <c r="PE74" s="373"/>
      <c r="PF74" s="373"/>
      <c r="PG74" s="373"/>
      <c r="PH74" s="373"/>
      <c r="PI74" s="373"/>
      <c r="PJ74" s="373"/>
      <c r="PK74" s="373"/>
      <c r="PL74" s="373"/>
      <c r="PM74" s="373"/>
      <c r="PN74" s="373"/>
      <c r="PO74" s="373"/>
      <c r="PP74" s="373"/>
      <c r="PQ74" s="373"/>
      <c r="PR74" s="373"/>
      <c r="PS74" s="373"/>
      <c r="PT74" s="373"/>
      <c r="PU74" s="373"/>
      <c r="PV74" s="373"/>
      <c r="PW74" s="373"/>
      <c r="PX74" s="373"/>
      <c r="PY74" s="373"/>
      <c r="PZ74" s="373"/>
      <c r="QA74" s="373"/>
      <c r="QB74" s="373"/>
      <c r="QC74" s="373"/>
      <c r="QD74" s="373"/>
      <c r="QE74" s="373"/>
      <c r="QF74" s="373"/>
      <c r="QG74" s="373"/>
      <c r="QH74" s="373"/>
      <c r="QI74" s="373"/>
      <c r="QJ74" s="373"/>
      <c r="QK74" s="373"/>
      <c r="QL74" s="373"/>
      <c r="QM74" s="373"/>
      <c r="QN74" s="373"/>
      <c r="QO74" s="373"/>
      <c r="QP74" s="373"/>
      <c r="QQ74" s="373"/>
      <c r="QR74" s="373"/>
      <c r="QS74" s="373"/>
      <c r="QT74" s="373"/>
      <c r="QU74" s="373"/>
      <c r="QV74" s="373"/>
      <c r="QW74" s="373"/>
      <c r="QX74" s="373"/>
      <c r="QY74" s="373"/>
      <c r="QZ74" s="373"/>
      <c r="RA74" s="373"/>
      <c r="RB74" s="373"/>
      <c r="RC74" s="373"/>
      <c r="RD74" s="373"/>
      <c r="RE74" s="373"/>
      <c r="RF74" s="373"/>
      <c r="RG74" s="373"/>
      <c r="RH74" s="373"/>
      <c r="RI74" s="373"/>
      <c r="RJ74" s="373"/>
      <c r="RK74" s="373"/>
      <c r="RL74" s="373"/>
      <c r="RM74" s="373"/>
      <c r="RN74" s="373"/>
      <c r="RO74" s="373"/>
      <c r="RP74" s="373"/>
      <c r="RQ74" s="373"/>
      <c r="RR74" s="373"/>
      <c r="RS74" s="373"/>
      <c r="RT74" s="373"/>
      <c r="RU74" s="373"/>
      <c r="RV74" s="373"/>
      <c r="RW74" s="373"/>
      <c r="RX74" s="373"/>
      <c r="RY74" s="373"/>
      <c r="RZ74" s="373"/>
      <c r="SA74" s="373"/>
      <c r="SB74" s="373"/>
      <c r="SC74" s="373"/>
      <c r="SD74" s="373"/>
      <c r="SE74" s="373"/>
      <c r="SF74" s="373"/>
      <c r="SG74" s="373"/>
      <c r="SH74" s="373"/>
      <c r="SI74" s="373"/>
      <c r="SJ74" s="373"/>
      <c r="SK74" s="373"/>
      <c r="SL74" s="373"/>
      <c r="SM74" s="373"/>
      <c r="SN74" s="373"/>
      <c r="SO74" s="373"/>
      <c r="SP74" s="373"/>
      <c r="SQ74" s="373"/>
      <c r="SR74" s="373"/>
      <c r="SS74" s="373"/>
      <c r="ST74" s="373"/>
      <c r="SU74" s="373"/>
      <c r="SV74" s="373"/>
      <c r="SW74" s="373"/>
      <c r="SX74" s="373"/>
      <c r="SY74" s="373"/>
      <c r="SZ74" s="373"/>
      <c r="TA74" s="373"/>
      <c r="TB74" s="373"/>
      <c r="TC74" s="373"/>
      <c r="TD74" s="373"/>
      <c r="TE74" s="373"/>
      <c r="TF74" s="373"/>
      <c r="TG74" s="373"/>
      <c r="TH74" s="373"/>
      <c r="TI74" s="373"/>
      <c r="TJ74" s="373"/>
      <c r="TK74" s="373"/>
      <c r="TL74" s="373"/>
      <c r="TM74" s="373"/>
      <c r="TN74" s="373"/>
      <c r="TO74" s="373"/>
      <c r="TP74" s="373"/>
      <c r="TQ74" s="373"/>
      <c r="TR74" s="373"/>
      <c r="TS74" s="373"/>
      <c r="TT74" s="373"/>
      <c r="TU74" s="373"/>
      <c r="TV74" s="373"/>
      <c r="TW74" s="373"/>
      <c r="TX74" s="373"/>
      <c r="TY74" s="373"/>
      <c r="TZ74" s="373"/>
      <c r="UA74" s="373"/>
      <c r="UB74" s="373"/>
      <c r="UC74" s="373"/>
      <c r="UD74" s="373"/>
      <c r="UE74" s="373"/>
      <c r="UF74" s="373"/>
      <c r="UG74" s="373"/>
      <c r="UH74" s="373"/>
      <c r="UI74" s="373"/>
      <c r="UJ74" s="373"/>
      <c r="UK74" s="373"/>
      <c r="UL74" s="373"/>
      <c r="UM74" s="373"/>
      <c r="UN74" s="373"/>
      <c r="UO74" s="373"/>
      <c r="UP74" s="373"/>
      <c r="UQ74" s="373"/>
      <c r="UR74" s="373"/>
      <c r="US74" s="373"/>
      <c r="UT74" s="373"/>
      <c r="UU74" s="373"/>
      <c r="UV74" s="373"/>
      <c r="UW74" s="373"/>
      <c r="UX74" s="373"/>
      <c r="UY74" s="373"/>
      <c r="UZ74" s="373"/>
      <c r="VA74" s="373"/>
      <c r="VB74" s="373"/>
      <c r="VC74" s="373"/>
      <c r="VD74" s="373"/>
      <c r="VE74" s="373"/>
      <c r="VF74" s="373"/>
      <c r="VG74" s="373"/>
      <c r="VH74" s="373"/>
      <c r="VI74" s="373"/>
      <c r="VJ74" s="373"/>
      <c r="VK74" s="373"/>
      <c r="VL74" s="373"/>
      <c r="VM74" s="373"/>
      <c r="VN74" s="373"/>
      <c r="VO74" s="373"/>
      <c r="VP74" s="373"/>
      <c r="VQ74" s="373"/>
      <c r="VR74" s="373"/>
      <c r="VS74" s="373"/>
      <c r="VT74" s="373"/>
      <c r="VU74" s="373"/>
      <c r="VV74" s="373"/>
      <c r="VW74" s="373"/>
      <c r="VX74" s="373"/>
      <c r="VY74" s="373"/>
      <c r="VZ74" s="373"/>
      <c r="WA74" s="373"/>
      <c r="WB74" s="373"/>
      <c r="WC74" s="373"/>
      <c r="WD74" s="373"/>
      <c r="WE74" s="373"/>
      <c r="WF74" s="373"/>
      <c r="WG74" s="373"/>
      <c r="WH74" s="373"/>
      <c r="WI74" s="373"/>
      <c r="WJ74" s="373"/>
      <c r="WK74" s="373"/>
      <c r="WL74" s="373"/>
      <c r="WM74" s="373"/>
      <c r="WN74" s="373"/>
      <c r="WO74" s="373"/>
      <c r="WP74" s="373"/>
      <c r="WQ74" s="373"/>
      <c r="WR74" s="373"/>
      <c r="WS74" s="373"/>
      <c r="WT74" s="373"/>
      <c r="WU74" s="373"/>
      <c r="WV74" s="373"/>
      <c r="WW74" s="373"/>
      <c r="WX74" s="373"/>
      <c r="WY74" s="373"/>
      <c r="WZ74" s="373"/>
      <c r="XA74" s="373"/>
      <c r="XB74" s="373"/>
      <c r="XC74" s="373"/>
      <c r="XD74" s="373"/>
      <c r="XE74" s="373"/>
      <c r="XF74" s="373"/>
      <c r="XG74" s="373"/>
      <c r="XH74" s="373"/>
      <c r="XI74" s="373"/>
      <c r="XJ74" s="373"/>
      <c r="XK74" s="373"/>
      <c r="XL74" s="373"/>
      <c r="XM74" s="373"/>
      <c r="XN74" s="373"/>
      <c r="XO74" s="373"/>
      <c r="XP74" s="373"/>
      <c r="XQ74" s="373"/>
      <c r="XR74" s="373"/>
      <c r="XS74" s="373"/>
      <c r="XT74" s="373"/>
      <c r="XU74" s="373"/>
      <c r="XV74" s="373"/>
      <c r="XW74" s="373"/>
      <c r="XX74" s="373"/>
      <c r="XY74" s="373"/>
      <c r="XZ74" s="373"/>
      <c r="YA74" s="373"/>
      <c r="YB74" s="373"/>
      <c r="YC74" s="373"/>
      <c r="YD74" s="373"/>
      <c r="YE74" s="373"/>
      <c r="YF74" s="373"/>
      <c r="YG74" s="373"/>
      <c r="YH74" s="373"/>
      <c r="YI74" s="373"/>
      <c r="YJ74" s="373"/>
      <c r="YK74" s="373"/>
      <c r="YL74" s="373"/>
      <c r="YM74" s="373"/>
      <c r="YN74" s="373"/>
      <c r="YO74" s="373"/>
      <c r="YP74" s="373"/>
      <c r="YQ74" s="373"/>
      <c r="YR74" s="373"/>
      <c r="YS74" s="373"/>
      <c r="YT74" s="373"/>
      <c r="YU74" s="373"/>
      <c r="YV74" s="373"/>
      <c r="YW74" s="373"/>
      <c r="YX74" s="373"/>
      <c r="YY74" s="373"/>
      <c r="YZ74" s="373"/>
      <c r="ZA74" s="373"/>
      <c r="ZB74" s="373"/>
      <c r="ZC74" s="373"/>
      <c r="ZD74" s="373"/>
      <c r="ZE74" s="373"/>
      <c r="ZF74" s="373"/>
      <c r="ZG74" s="373"/>
      <c r="ZH74" s="373"/>
      <c r="ZI74" s="373"/>
      <c r="ZJ74" s="373"/>
      <c r="ZK74" s="373"/>
      <c r="ZL74" s="373"/>
      <c r="ZM74" s="373"/>
      <c r="ZN74" s="373"/>
      <c r="ZO74" s="373"/>
      <c r="ZP74" s="373"/>
      <c r="ZQ74" s="373"/>
      <c r="ZR74" s="373"/>
      <c r="ZS74" s="373"/>
      <c r="ZT74" s="373"/>
      <c r="ZU74" s="373"/>
      <c r="ZV74" s="373"/>
      <c r="ZW74" s="373"/>
      <c r="ZX74" s="373"/>
      <c r="ZY74" s="373"/>
      <c r="ZZ74" s="373"/>
      <c r="AAA74" s="373"/>
      <c r="AAB74" s="373"/>
      <c r="AAC74" s="373"/>
      <c r="AAD74" s="373"/>
      <c r="AAE74" s="373"/>
      <c r="AAF74" s="373"/>
      <c r="AAG74" s="373"/>
      <c r="AAH74" s="373"/>
      <c r="AAI74" s="373"/>
      <c r="AAJ74" s="373"/>
      <c r="AAK74" s="373"/>
      <c r="AAL74" s="373"/>
      <c r="AAM74" s="373"/>
      <c r="AAN74" s="373"/>
      <c r="AAO74" s="373"/>
      <c r="AAP74" s="373"/>
      <c r="AAQ74" s="373"/>
      <c r="AAR74" s="373"/>
      <c r="AAS74" s="373"/>
      <c r="AAT74" s="373"/>
      <c r="AAU74" s="373"/>
      <c r="AAV74" s="373"/>
      <c r="AAW74" s="373"/>
      <c r="AAX74" s="373"/>
      <c r="AAY74" s="373"/>
      <c r="AAZ74" s="373"/>
      <c r="ABA74" s="373"/>
      <c r="ABB74" s="373"/>
      <c r="ABC74" s="373"/>
      <c r="ABD74" s="373"/>
      <c r="ABE74" s="373"/>
      <c r="ABF74" s="373"/>
      <c r="ABG74" s="373"/>
      <c r="ABH74" s="373"/>
      <c r="ABI74" s="373"/>
      <c r="ABJ74" s="373"/>
      <c r="ABK74" s="373"/>
      <c r="ABL74" s="373"/>
      <c r="ABM74" s="373"/>
      <c r="ABN74" s="373"/>
      <c r="ABO74" s="373"/>
      <c r="ABP74" s="373"/>
      <c r="ABQ74" s="373"/>
      <c r="ABR74" s="373"/>
      <c r="ABS74" s="373"/>
      <c r="ABT74" s="373"/>
      <c r="ABU74" s="373"/>
      <c r="ABV74" s="373"/>
      <c r="ABW74" s="373"/>
      <c r="ABX74" s="373"/>
      <c r="ABY74" s="373"/>
      <c r="ABZ74" s="373"/>
      <c r="ACA74" s="373"/>
      <c r="ACB74" s="373"/>
      <c r="ACC74" s="373"/>
      <c r="ACD74" s="373"/>
      <c r="ACE74" s="373"/>
      <c r="ACF74" s="373"/>
      <c r="ACG74" s="373"/>
      <c r="ACH74" s="373"/>
      <c r="ACI74" s="373"/>
      <c r="ACJ74" s="373"/>
      <c r="ACK74" s="373"/>
      <c r="ACL74" s="373"/>
      <c r="ACM74" s="373"/>
      <c r="ACN74" s="373"/>
      <c r="ACO74" s="373"/>
      <c r="ACP74" s="373"/>
      <c r="ACQ74" s="373"/>
      <c r="ACR74" s="373"/>
      <c r="ACS74" s="373"/>
      <c r="ACT74" s="373"/>
      <c r="ACU74" s="373"/>
      <c r="ACV74" s="373"/>
      <c r="ACW74" s="373"/>
      <c r="ACX74" s="373"/>
      <c r="ACY74" s="373"/>
      <c r="ACZ74" s="373"/>
      <c r="ADA74" s="373"/>
      <c r="ADB74" s="373"/>
      <c r="ADC74" s="373"/>
      <c r="ADD74" s="373"/>
      <c r="ADE74" s="373"/>
      <c r="ADF74" s="373"/>
      <c r="ADG74" s="373"/>
      <c r="ADH74" s="373"/>
      <c r="ADI74" s="373"/>
      <c r="ADJ74" s="373"/>
      <c r="ADK74" s="373"/>
      <c r="ADL74" s="373"/>
      <c r="ADM74" s="373"/>
      <c r="ADN74" s="373"/>
      <c r="ADO74" s="373"/>
      <c r="ADP74" s="373"/>
      <c r="ADQ74" s="373"/>
      <c r="ADR74" s="373"/>
      <c r="ADS74" s="373"/>
      <c r="ADT74" s="373"/>
      <c r="ADU74" s="373"/>
      <c r="ADV74" s="373"/>
      <c r="ADW74" s="373"/>
      <c r="ADX74" s="373"/>
      <c r="ADY74" s="373"/>
      <c r="ADZ74" s="373"/>
      <c r="AEA74" s="373"/>
      <c r="AEB74" s="373"/>
      <c r="AEC74" s="373"/>
      <c r="AED74" s="373"/>
      <c r="AEE74" s="373"/>
      <c r="AEF74" s="373"/>
      <c r="AEG74" s="373"/>
      <c r="AEH74" s="373"/>
      <c r="AEI74" s="373"/>
      <c r="AEJ74" s="373"/>
      <c r="AEK74" s="373"/>
      <c r="AEL74" s="373"/>
      <c r="AEM74" s="373"/>
      <c r="AEN74" s="373"/>
      <c r="AEO74" s="373"/>
      <c r="AEP74" s="373"/>
      <c r="AEQ74" s="373"/>
      <c r="AER74" s="373"/>
      <c r="AES74" s="373"/>
      <c r="AET74" s="373"/>
      <c r="AEU74" s="373"/>
      <c r="AEV74" s="373"/>
      <c r="AEW74" s="373"/>
      <c r="AEX74" s="373"/>
      <c r="AEY74" s="373"/>
      <c r="AEZ74" s="373"/>
      <c r="AFA74" s="373"/>
      <c r="AFB74" s="373"/>
      <c r="AFC74" s="373"/>
      <c r="AFD74" s="373"/>
      <c r="AFE74" s="373"/>
      <c r="AFF74" s="373"/>
      <c r="AFG74" s="373"/>
      <c r="AFH74" s="373"/>
      <c r="AFI74" s="373"/>
      <c r="AFJ74" s="373"/>
      <c r="AFK74" s="373"/>
      <c r="AFL74" s="373"/>
      <c r="AFM74" s="373"/>
      <c r="AFN74" s="373"/>
      <c r="AFO74" s="373"/>
      <c r="AFP74" s="373"/>
      <c r="AFQ74" s="373"/>
      <c r="AFR74" s="373"/>
      <c r="AFS74" s="373"/>
      <c r="AFT74" s="373"/>
      <c r="AFU74" s="373"/>
      <c r="AFV74" s="373"/>
      <c r="AFW74" s="373"/>
      <c r="AFX74" s="373"/>
      <c r="AFY74" s="373"/>
      <c r="AFZ74" s="373"/>
      <c r="AGA74" s="373"/>
      <c r="AGB74" s="373"/>
      <c r="AGC74" s="373"/>
      <c r="AGD74" s="373"/>
      <c r="AGE74" s="373"/>
      <c r="AGF74" s="373"/>
      <c r="AGG74" s="373"/>
      <c r="AGH74" s="373"/>
      <c r="AGI74" s="373"/>
      <c r="AGJ74" s="373"/>
      <c r="AGK74" s="373"/>
      <c r="AGL74" s="373"/>
      <c r="AGM74" s="373"/>
      <c r="AGN74" s="373"/>
      <c r="AGO74" s="373"/>
      <c r="AGP74" s="373"/>
      <c r="AGQ74" s="373"/>
      <c r="AGR74" s="373"/>
      <c r="AGS74" s="373"/>
      <c r="AGT74" s="373"/>
      <c r="AGU74" s="373"/>
      <c r="AGV74" s="373"/>
      <c r="AGW74" s="373"/>
      <c r="AGX74" s="373"/>
      <c r="AGY74" s="373"/>
      <c r="AGZ74" s="373"/>
      <c r="AHA74" s="373"/>
      <c r="AHB74" s="373"/>
      <c r="AHC74" s="373"/>
      <c r="AHD74" s="373"/>
      <c r="AHE74" s="373"/>
      <c r="AHF74" s="373"/>
      <c r="AHG74" s="373"/>
      <c r="AHH74" s="373"/>
      <c r="AHI74" s="373"/>
      <c r="AHJ74" s="373"/>
      <c r="AHK74" s="373"/>
      <c r="AHL74" s="373"/>
      <c r="AHM74" s="373"/>
      <c r="AHN74" s="373"/>
      <c r="AHO74" s="373"/>
      <c r="AHP74" s="373"/>
      <c r="AHQ74" s="373"/>
      <c r="AHR74" s="373"/>
      <c r="AHS74" s="373"/>
      <c r="AHT74" s="373"/>
      <c r="AHU74" s="373"/>
      <c r="AHV74" s="373"/>
      <c r="AHW74" s="373"/>
      <c r="AHX74" s="373"/>
      <c r="AHY74" s="373"/>
      <c r="AHZ74" s="373"/>
      <c r="AIA74" s="373"/>
      <c r="AIB74" s="373"/>
      <c r="AIC74" s="373"/>
      <c r="AID74" s="373"/>
      <c r="AIE74" s="373"/>
      <c r="AIF74" s="373"/>
      <c r="AIG74" s="373"/>
      <c r="AIH74" s="373"/>
      <c r="AII74" s="373"/>
      <c r="AIJ74" s="373"/>
      <c r="AIK74" s="373"/>
      <c r="AIL74" s="373"/>
      <c r="AIM74" s="373"/>
      <c r="AIN74" s="373"/>
      <c r="AIO74" s="373"/>
      <c r="AIP74" s="373"/>
      <c r="AIQ74" s="373"/>
      <c r="AIR74" s="373"/>
      <c r="AIS74" s="373"/>
      <c r="AIT74" s="373"/>
    </row>
    <row r="75" spans="1:930" ht="15" customHeight="1">
      <c r="A75" s="257"/>
      <c r="B75" s="269"/>
      <c r="C75" s="389"/>
      <c r="D75" s="465"/>
      <c r="E75" s="298"/>
      <c r="F75" s="298"/>
      <c r="G75" s="298"/>
      <c r="H75" s="298"/>
      <c r="I75" s="298"/>
      <c r="J75" s="298"/>
      <c r="K75" s="298"/>
      <c r="L75" s="298"/>
      <c r="M75" s="298"/>
      <c r="N75" s="298"/>
      <c r="O75" s="298"/>
      <c r="P75" s="298"/>
      <c r="R75" s="1031"/>
      <c r="S75" s="1031"/>
      <c r="T75" s="1239"/>
      <c r="U75" s="321"/>
      <c r="V75" s="1239"/>
      <c r="W75" s="321"/>
      <c r="X75" s="321"/>
      <c r="Y75" s="321"/>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3"/>
      <c r="BP75" s="373"/>
      <c r="BQ75" s="373"/>
      <c r="BR75" s="373"/>
      <c r="BS75" s="373"/>
      <c r="BT75" s="373"/>
      <c r="BU75" s="373"/>
      <c r="BV75" s="373"/>
      <c r="BW75" s="373"/>
      <c r="BX75" s="373"/>
      <c r="BY75" s="373"/>
      <c r="BZ75" s="373"/>
      <c r="CA75" s="373"/>
      <c r="CB75" s="373"/>
      <c r="CC75" s="373"/>
      <c r="CD75" s="373"/>
      <c r="CE75" s="373"/>
      <c r="CF75" s="373"/>
      <c r="CG75" s="373"/>
      <c r="CH75" s="373"/>
      <c r="CI75" s="373"/>
      <c r="CJ75" s="373"/>
      <c r="CK75" s="373"/>
      <c r="CL75" s="373"/>
      <c r="CM75" s="373"/>
      <c r="CN75" s="373"/>
      <c r="CO75" s="373"/>
      <c r="CP75" s="373"/>
      <c r="CQ75" s="373"/>
      <c r="CR75" s="373"/>
      <c r="CS75" s="373"/>
      <c r="CT75" s="373"/>
      <c r="CU75" s="373"/>
      <c r="CV75" s="373"/>
      <c r="CW75" s="373"/>
      <c r="CX75" s="373"/>
      <c r="CY75" s="373"/>
      <c r="CZ75" s="373"/>
      <c r="DA75" s="373"/>
      <c r="DB75" s="373"/>
      <c r="DC75" s="373"/>
      <c r="DD75" s="373"/>
      <c r="DE75" s="373"/>
      <c r="DF75" s="373"/>
      <c r="DG75" s="373"/>
      <c r="DH75" s="373"/>
      <c r="DI75" s="373"/>
      <c r="DJ75" s="373"/>
      <c r="DK75" s="373"/>
      <c r="DL75" s="373"/>
      <c r="DM75" s="373"/>
      <c r="DN75" s="373"/>
      <c r="DO75" s="373"/>
      <c r="DP75" s="373"/>
      <c r="DQ75" s="373"/>
      <c r="DR75" s="373"/>
      <c r="DS75" s="373"/>
      <c r="DT75" s="373"/>
      <c r="DU75" s="373"/>
      <c r="DV75" s="373"/>
      <c r="DW75" s="373"/>
      <c r="DX75" s="373"/>
      <c r="DY75" s="373"/>
      <c r="DZ75" s="373"/>
      <c r="EA75" s="373"/>
      <c r="EB75" s="373"/>
      <c r="EC75" s="373"/>
      <c r="ED75" s="373"/>
      <c r="EE75" s="373"/>
      <c r="EF75" s="373"/>
      <c r="EG75" s="373"/>
      <c r="EH75" s="373"/>
      <c r="EI75" s="373"/>
      <c r="EJ75" s="373"/>
      <c r="EK75" s="373"/>
      <c r="EL75" s="373"/>
      <c r="EM75" s="373"/>
      <c r="EN75" s="373"/>
      <c r="EO75" s="373"/>
      <c r="EP75" s="373"/>
      <c r="EQ75" s="373"/>
      <c r="ER75" s="373"/>
      <c r="ES75" s="373"/>
      <c r="ET75" s="373"/>
      <c r="EU75" s="373"/>
      <c r="EV75" s="373"/>
      <c r="EW75" s="373"/>
      <c r="EX75" s="373"/>
      <c r="EY75" s="373"/>
      <c r="EZ75" s="373"/>
      <c r="FA75" s="373"/>
      <c r="FB75" s="373"/>
      <c r="FC75" s="373"/>
      <c r="FD75" s="373"/>
      <c r="FE75" s="373"/>
      <c r="FF75" s="373"/>
      <c r="FG75" s="373"/>
      <c r="FH75" s="373"/>
      <c r="FI75" s="373"/>
      <c r="FJ75" s="373"/>
      <c r="FK75" s="373"/>
      <c r="FL75" s="373"/>
      <c r="FM75" s="373"/>
      <c r="FN75" s="373"/>
      <c r="FO75" s="373"/>
      <c r="FP75" s="373"/>
      <c r="FQ75" s="373"/>
      <c r="FR75" s="373"/>
      <c r="FS75" s="373"/>
      <c r="FT75" s="373"/>
      <c r="FU75" s="373"/>
      <c r="FV75" s="373"/>
      <c r="FW75" s="373"/>
      <c r="FX75" s="373"/>
      <c r="FY75" s="373"/>
      <c r="FZ75" s="373"/>
      <c r="GA75" s="373"/>
      <c r="GB75" s="373"/>
      <c r="GC75" s="373"/>
      <c r="GD75" s="373"/>
      <c r="GE75" s="373"/>
      <c r="GF75" s="373"/>
      <c r="GG75" s="373"/>
      <c r="GH75" s="373"/>
      <c r="GI75" s="373"/>
      <c r="GJ75" s="373"/>
      <c r="GK75" s="373"/>
      <c r="GL75" s="373"/>
      <c r="GM75" s="373"/>
      <c r="GN75" s="373"/>
      <c r="GO75" s="373"/>
      <c r="GP75" s="373"/>
      <c r="GQ75" s="373"/>
      <c r="GR75" s="373"/>
      <c r="GS75" s="373"/>
      <c r="GT75" s="373"/>
      <c r="GU75" s="373"/>
      <c r="GV75" s="373"/>
      <c r="GW75" s="373"/>
      <c r="GX75" s="373"/>
      <c r="GY75" s="373"/>
      <c r="GZ75" s="373"/>
      <c r="HA75" s="373"/>
      <c r="HB75" s="373"/>
      <c r="HC75" s="373"/>
      <c r="HD75" s="373"/>
      <c r="HE75" s="373"/>
      <c r="HF75" s="373"/>
      <c r="HG75" s="373"/>
      <c r="HH75" s="373"/>
      <c r="HI75" s="373"/>
      <c r="HJ75" s="373"/>
      <c r="HK75" s="373"/>
      <c r="HL75" s="373"/>
      <c r="HM75" s="373"/>
      <c r="HN75" s="373"/>
      <c r="HO75" s="373"/>
      <c r="HP75" s="373"/>
      <c r="HQ75" s="373"/>
      <c r="HR75" s="373"/>
      <c r="HS75" s="373"/>
      <c r="HT75" s="373"/>
      <c r="HU75" s="373"/>
      <c r="HV75" s="373"/>
      <c r="HW75" s="373"/>
      <c r="HX75" s="373"/>
      <c r="HY75" s="373"/>
      <c r="HZ75" s="373"/>
      <c r="IA75" s="373"/>
      <c r="IB75" s="373"/>
      <c r="IC75" s="373"/>
      <c r="ID75" s="373"/>
      <c r="IE75" s="373"/>
      <c r="IF75" s="373"/>
      <c r="IG75" s="373"/>
      <c r="IH75" s="373"/>
      <c r="II75" s="373"/>
      <c r="IJ75" s="373"/>
      <c r="IK75" s="373"/>
      <c r="IL75" s="373"/>
      <c r="IM75" s="373"/>
      <c r="IN75" s="373"/>
      <c r="IO75" s="373"/>
      <c r="IP75" s="373"/>
      <c r="IQ75" s="373"/>
      <c r="IR75" s="373"/>
      <c r="IS75" s="373"/>
      <c r="IT75" s="373"/>
      <c r="IU75" s="373"/>
      <c r="IV75" s="373"/>
      <c r="IW75" s="373"/>
      <c r="IX75" s="373"/>
      <c r="IY75" s="373"/>
      <c r="IZ75" s="373"/>
      <c r="JA75" s="373"/>
      <c r="JB75" s="373"/>
      <c r="JC75" s="373"/>
      <c r="JD75" s="373"/>
      <c r="JE75" s="373"/>
      <c r="JF75" s="373"/>
      <c r="JG75" s="373"/>
      <c r="JH75" s="373"/>
      <c r="JI75" s="373"/>
      <c r="JJ75" s="373"/>
      <c r="JK75" s="373"/>
      <c r="JL75" s="373"/>
      <c r="JM75" s="373"/>
      <c r="JN75" s="373"/>
      <c r="JO75" s="373"/>
      <c r="JP75" s="373"/>
      <c r="JQ75" s="373"/>
      <c r="JR75" s="373"/>
      <c r="JS75" s="373"/>
      <c r="JT75" s="373"/>
      <c r="JU75" s="373"/>
      <c r="JV75" s="373"/>
      <c r="JW75" s="373"/>
      <c r="JX75" s="373"/>
      <c r="JY75" s="373"/>
      <c r="JZ75" s="373"/>
      <c r="KA75" s="373"/>
      <c r="KB75" s="373"/>
      <c r="KC75" s="373"/>
      <c r="KD75" s="373"/>
      <c r="KE75" s="373"/>
      <c r="KF75" s="373"/>
      <c r="KG75" s="373"/>
      <c r="KH75" s="373"/>
      <c r="KI75" s="373"/>
      <c r="KJ75" s="373"/>
      <c r="KK75" s="373"/>
      <c r="KL75" s="373"/>
      <c r="KM75" s="373"/>
      <c r="KN75" s="373"/>
      <c r="KO75" s="373"/>
      <c r="KP75" s="373"/>
      <c r="KQ75" s="373"/>
      <c r="KR75" s="373"/>
      <c r="KS75" s="373"/>
      <c r="KT75" s="373"/>
      <c r="KU75" s="373"/>
      <c r="KV75" s="373"/>
      <c r="KW75" s="373"/>
      <c r="KX75" s="373"/>
      <c r="KY75" s="373"/>
      <c r="KZ75" s="373"/>
      <c r="LA75" s="373"/>
      <c r="LB75" s="373"/>
      <c r="LC75" s="373"/>
      <c r="LD75" s="373"/>
      <c r="LE75" s="373"/>
      <c r="LF75" s="373"/>
      <c r="LG75" s="373"/>
      <c r="LH75" s="373"/>
      <c r="LI75" s="373"/>
      <c r="LJ75" s="373"/>
      <c r="LK75" s="373"/>
      <c r="LL75" s="373"/>
      <c r="LM75" s="373"/>
      <c r="LN75" s="373"/>
      <c r="LO75" s="373"/>
      <c r="LP75" s="373"/>
      <c r="LQ75" s="373"/>
      <c r="LR75" s="373"/>
      <c r="LS75" s="373"/>
      <c r="LT75" s="373"/>
      <c r="LU75" s="373"/>
      <c r="LV75" s="373"/>
      <c r="LW75" s="373"/>
      <c r="LX75" s="373"/>
      <c r="LY75" s="373"/>
      <c r="LZ75" s="373"/>
      <c r="MA75" s="373"/>
      <c r="MB75" s="373"/>
      <c r="MC75" s="373"/>
      <c r="MD75" s="373"/>
      <c r="ME75" s="373"/>
      <c r="MF75" s="373"/>
      <c r="MG75" s="373"/>
      <c r="MH75" s="373"/>
      <c r="MI75" s="373"/>
      <c r="MJ75" s="373"/>
      <c r="MK75" s="373"/>
      <c r="ML75" s="373"/>
      <c r="MM75" s="373"/>
      <c r="MN75" s="373"/>
      <c r="MO75" s="373"/>
      <c r="MP75" s="373"/>
      <c r="MQ75" s="373"/>
      <c r="MR75" s="373"/>
      <c r="MS75" s="373"/>
      <c r="MT75" s="373"/>
      <c r="MU75" s="373"/>
      <c r="MV75" s="373"/>
      <c r="MW75" s="373"/>
      <c r="MX75" s="373"/>
      <c r="MY75" s="373"/>
      <c r="MZ75" s="373"/>
      <c r="NA75" s="373"/>
      <c r="NB75" s="373"/>
      <c r="NC75" s="373"/>
      <c r="ND75" s="373"/>
      <c r="NE75" s="373"/>
      <c r="NF75" s="373"/>
      <c r="NG75" s="373"/>
      <c r="NH75" s="373"/>
      <c r="NI75" s="373"/>
      <c r="NJ75" s="373"/>
      <c r="NK75" s="373"/>
      <c r="NL75" s="373"/>
      <c r="NM75" s="373"/>
      <c r="NN75" s="373"/>
      <c r="NO75" s="373"/>
      <c r="NP75" s="373"/>
      <c r="NQ75" s="373"/>
      <c r="NR75" s="373"/>
      <c r="NS75" s="373"/>
      <c r="NT75" s="373"/>
      <c r="NU75" s="373"/>
      <c r="NV75" s="373"/>
      <c r="NW75" s="373"/>
      <c r="NX75" s="373"/>
      <c r="NY75" s="373"/>
      <c r="NZ75" s="373"/>
      <c r="OA75" s="373"/>
      <c r="OB75" s="373"/>
      <c r="OC75" s="373"/>
      <c r="OD75" s="373"/>
      <c r="OE75" s="373"/>
      <c r="OF75" s="373"/>
      <c r="OG75" s="373"/>
      <c r="OH75" s="373"/>
      <c r="OI75" s="373"/>
      <c r="OJ75" s="373"/>
      <c r="OK75" s="373"/>
      <c r="OL75" s="373"/>
      <c r="OM75" s="373"/>
      <c r="ON75" s="373"/>
      <c r="OO75" s="373"/>
      <c r="OP75" s="373"/>
      <c r="OQ75" s="373"/>
      <c r="OR75" s="373"/>
      <c r="OS75" s="373"/>
      <c r="OT75" s="373"/>
      <c r="OU75" s="373"/>
      <c r="OV75" s="373"/>
      <c r="OW75" s="373"/>
      <c r="OX75" s="373"/>
      <c r="OY75" s="373"/>
      <c r="OZ75" s="373"/>
      <c r="PA75" s="373"/>
      <c r="PB75" s="373"/>
      <c r="PC75" s="373"/>
      <c r="PD75" s="373"/>
      <c r="PE75" s="373"/>
      <c r="PF75" s="373"/>
      <c r="PG75" s="373"/>
      <c r="PH75" s="373"/>
      <c r="PI75" s="373"/>
      <c r="PJ75" s="373"/>
      <c r="PK75" s="373"/>
      <c r="PL75" s="373"/>
      <c r="PM75" s="373"/>
      <c r="PN75" s="373"/>
      <c r="PO75" s="373"/>
      <c r="PP75" s="373"/>
      <c r="PQ75" s="373"/>
      <c r="PR75" s="373"/>
      <c r="PS75" s="373"/>
      <c r="PT75" s="373"/>
      <c r="PU75" s="373"/>
      <c r="PV75" s="373"/>
      <c r="PW75" s="373"/>
      <c r="PX75" s="373"/>
      <c r="PY75" s="373"/>
      <c r="PZ75" s="373"/>
      <c r="QA75" s="373"/>
      <c r="QB75" s="373"/>
      <c r="QC75" s="373"/>
      <c r="QD75" s="373"/>
      <c r="QE75" s="373"/>
      <c r="QF75" s="373"/>
      <c r="QG75" s="373"/>
      <c r="QH75" s="373"/>
      <c r="QI75" s="373"/>
      <c r="QJ75" s="373"/>
      <c r="QK75" s="373"/>
      <c r="QL75" s="373"/>
      <c r="QM75" s="373"/>
      <c r="QN75" s="373"/>
      <c r="QO75" s="373"/>
      <c r="QP75" s="373"/>
      <c r="QQ75" s="373"/>
      <c r="QR75" s="373"/>
      <c r="QS75" s="373"/>
      <c r="QT75" s="373"/>
      <c r="QU75" s="373"/>
      <c r="QV75" s="373"/>
      <c r="QW75" s="373"/>
      <c r="QX75" s="373"/>
      <c r="QY75" s="373"/>
      <c r="QZ75" s="373"/>
      <c r="RA75" s="373"/>
      <c r="RB75" s="373"/>
      <c r="RC75" s="373"/>
      <c r="RD75" s="373"/>
      <c r="RE75" s="373"/>
      <c r="RF75" s="373"/>
      <c r="RG75" s="373"/>
      <c r="RH75" s="373"/>
      <c r="RI75" s="373"/>
      <c r="RJ75" s="373"/>
      <c r="RK75" s="373"/>
      <c r="RL75" s="373"/>
      <c r="RM75" s="373"/>
      <c r="RN75" s="373"/>
      <c r="RO75" s="373"/>
      <c r="RP75" s="373"/>
      <c r="RQ75" s="373"/>
      <c r="RR75" s="373"/>
      <c r="RS75" s="373"/>
      <c r="RT75" s="373"/>
      <c r="RU75" s="373"/>
      <c r="RV75" s="373"/>
      <c r="RW75" s="373"/>
      <c r="RX75" s="373"/>
      <c r="RY75" s="373"/>
      <c r="RZ75" s="373"/>
      <c r="SA75" s="373"/>
      <c r="SB75" s="373"/>
      <c r="SC75" s="373"/>
      <c r="SD75" s="373"/>
      <c r="SE75" s="373"/>
      <c r="SF75" s="373"/>
      <c r="SG75" s="373"/>
      <c r="SH75" s="373"/>
      <c r="SI75" s="373"/>
      <c r="SJ75" s="373"/>
      <c r="SK75" s="373"/>
      <c r="SL75" s="373"/>
      <c r="SM75" s="373"/>
      <c r="SN75" s="373"/>
      <c r="SO75" s="373"/>
      <c r="SP75" s="373"/>
      <c r="SQ75" s="373"/>
      <c r="SR75" s="373"/>
      <c r="SS75" s="373"/>
      <c r="ST75" s="373"/>
      <c r="SU75" s="373"/>
      <c r="SV75" s="373"/>
      <c r="SW75" s="373"/>
      <c r="SX75" s="373"/>
      <c r="SY75" s="373"/>
      <c r="SZ75" s="373"/>
      <c r="TA75" s="373"/>
      <c r="TB75" s="373"/>
      <c r="TC75" s="373"/>
      <c r="TD75" s="373"/>
      <c r="TE75" s="373"/>
      <c r="TF75" s="373"/>
      <c r="TG75" s="373"/>
      <c r="TH75" s="373"/>
      <c r="TI75" s="373"/>
      <c r="TJ75" s="373"/>
      <c r="TK75" s="373"/>
      <c r="TL75" s="373"/>
      <c r="TM75" s="373"/>
      <c r="TN75" s="373"/>
      <c r="TO75" s="373"/>
      <c r="TP75" s="373"/>
      <c r="TQ75" s="373"/>
      <c r="TR75" s="373"/>
      <c r="TS75" s="373"/>
      <c r="TT75" s="373"/>
      <c r="TU75" s="373"/>
      <c r="TV75" s="373"/>
      <c r="TW75" s="373"/>
      <c r="TX75" s="373"/>
      <c r="TY75" s="373"/>
      <c r="TZ75" s="373"/>
      <c r="UA75" s="373"/>
      <c r="UB75" s="373"/>
      <c r="UC75" s="373"/>
      <c r="UD75" s="373"/>
      <c r="UE75" s="373"/>
      <c r="UF75" s="373"/>
      <c r="UG75" s="373"/>
      <c r="UH75" s="373"/>
      <c r="UI75" s="373"/>
      <c r="UJ75" s="373"/>
      <c r="UK75" s="373"/>
      <c r="UL75" s="373"/>
      <c r="UM75" s="373"/>
      <c r="UN75" s="373"/>
      <c r="UO75" s="373"/>
      <c r="UP75" s="373"/>
      <c r="UQ75" s="373"/>
      <c r="UR75" s="373"/>
      <c r="US75" s="373"/>
      <c r="UT75" s="373"/>
      <c r="UU75" s="373"/>
      <c r="UV75" s="373"/>
      <c r="UW75" s="373"/>
      <c r="UX75" s="373"/>
      <c r="UY75" s="373"/>
      <c r="UZ75" s="373"/>
      <c r="VA75" s="373"/>
      <c r="VB75" s="373"/>
      <c r="VC75" s="373"/>
      <c r="VD75" s="373"/>
      <c r="VE75" s="373"/>
      <c r="VF75" s="373"/>
      <c r="VG75" s="373"/>
      <c r="VH75" s="373"/>
      <c r="VI75" s="373"/>
      <c r="VJ75" s="373"/>
      <c r="VK75" s="373"/>
      <c r="VL75" s="373"/>
      <c r="VM75" s="373"/>
      <c r="VN75" s="373"/>
      <c r="VO75" s="373"/>
      <c r="VP75" s="373"/>
      <c r="VQ75" s="373"/>
      <c r="VR75" s="373"/>
      <c r="VS75" s="373"/>
      <c r="VT75" s="373"/>
      <c r="VU75" s="373"/>
      <c r="VV75" s="373"/>
      <c r="VW75" s="373"/>
      <c r="VX75" s="373"/>
      <c r="VY75" s="373"/>
      <c r="VZ75" s="373"/>
      <c r="WA75" s="373"/>
      <c r="WB75" s="373"/>
      <c r="WC75" s="373"/>
      <c r="WD75" s="373"/>
      <c r="WE75" s="373"/>
      <c r="WF75" s="373"/>
      <c r="WG75" s="373"/>
      <c r="WH75" s="373"/>
      <c r="WI75" s="373"/>
      <c r="WJ75" s="373"/>
      <c r="WK75" s="373"/>
      <c r="WL75" s="373"/>
      <c r="WM75" s="373"/>
      <c r="WN75" s="373"/>
      <c r="WO75" s="373"/>
      <c r="WP75" s="373"/>
      <c r="WQ75" s="373"/>
      <c r="WR75" s="373"/>
      <c r="WS75" s="373"/>
      <c r="WT75" s="373"/>
      <c r="WU75" s="373"/>
      <c r="WV75" s="373"/>
      <c r="WW75" s="373"/>
      <c r="WX75" s="373"/>
      <c r="WY75" s="373"/>
      <c r="WZ75" s="373"/>
      <c r="XA75" s="373"/>
      <c r="XB75" s="373"/>
      <c r="XC75" s="373"/>
      <c r="XD75" s="373"/>
      <c r="XE75" s="373"/>
      <c r="XF75" s="373"/>
      <c r="XG75" s="373"/>
      <c r="XH75" s="373"/>
      <c r="XI75" s="373"/>
      <c r="XJ75" s="373"/>
      <c r="XK75" s="373"/>
      <c r="XL75" s="373"/>
      <c r="XM75" s="373"/>
      <c r="XN75" s="373"/>
      <c r="XO75" s="373"/>
      <c r="XP75" s="373"/>
      <c r="XQ75" s="373"/>
      <c r="XR75" s="373"/>
      <c r="XS75" s="373"/>
      <c r="XT75" s="373"/>
      <c r="XU75" s="373"/>
      <c r="XV75" s="373"/>
      <c r="XW75" s="373"/>
      <c r="XX75" s="373"/>
      <c r="XY75" s="373"/>
      <c r="XZ75" s="373"/>
      <c r="YA75" s="373"/>
      <c r="YB75" s="373"/>
      <c r="YC75" s="373"/>
      <c r="YD75" s="373"/>
      <c r="YE75" s="373"/>
      <c r="YF75" s="373"/>
      <c r="YG75" s="373"/>
      <c r="YH75" s="373"/>
      <c r="YI75" s="373"/>
      <c r="YJ75" s="373"/>
      <c r="YK75" s="373"/>
      <c r="YL75" s="373"/>
      <c r="YM75" s="373"/>
      <c r="YN75" s="373"/>
      <c r="YO75" s="373"/>
      <c r="YP75" s="373"/>
      <c r="YQ75" s="373"/>
      <c r="YR75" s="373"/>
      <c r="YS75" s="373"/>
      <c r="YT75" s="373"/>
      <c r="YU75" s="373"/>
      <c r="YV75" s="373"/>
      <c r="YW75" s="373"/>
      <c r="YX75" s="373"/>
      <c r="YY75" s="373"/>
      <c r="YZ75" s="373"/>
      <c r="ZA75" s="373"/>
      <c r="ZB75" s="373"/>
      <c r="ZC75" s="373"/>
      <c r="ZD75" s="373"/>
      <c r="ZE75" s="373"/>
      <c r="ZF75" s="373"/>
      <c r="ZG75" s="373"/>
      <c r="ZH75" s="373"/>
      <c r="ZI75" s="373"/>
      <c r="ZJ75" s="373"/>
      <c r="ZK75" s="373"/>
      <c r="ZL75" s="373"/>
      <c r="ZM75" s="373"/>
      <c r="ZN75" s="373"/>
      <c r="ZO75" s="373"/>
      <c r="ZP75" s="373"/>
      <c r="ZQ75" s="373"/>
      <c r="ZR75" s="373"/>
      <c r="ZS75" s="373"/>
      <c r="ZT75" s="373"/>
      <c r="ZU75" s="373"/>
      <c r="ZV75" s="373"/>
      <c r="ZW75" s="373"/>
      <c r="ZX75" s="373"/>
      <c r="ZY75" s="373"/>
      <c r="ZZ75" s="373"/>
      <c r="AAA75" s="373"/>
      <c r="AAB75" s="373"/>
      <c r="AAC75" s="373"/>
      <c r="AAD75" s="373"/>
      <c r="AAE75" s="373"/>
      <c r="AAF75" s="373"/>
      <c r="AAG75" s="373"/>
      <c r="AAH75" s="373"/>
      <c r="AAI75" s="373"/>
      <c r="AAJ75" s="373"/>
      <c r="AAK75" s="373"/>
      <c r="AAL75" s="373"/>
      <c r="AAM75" s="373"/>
      <c r="AAN75" s="373"/>
      <c r="AAO75" s="373"/>
      <c r="AAP75" s="373"/>
      <c r="AAQ75" s="373"/>
      <c r="AAR75" s="373"/>
      <c r="AAS75" s="373"/>
      <c r="AAT75" s="373"/>
      <c r="AAU75" s="373"/>
      <c r="AAV75" s="373"/>
      <c r="AAW75" s="373"/>
      <c r="AAX75" s="373"/>
      <c r="AAY75" s="373"/>
      <c r="AAZ75" s="373"/>
      <c r="ABA75" s="373"/>
      <c r="ABB75" s="373"/>
      <c r="ABC75" s="373"/>
      <c r="ABD75" s="373"/>
      <c r="ABE75" s="373"/>
      <c r="ABF75" s="373"/>
      <c r="ABG75" s="373"/>
      <c r="ABH75" s="373"/>
      <c r="ABI75" s="373"/>
      <c r="ABJ75" s="373"/>
      <c r="ABK75" s="373"/>
      <c r="ABL75" s="373"/>
      <c r="ABM75" s="373"/>
      <c r="ABN75" s="373"/>
      <c r="ABO75" s="373"/>
      <c r="ABP75" s="373"/>
      <c r="ABQ75" s="373"/>
      <c r="ABR75" s="373"/>
      <c r="ABS75" s="373"/>
      <c r="ABT75" s="373"/>
      <c r="ABU75" s="373"/>
      <c r="ABV75" s="373"/>
      <c r="ABW75" s="373"/>
      <c r="ABX75" s="373"/>
      <c r="ABY75" s="373"/>
      <c r="ABZ75" s="373"/>
      <c r="ACA75" s="373"/>
      <c r="ACB75" s="373"/>
      <c r="ACC75" s="373"/>
      <c r="ACD75" s="373"/>
      <c r="ACE75" s="373"/>
      <c r="ACF75" s="373"/>
      <c r="ACG75" s="373"/>
      <c r="ACH75" s="373"/>
      <c r="ACI75" s="373"/>
      <c r="ACJ75" s="373"/>
      <c r="ACK75" s="373"/>
      <c r="ACL75" s="373"/>
      <c r="ACM75" s="373"/>
      <c r="ACN75" s="373"/>
      <c r="ACO75" s="373"/>
      <c r="ACP75" s="373"/>
      <c r="ACQ75" s="373"/>
      <c r="ACR75" s="373"/>
      <c r="ACS75" s="373"/>
      <c r="ACT75" s="373"/>
      <c r="ACU75" s="373"/>
      <c r="ACV75" s="373"/>
      <c r="ACW75" s="373"/>
      <c r="ACX75" s="373"/>
      <c r="ACY75" s="373"/>
      <c r="ACZ75" s="373"/>
      <c r="ADA75" s="373"/>
      <c r="ADB75" s="373"/>
      <c r="ADC75" s="373"/>
      <c r="ADD75" s="373"/>
      <c r="ADE75" s="373"/>
      <c r="ADF75" s="373"/>
      <c r="ADG75" s="373"/>
      <c r="ADH75" s="373"/>
      <c r="ADI75" s="373"/>
      <c r="ADJ75" s="373"/>
      <c r="ADK75" s="373"/>
      <c r="ADL75" s="373"/>
      <c r="ADM75" s="373"/>
      <c r="ADN75" s="373"/>
      <c r="ADO75" s="373"/>
      <c r="ADP75" s="373"/>
      <c r="ADQ75" s="373"/>
      <c r="ADR75" s="373"/>
      <c r="ADS75" s="373"/>
      <c r="ADT75" s="373"/>
      <c r="ADU75" s="373"/>
      <c r="ADV75" s="373"/>
      <c r="ADW75" s="373"/>
      <c r="ADX75" s="373"/>
      <c r="ADY75" s="373"/>
      <c r="ADZ75" s="373"/>
      <c r="AEA75" s="373"/>
      <c r="AEB75" s="373"/>
      <c r="AEC75" s="373"/>
      <c r="AED75" s="373"/>
      <c r="AEE75" s="373"/>
      <c r="AEF75" s="373"/>
      <c r="AEG75" s="373"/>
      <c r="AEH75" s="373"/>
      <c r="AEI75" s="373"/>
      <c r="AEJ75" s="373"/>
      <c r="AEK75" s="373"/>
      <c r="AEL75" s="373"/>
      <c r="AEM75" s="373"/>
      <c r="AEN75" s="373"/>
      <c r="AEO75" s="373"/>
      <c r="AEP75" s="373"/>
      <c r="AEQ75" s="373"/>
      <c r="AER75" s="373"/>
      <c r="AES75" s="373"/>
      <c r="AET75" s="373"/>
      <c r="AEU75" s="373"/>
      <c r="AEV75" s="373"/>
      <c r="AEW75" s="373"/>
      <c r="AEX75" s="373"/>
      <c r="AEY75" s="373"/>
      <c r="AEZ75" s="373"/>
      <c r="AFA75" s="373"/>
      <c r="AFB75" s="373"/>
      <c r="AFC75" s="373"/>
      <c r="AFD75" s="373"/>
      <c r="AFE75" s="373"/>
      <c r="AFF75" s="373"/>
      <c r="AFG75" s="373"/>
      <c r="AFH75" s="373"/>
      <c r="AFI75" s="373"/>
      <c r="AFJ75" s="373"/>
      <c r="AFK75" s="373"/>
      <c r="AFL75" s="373"/>
      <c r="AFM75" s="373"/>
      <c r="AFN75" s="373"/>
      <c r="AFO75" s="373"/>
      <c r="AFP75" s="373"/>
      <c r="AFQ75" s="373"/>
      <c r="AFR75" s="373"/>
      <c r="AFS75" s="373"/>
      <c r="AFT75" s="373"/>
      <c r="AFU75" s="373"/>
      <c r="AFV75" s="373"/>
      <c r="AFW75" s="373"/>
      <c r="AFX75" s="373"/>
      <c r="AFY75" s="373"/>
      <c r="AFZ75" s="373"/>
      <c r="AGA75" s="373"/>
      <c r="AGB75" s="373"/>
      <c r="AGC75" s="373"/>
      <c r="AGD75" s="373"/>
      <c r="AGE75" s="373"/>
      <c r="AGF75" s="373"/>
      <c r="AGG75" s="373"/>
      <c r="AGH75" s="373"/>
      <c r="AGI75" s="373"/>
      <c r="AGJ75" s="373"/>
      <c r="AGK75" s="373"/>
      <c r="AGL75" s="373"/>
      <c r="AGM75" s="373"/>
      <c r="AGN75" s="373"/>
      <c r="AGO75" s="373"/>
      <c r="AGP75" s="373"/>
      <c r="AGQ75" s="373"/>
      <c r="AGR75" s="373"/>
      <c r="AGS75" s="373"/>
      <c r="AGT75" s="373"/>
      <c r="AGU75" s="373"/>
      <c r="AGV75" s="373"/>
      <c r="AGW75" s="373"/>
      <c r="AGX75" s="373"/>
      <c r="AGY75" s="373"/>
      <c r="AGZ75" s="373"/>
      <c r="AHA75" s="373"/>
      <c r="AHB75" s="373"/>
      <c r="AHC75" s="373"/>
      <c r="AHD75" s="373"/>
      <c r="AHE75" s="373"/>
      <c r="AHF75" s="373"/>
      <c r="AHG75" s="373"/>
      <c r="AHH75" s="373"/>
      <c r="AHI75" s="373"/>
      <c r="AHJ75" s="373"/>
      <c r="AHK75" s="373"/>
      <c r="AHL75" s="373"/>
      <c r="AHM75" s="373"/>
      <c r="AHN75" s="373"/>
      <c r="AHO75" s="373"/>
      <c r="AHP75" s="373"/>
      <c r="AHQ75" s="373"/>
      <c r="AHR75" s="373"/>
      <c r="AHS75" s="373"/>
      <c r="AHT75" s="373"/>
      <c r="AHU75" s="373"/>
      <c r="AHV75" s="373"/>
      <c r="AHW75" s="373"/>
      <c r="AHX75" s="373"/>
      <c r="AHY75" s="373"/>
      <c r="AHZ75" s="373"/>
      <c r="AIA75" s="373"/>
      <c r="AIB75" s="373"/>
      <c r="AIC75" s="373"/>
      <c r="AID75" s="373"/>
      <c r="AIE75" s="373"/>
      <c r="AIF75" s="373"/>
      <c r="AIG75" s="373"/>
      <c r="AIH75" s="373"/>
      <c r="AII75" s="373"/>
      <c r="AIJ75" s="373"/>
      <c r="AIK75" s="373"/>
      <c r="AIL75" s="373"/>
      <c r="AIM75" s="373"/>
      <c r="AIN75" s="373"/>
      <c r="AIO75" s="373"/>
      <c r="AIP75" s="373"/>
      <c r="AIQ75" s="373"/>
      <c r="AIR75" s="373"/>
      <c r="AIS75" s="373"/>
      <c r="AIT75" s="373"/>
    </row>
    <row r="76" spans="1:930" ht="15" customHeight="1">
      <c r="A76" s="257"/>
      <c r="B76" s="269"/>
      <c r="C76" s="386"/>
      <c r="D76" s="465"/>
      <c r="E76" s="298"/>
      <c r="F76" s="298"/>
      <c r="G76" s="298"/>
      <c r="H76" s="298"/>
      <c r="I76" s="298"/>
      <c r="J76" s="298"/>
      <c r="K76" s="298"/>
      <c r="L76" s="298"/>
      <c r="M76" s="298"/>
      <c r="N76" s="298"/>
      <c r="O76" s="298"/>
      <c r="P76" s="298"/>
      <c r="R76" s="1306"/>
      <c r="S76" s="1306"/>
      <c r="T76" s="1239"/>
      <c r="U76" s="321"/>
      <c r="V76" s="321"/>
      <c r="W76" s="321"/>
      <c r="X76" s="321"/>
      <c r="Y76" s="321"/>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3"/>
      <c r="BP76" s="373"/>
      <c r="BQ76" s="373"/>
      <c r="BR76" s="373"/>
      <c r="BS76" s="373"/>
      <c r="BT76" s="373"/>
      <c r="BU76" s="373"/>
    </row>
    <row r="77" spans="1:930" ht="15" customHeight="1">
      <c r="A77" s="257"/>
      <c r="B77" s="269"/>
      <c r="D77" s="465"/>
      <c r="E77" s="298"/>
      <c r="F77" s="298"/>
      <c r="G77" s="298"/>
      <c r="H77" s="298"/>
      <c r="I77" s="298"/>
      <c r="J77" s="298"/>
      <c r="K77" s="298"/>
      <c r="L77" s="298"/>
      <c r="M77" s="298"/>
      <c r="N77" s="298"/>
      <c r="O77" s="298"/>
      <c r="P77" s="298"/>
      <c r="R77" s="168"/>
      <c r="S77" s="168"/>
      <c r="T77" s="1239"/>
      <c r="U77" s="321"/>
      <c r="V77" s="321"/>
      <c r="W77" s="321"/>
      <c r="X77" s="321"/>
      <c r="Y77" s="321"/>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c r="BF77" s="373"/>
      <c r="BG77" s="373"/>
      <c r="BH77" s="373"/>
      <c r="BI77" s="373"/>
      <c r="BJ77" s="373"/>
      <c r="BK77" s="373"/>
      <c r="BL77" s="373"/>
      <c r="BM77" s="373"/>
      <c r="BN77" s="373"/>
      <c r="BO77" s="373"/>
      <c r="BP77" s="373"/>
      <c r="BQ77" s="373"/>
      <c r="BR77" s="373"/>
      <c r="BS77" s="373"/>
      <c r="BT77" s="373"/>
      <c r="BU77" s="373"/>
    </row>
    <row r="78" spans="1:930" ht="15" customHeight="1">
      <c r="A78" s="269"/>
      <c r="B78" s="269"/>
      <c r="C78" s="374"/>
      <c r="D78" s="684"/>
      <c r="E78" s="298"/>
      <c r="F78" s="298"/>
      <c r="G78" s="298"/>
      <c r="H78" s="298"/>
      <c r="I78" s="298"/>
      <c r="J78" s="298"/>
      <c r="K78" s="298"/>
      <c r="L78" s="298"/>
      <c r="M78" s="298"/>
      <c r="N78" s="298"/>
      <c r="O78" s="298"/>
      <c r="P78" s="298"/>
      <c r="R78" s="579"/>
      <c r="S78" s="579"/>
      <c r="T78" s="1239"/>
      <c r="U78" s="321"/>
      <c r="V78" s="321"/>
      <c r="W78" s="321"/>
      <c r="X78" s="321"/>
      <c r="Y78" s="321"/>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3"/>
      <c r="BP78" s="373"/>
      <c r="BQ78" s="373"/>
      <c r="BR78" s="373"/>
      <c r="BS78" s="373"/>
      <c r="BT78" s="373"/>
      <c r="BU78" s="373"/>
    </row>
    <row r="79" spans="1:930" ht="15" customHeight="1">
      <c r="A79" s="269"/>
      <c r="B79" s="269"/>
      <c r="C79" s="374"/>
      <c r="D79" s="465"/>
      <c r="E79" s="298"/>
      <c r="F79" s="298"/>
      <c r="G79" s="298"/>
      <c r="H79" s="298"/>
      <c r="I79" s="298"/>
      <c r="J79" s="298"/>
      <c r="K79" s="298"/>
      <c r="L79" s="298"/>
      <c r="M79" s="298"/>
      <c r="N79" s="298"/>
      <c r="O79" s="298"/>
      <c r="P79" s="298"/>
      <c r="R79" s="853"/>
      <c r="S79" s="579">
        <v>27</v>
      </c>
      <c r="T79" s="321"/>
      <c r="U79" s="321"/>
      <c r="V79" s="321"/>
      <c r="W79" s="321"/>
      <c r="X79" s="321"/>
      <c r="Y79" s="321"/>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3"/>
      <c r="BP79" s="373"/>
      <c r="BQ79" s="373"/>
      <c r="BR79" s="373"/>
      <c r="BS79" s="373"/>
      <c r="BT79" s="373"/>
      <c r="BU79" s="373"/>
    </row>
    <row r="80" spans="1:930" s="598" customFormat="1" ht="4.5" customHeight="1">
      <c r="A80" s="602"/>
      <c r="B80" s="597"/>
      <c r="D80" s="603"/>
      <c r="H80" s="651"/>
      <c r="I80" s="651"/>
      <c r="J80" s="651"/>
      <c r="K80" s="651"/>
      <c r="L80" s="651"/>
      <c r="M80" s="651"/>
      <c r="N80" s="651"/>
      <c r="O80" s="651"/>
      <c r="P80" s="651"/>
      <c r="Q80" s="651"/>
      <c r="R80" s="651"/>
    </row>
    <row r="81" spans="1:25" s="585" customFormat="1" ht="15" customHeight="1">
      <c r="A81" s="652"/>
      <c r="B81" s="653"/>
      <c r="C81" s="654"/>
      <c r="D81" s="653"/>
      <c r="E81" s="654"/>
      <c r="F81" s="658"/>
      <c r="G81" s="658"/>
      <c r="H81" s="600" t="s">
        <v>708</v>
      </c>
      <c r="I81" s="600" t="s">
        <v>713</v>
      </c>
      <c r="J81" s="600" t="s">
        <v>726</v>
      </c>
      <c r="K81" s="600" t="s">
        <v>739</v>
      </c>
      <c r="L81" s="600" t="s">
        <v>746</v>
      </c>
      <c r="M81" s="600" t="s">
        <v>768</v>
      </c>
      <c r="N81" s="600" t="s">
        <v>776</v>
      </c>
      <c r="O81" s="600" t="s">
        <v>790</v>
      </c>
      <c r="P81" s="600" t="s">
        <v>1091</v>
      </c>
      <c r="Q81" s="600" t="s">
        <v>1191</v>
      </c>
      <c r="R81" s="656"/>
      <c r="S81" s="656"/>
    </row>
    <row r="82" spans="1:25" s="373" customFormat="1" ht="6" customHeight="1">
      <c r="A82" s="567"/>
      <c r="B82" s="568"/>
      <c r="C82" s="345"/>
      <c r="D82" s="564"/>
      <c r="E82" s="345"/>
      <c r="F82" s="565"/>
      <c r="G82" s="565"/>
      <c r="H82" s="523"/>
      <c r="I82" s="523"/>
      <c r="J82" s="523"/>
      <c r="K82" s="523"/>
      <c r="L82" s="523"/>
      <c r="M82" s="523"/>
      <c r="N82" s="523"/>
      <c r="O82" s="523"/>
      <c r="P82" s="523"/>
      <c r="Q82" s="523"/>
      <c r="R82" s="566"/>
      <c r="S82" s="566"/>
    </row>
    <row r="83" spans="1:25" s="298" customFormat="1" ht="12.4" customHeight="1">
      <c r="A83" s="187" t="s">
        <v>58</v>
      </c>
      <c r="B83" s="269"/>
      <c r="D83" s="684" t="s">
        <v>1026</v>
      </c>
      <c r="E83" s="494"/>
      <c r="F83" s="495"/>
      <c r="G83" s="357"/>
      <c r="H83" s="429"/>
      <c r="I83" s="429"/>
      <c r="J83" s="429"/>
      <c r="K83" s="429"/>
      <c r="L83" s="429"/>
      <c r="M83" s="429"/>
      <c r="N83" s="429"/>
      <c r="O83" s="429"/>
      <c r="P83" s="608"/>
      <c r="Q83" s="608" t="s">
        <v>82</v>
      </c>
      <c r="R83" s="429"/>
    </row>
    <row r="84" spans="1:25" s="298" customFormat="1" ht="12.4" customHeight="1">
      <c r="A84" s="257"/>
      <c r="B84" s="269"/>
      <c r="C84" s="357"/>
      <c r="D84" s="494"/>
      <c r="E84" s="521" t="s">
        <v>6</v>
      </c>
      <c r="F84" s="501"/>
      <c r="G84" s="390"/>
      <c r="H84" s="572"/>
      <c r="I84" s="572"/>
      <c r="J84" s="572"/>
      <c r="K84" s="572"/>
      <c r="L84" s="861">
        <v>39.317329000000001</v>
      </c>
      <c r="M84" s="861">
        <v>28.298291681000002</v>
      </c>
      <c r="N84" s="861">
        <v>21.009326422999901</v>
      </c>
      <c r="O84" s="861">
        <v>37.911560924</v>
      </c>
      <c r="P84" s="861">
        <v>23.977631451999901</v>
      </c>
      <c r="Q84" s="862">
        <v>42.463404226000002</v>
      </c>
      <c r="R84" s="1305"/>
      <c r="S84" s="1305"/>
      <c r="U84" s="1323"/>
    </row>
    <row r="85" spans="1:25" s="373" customFormat="1" ht="12.4" customHeight="1">
      <c r="A85" s="689" t="s">
        <v>1066</v>
      </c>
      <c r="B85" s="691"/>
      <c r="C85" s="357"/>
      <c r="D85" s="1240"/>
      <c r="E85" s="1241" t="s">
        <v>965</v>
      </c>
      <c r="F85" s="1242"/>
      <c r="G85" s="357"/>
      <c r="H85" s="834"/>
      <c r="I85" s="834"/>
      <c r="J85" s="834"/>
      <c r="K85" s="834"/>
      <c r="L85" s="863">
        <v>1.7899999999999999E-2</v>
      </c>
      <c r="M85" s="863">
        <v>1.4800000000000001E-2</v>
      </c>
      <c r="N85" s="863">
        <v>1.26E-2</v>
      </c>
      <c r="O85" s="863">
        <v>1.3299999999999999E-2</v>
      </c>
      <c r="P85" s="863">
        <v>1.03E-2</v>
      </c>
      <c r="Q85" s="864">
        <v>1.4E-2</v>
      </c>
      <c r="R85" s="1304"/>
      <c r="S85" s="1304"/>
      <c r="T85" s="1030"/>
    </row>
    <row r="86" spans="1:25" s="345" customFormat="1" ht="12.4" customHeight="1">
      <c r="A86" s="691"/>
      <c r="B86" s="692" t="s">
        <v>1067</v>
      </c>
      <c r="C86" s="357"/>
      <c r="D86" s="1240"/>
      <c r="E86" s="1241" t="s">
        <v>1135</v>
      </c>
      <c r="F86" s="1242"/>
      <c r="G86" s="357"/>
      <c r="H86" s="834"/>
      <c r="I86" s="834"/>
      <c r="J86" s="834"/>
      <c r="K86" s="834"/>
      <c r="L86" s="863">
        <v>0.16899</v>
      </c>
      <c r="M86" s="863">
        <v>0.16397</v>
      </c>
      <c r="N86" s="863">
        <v>0.16059999999999999</v>
      </c>
      <c r="O86" s="863">
        <v>0.1605</v>
      </c>
      <c r="P86" s="863">
        <v>9.3799999999999994E-2</v>
      </c>
      <c r="Q86" s="864">
        <v>9.0571968473201786E-2</v>
      </c>
      <c r="R86" s="1304"/>
      <c r="S86" s="1304"/>
      <c r="T86" s="1030"/>
    </row>
    <row r="87" spans="1:25" s="373" customFormat="1" ht="12.4" customHeight="1">
      <c r="A87" s="691"/>
      <c r="B87" s="692" t="s">
        <v>1068</v>
      </c>
      <c r="C87" s="357"/>
      <c r="D87" s="1240"/>
      <c r="E87" s="1241" t="s">
        <v>1106</v>
      </c>
      <c r="F87" s="1242"/>
      <c r="G87" s="357"/>
      <c r="H87" s="834"/>
      <c r="I87" s="834"/>
      <c r="J87" s="834"/>
      <c r="K87" s="834"/>
      <c r="L87" s="863">
        <v>9.622684954609783E-3</v>
      </c>
      <c r="M87" s="863">
        <v>9.5247180827496628E-3</v>
      </c>
      <c r="N87" s="863">
        <v>9.8897572037493619E-3</v>
      </c>
      <c r="O87" s="863">
        <v>8.2034453946442151E-3</v>
      </c>
      <c r="P87" s="863">
        <v>1.0069786291652926E-2</v>
      </c>
      <c r="Q87" s="864">
        <v>9.3737515368247839E-3</v>
      </c>
      <c r="R87" s="1304"/>
      <c r="S87" s="697"/>
      <c r="T87" s="1030"/>
    </row>
    <row r="88" spans="1:25" s="373" customFormat="1" ht="12.4" customHeight="1" thickBot="1">
      <c r="A88" s="690"/>
      <c r="B88" s="692" t="s">
        <v>1069</v>
      </c>
      <c r="C88" s="357"/>
      <c r="D88" s="1240"/>
      <c r="E88" s="1243" t="s">
        <v>1133</v>
      </c>
      <c r="F88" s="1244"/>
      <c r="G88" s="436"/>
      <c r="H88" s="873"/>
      <c r="I88" s="873"/>
      <c r="J88" s="873"/>
      <c r="K88" s="873"/>
      <c r="L88" s="865">
        <v>1.3959859450501043E-2</v>
      </c>
      <c r="M88" s="865">
        <v>1.3948048421455901E-2</v>
      </c>
      <c r="N88" s="865">
        <v>1.4321704219618836E-2</v>
      </c>
      <c r="O88" s="865">
        <v>1.2738160559083894E-2</v>
      </c>
      <c r="P88" s="865">
        <v>1.5452381931911693E-2</v>
      </c>
      <c r="Q88" s="866">
        <v>1.411931400581447E-2</v>
      </c>
      <c r="R88" s="697"/>
      <c r="S88" s="697"/>
      <c r="T88" s="1030"/>
    </row>
    <row r="89" spans="1:25" s="373" customFormat="1" ht="12.4" customHeight="1">
      <c r="A89" s="690"/>
      <c r="B89" s="692" t="s">
        <v>1070</v>
      </c>
      <c r="C89" s="357"/>
      <c r="D89" s="1240"/>
      <c r="E89" s="1240" t="s">
        <v>1319</v>
      </c>
      <c r="F89" s="1240"/>
      <c r="G89" s="357"/>
      <c r="H89" s="834"/>
      <c r="I89" s="834"/>
      <c r="J89" s="834"/>
      <c r="K89" s="834"/>
      <c r="L89" s="834"/>
      <c r="M89" s="834"/>
      <c r="N89" s="834"/>
      <c r="O89" s="834"/>
      <c r="P89" s="834"/>
      <c r="Q89" s="834"/>
      <c r="R89" s="853"/>
      <c r="S89" s="853"/>
      <c r="T89" s="321"/>
      <c r="U89" s="321"/>
      <c r="V89" s="321"/>
      <c r="W89" s="321"/>
      <c r="X89" s="321"/>
      <c r="Y89" s="321"/>
    </row>
    <row r="90" spans="1:25" s="373" customFormat="1" ht="12.4" customHeight="1">
      <c r="A90" s="690"/>
      <c r="B90" s="692" t="s">
        <v>1071</v>
      </c>
      <c r="C90" s="357"/>
      <c r="D90" s="1240"/>
      <c r="E90" s="1240"/>
      <c r="F90" s="1240"/>
      <c r="G90" s="357"/>
      <c r="H90" s="834"/>
      <c r="I90" s="834"/>
      <c r="J90" s="834"/>
      <c r="K90" s="834"/>
      <c r="L90" s="834"/>
      <c r="M90" s="834"/>
      <c r="N90" s="834"/>
      <c r="O90" s="834"/>
      <c r="P90" s="1151"/>
      <c r="Q90" s="1151" t="s">
        <v>81</v>
      </c>
      <c r="R90" s="853"/>
      <c r="S90" s="853"/>
      <c r="T90" s="836"/>
      <c r="U90" s="321"/>
      <c r="V90" s="321"/>
      <c r="W90" s="321"/>
      <c r="X90" s="321"/>
      <c r="Y90" s="321"/>
    </row>
    <row r="91" spans="1:25" s="373" customFormat="1" ht="12.4" customHeight="1">
      <c r="A91" s="690"/>
      <c r="B91" s="692" t="s">
        <v>1072</v>
      </c>
      <c r="C91" s="357"/>
      <c r="D91" s="684" t="s">
        <v>1027</v>
      </c>
      <c r="E91" s="1240"/>
      <c r="F91" s="1240"/>
      <c r="G91" s="357"/>
      <c r="H91" s="834"/>
      <c r="I91" s="834"/>
      <c r="J91" s="834"/>
      <c r="K91" s="834"/>
      <c r="L91" s="874">
        <v>7277.0652825650004</v>
      </c>
      <c r="M91" s="874">
        <v>7574.4469507699996</v>
      </c>
      <c r="N91" s="874">
        <v>7515.5383423849999</v>
      </c>
      <c r="O91" s="874">
        <v>8057.5238639609997</v>
      </c>
      <c r="P91" s="836">
        <v>7956.252723224</v>
      </c>
      <c r="Q91" s="844">
        <v>8025.2044482069996</v>
      </c>
      <c r="R91" s="874"/>
      <c r="S91" s="874"/>
      <c r="T91" s="834"/>
      <c r="U91" s="321"/>
      <c r="V91" s="321"/>
      <c r="W91" s="321"/>
      <c r="X91" s="321"/>
      <c r="Y91" s="321"/>
    </row>
    <row r="92" spans="1:25" s="373" customFormat="1" ht="12.4" customHeight="1">
      <c r="A92" s="690"/>
      <c r="B92" s="692" t="s">
        <v>1073</v>
      </c>
      <c r="C92" s="357"/>
      <c r="D92" s="1240"/>
      <c r="E92" s="1245" t="s">
        <v>43</v>
      </c>
      <c r="F92" s="1245"/>
      <c r="G92" s="444"/>
      <c r="H92" s="573"/>
      <c r="I92" s="573"/>
      <c r="J92" s="573"/>
      <c r="K92" s="573"/>
      <c r="L92" s="872">
        <v>4349.4736707550001</v>
      </c>
      <c r="M92" s="872">
        <v>4496.2283444309996</v>
      </c>
      <c r="N92" s="872">
        <v>4492.0442703989993</v>
      </c>
      <c r="O92" s="872">
        <v>5142.1363904950003</v>
      </c>
      <c r="P92" s="872">
        <v>4814.2625609520001</v>
      </c>
      <c r="Q92" s="958">
        <v>4834.0389931689997</v>
      </c>
      <c r="R92" s="834"/>
      <c r="S92" s="834"/>
      <c r="T92" s="834"/>
      <c r="U92" s="321"/>
      <c r="V92" s="321"/>
      <c r="W92" s="321"/>
      <c r="X92" s="321"/>
      <c r="Y92" s="321"/>
    </row>
    <row r="93" spans="1:25" s="376" customFormat="1" ht="12.4" customHeight="1">
      <c r="A93" s="690"/>
      <c r="B93" s="692" t="s">
        <v>1074</v>
      </c>
      <c r="C93" s="357"/>
      <c r="D93" s="1240"/>
      <c r="E93" s="1242" t="s">
        <v>40</v>
      </c>
      <c r="F93" s="1242"/>
      <c r="G93" s="357"/>
      <c r="H93" s="834"/>
      <c r="I93" s="834"/>
      <c r="J93" s="834"/>
      <c r="K93" s="834"/>
      <c r="L93" s="834">
        <v>578.515182052</v>
      </c>
      <c r="M93" s="834">
        <v>581.81712548999997</v>
      </c>
      <c r="N93" s="834">
        <v>576.68031418400005</v>
      </c>
      <c r="O93" s="834">
        <v>607.02532462500005</v>
      </c>
      <c r="P93" s="834">
        <v>576.40304986199988</v>
      </c>
      <c r="Q93" s="846">
        <v>567.33637528899999</v>
      </c>
      <c r="R93" s="834"/>
      <c r="S93" s="834"/>
      <c r="T93" s="834"/>
      <c r="U93" s="1238"/>
      <c r="V93" s="1238"/>
      <c r="W93" s="1238"/>
      <c r="X93" s="1238"/>
      <c r="Y93" s="1238"/>
    </row>
    <row r="94" spans="1:25" s="376" customFormat="1" ht="12.4" customHeight="1" thickBot="1">
      <c r="A94" s="690"/>
      <c r="B94" s="692" t="s">
        <v>1075</v>
      </c>
      <c r="C94" s="357"/>
      <c r="D94" s="1240"/>
      <c r="E94" s="1244" t="s">
        <v>41</v>
      </c>
      <c r="F94" s="1243"/>
      <c r="G94" s="436"/>
      <c r="H94" s="865"/>
      <c r="I94" s="865"/>
      <c r="J94" s="865"/>
      <c r="K94" s="865"/>
      <c r="L94" s="873">
        <v>2346.8002472449998</v>
      </c>
      <c r="M94" s="873">
        <v>2494.6013583360004</v>
      </c>
      <c r="N94" s="873">
        <v>2442.2722996410002</v>
      </c>
      <c r="O94" s="873">
        <v>2304.604593213</v>
      </c>
      <c r="P94" s="873">
        <v>2563.1432767820002</v>
      </c>
      <c r="Q94" s="936">
        <v>2621.7577541209998</v>
      </c>
      <c r="R94" s="834"/>
      <c r="S94" s="834"/>
      <c r="T94" s="1238"/>
      <c r="U94" s="1238"/>
      <c r="V94" s="1238"/>
      <c r="W94" s="1238"/>
      <c r="X94" s="1238"/>
      <c r="Y94" s="1238"/>
    </row>
    <row r="95" spans="1:25" s="376" customFormat="1" ht="12.4" customHeight="1">
      <c r="A95" s="690"/>
      <c r="B95" s="692" t="s">
        <v>1076</v>
      </c>
      <c r="C95" s="357"/>
      <c r="D95" s="1240"/>
      <c r="E95" s="1240"/>
      <c r="F95" s="1246"/>
      <c r="G95" s="580"/>
      <c r="H95" s="836"/>
      <c r="I95" s="836"/>
      <c r="J95" s="836"/>
      <c r="K95" s="836"/>
      <c r="L95" s="834"/>
      <c r="M95" s="834"/>
      <c r="N95" s="834"/>
      <c r="O95" s="834"/>
      <c r="P95" s="834"/>
      <c r="Q95" s="834"/>
      <c r="R95" s="853"/>
      <c r="S95" s="853"/>
      <c r="T95" s="357"/>
      <c r="U95" s="357"/>
      <c r="V95" s="357"/>
      <c r="W95" s="357"/>
      <c r="X95" s="1238"/>
      <c r="Y95" s="1238"/>
    </row>
    <row r="96" spans="1:25" s="376" customFormat="1" ht="12.4" customHeight="1">
      <c r="A96" s="691"/>
      <c r="B96" s="692" t="s">
        <v>1077</v>
      </c>
      <c r="C96" s="357"/>
      <c r="D96" s="684" t="s">
        <v>1028</v>
      </c>
      <c r="E96" s="1240"/>
      <c r="F96" s="1246"/>
      <c r="G96" s="580"/>
      <c r="H96" s="834"/>
      <c r="I96" s="834"/>
      <c r="J96" s="834"/>
      <c r="K96" s="834"/>
      <c r="L96" s="834"/>
      <c r="M96" s="834"/>
      <c r="N96" s="834"/>
      <c r="O96" s="834"/>
      <c r="P96" s="1151"/>
      <c r="Q96" s="1151" t="s">
        <v>1096</v>
      </c>
      <c r="R96" s="853"/>
      <c r="S96" s="608"/>
      <c r="T96" s="357"/>
      <c r="U96" s="357"/>
      <c r="V96" s="357"/>
      <c r="W96" s="357"/>
      <c r="X96" s="1238"/>
      <c r="Y96" s="1238"/>
    </row>
    <row r="97" spans="1:930" s="376" customFormat="1" ht="12.4" customHeight="1" thickBot="1">
      <c r="A97" s="690"/>
      <c r="B97" s="692" t="s">
        <v>1078</v>
      </c>
      <c r="C97" s="357"/>
      <c r="D97" s="1240"/>
      <c r="E97" s="1247" t="s">
        <v>874</v>
      </c>
      <c r="F97" s="1247"/>
      <c r="G97" s="510"/>
      <c r="H97" s="574"/>
      <c r="I97" s="574"/>
      <c r="J97" s="574"/>
      <c r="K97" s="574"/>
      <c r="L97" s="833">
        <v>7277.07</v>
      </c>
      <c r="M97" s="833">
        <v>7574.45</v>
      </c>
      <c r="N97" s="833">
        <v>7515.53</v>
      </c>
      <c r="O97" s="833">
        <v>8057.5240000000003</v>
      </c>
      <c r="P97" s="1407">
        <v>7956.2527232239991</v>
      </c>
      <c r="Q97" s="1252">
        <v>8025.2044482070005</v>
      </c>
      <c r="R97" s="836"/>
      <c r="S97" s="836"/>
      <c r="T97" s="1238"/>
      <c r="U97" s="1238"/>
      <c r="V97" s="1238"/>
      <c r="W97" s="1238"/>
      <c r="X97" s="1238"/>
      <c r="Y97" s="1238"/>
    </row>
    <row r="98" spans="1:930" s="376" customFormat="1" ht="12.4" customHeight="1" thickTop="1">
      <c r="A98" s="690"/>
      <c r="B98" s="692" t="s">
        <v>1079</v>
      </c>
      <c r="C98" s="357"/>
      <c r="D98" s="1240"/>
      <c r="E98" s="1240"/>
      <c r="F98" s="1240" t="s">
        <v>13</v>
      </c>
      <c r="G98" s="357"/>
      <c r="H98" s="834"/>
      <c r="I98" s="834"/>
      <c r="J98" s="834"/>
      <c r="K98" s="834"/>
      <c r="L98" s="834">
        <v>6852.76</v>
      </c>
      <c r="M98" s="834">
        <v>7139.32</v>
      </c>
      <c r="N98" s="834">
        <v>7065.98</v>
      </c>
      <c r="O98" s="834">
        <v>7594.0540000000001</v>
      </c>
      <c r="P98" s="853">
        <v>7480.4769522369998</v>
      </c>
      <c r="Q98" s="935">
        <v>7544.633022039</v>
      </c>
      <c r="R98" s="834"/>
      <c r="S98" s="834"/>
      <c r="T98" s="1238"/>
      <c r="U98" s="1238"/>
      <c r="V98" s="1238"/>
      <c r="W98" s="1238"/>
      <c r="X98" s="1238"/>
      <c r="Y98" s="1238"/>
    </row>
    <row r="99" spans="1:930" s="376" customFormat="1" ht="12.4" customHeight="1">
      <c r="A99" s="690"/>
      <c r="B99" s="692" t="s">
        <v>1080</v>
      </c>
      <c r="C99" s="357"/>
      <c r="D99" s="1240"/>
      <c r="E99" s="1240"/>
      <c r="F99" s="1240" t="s">
        <v>14</v>
      </c>
      <c r="G99" s="357"/>
      <c r="H99" s="834"/>
      <c r="I99" s="834"/>
      <c r="J99" s="834"/>
      <c r="K99" s="834"/>
      <c r="L99" s="834">
        <v>352.41</v>
      </c>
      <c r="M99" s="834">
        <v>362.56</v>
      </c>
      <c r="N99" s="834">
        <v>374.44</v>
      </c>
      <c r="O99" s="834">
        <v>393.63299999999998</v>
      </c>
      <c r="P99" s="853">
        <v>391.22418987999998</v>
      </c>
      <c r="Q99" s="935">
        <v>403.70332025800002</v>
      </c>
      <c r="R99" s="834"/>
      <c r="S99" s="834"/>
      <c r="T99" s="1238"/>
      <c r="U99" s="1238"/>
      <c r="V99" s="1238"/>
      <c r="W99" s="1238"/>
      <c r="X99" s="1238"/>
      <c r="Y99" s="1238"/>
    </row>
    <row r="100" spans="1:930" s="376" customFormat="1" ht="12.4" customHeight="1">
      <c r="A100" s="690"/>
      <c r="B100" s="692" t="s">
        <v>1081</v>
      </c>
      <c r="C100" s="357"/>
      <c r="D100" s="1240"/>
      <c r="E100" s="1240"/>
      <c r="F100" s="1240" t="s">
        <v>15</v>
      </c>
      <c r="G100" s="357"/>
      <c r="H100" s="834"/>
      <c r="I100" s="834"/>
      <c r="J100" s="834"/>
      <c r="K100" s="834"/>
      <c r="L100" s="834">
        <v>0</v>
      </c>
      <c r="M100" s="834">
        <v>0</v>
      </c>
      <c r="N100" s="834">
        <v>0</v>
      </c>
      <c r="O100" s="834">
        <v>0</v>
      </c>
      <c r="P100" s="834">
        <v>0</v>
      </c>
      <c r="Q100" s="846">
        <v>0</v>
      </c>
      <c r="R100" s="834"/>
      <c r="S100" s="834"/>
      <c r="T100" s="1238"/>
      <c r="U100" s="1238"/>
      <c r="V100" s="1238"/>
      <c r="W100" s="1238"/>
      <c r="X100" s="1238"/>
      <c r="Y100" s="1238"/>
    </row>
    <row r="101" spans="1:930" s="376" customFormat="1" ht="12.4" customHeight="1">
      <c r="A101" s="690"/>
      <c r="B101" s="921" t="s">
        <v>1082</v>
      </c>
      <c r="C101" s="357"/>
      <c r="D101" s="1240"/>
      <c r="E101" s="1240"/>
      <c r="F101" s="1240" t="s">
        <v>16</v>
      </c>
      <c r="G101" s="357"/>
      <c r="H101" s="834"/>
      <c r="I101" s="834"/>
      <c r="J101" s="834"/>
      <c r="K101" s="834"/>
      <c r="L101" s="834">
        <v>48.86</v>
      </c>
      <c r="M101" s="834">
        <v>48.65</v>
      </c>
      <c r="N101" s="834">
        <v>49.6</v>
      </c>
      <c r="O101" s="834">
        <v>46.091999999999999</v>
      </c>
      <c r="P101" s="853">
        <v>58.636753541000004</v>
      </c>
      <c r="Q101" s="935">
        <v>53.241863665000004</v>
      </c>
      <c r="R101" s="834"/>
      <c r="S101" s="834"/>
      <c r="T101" s="1238"/>
      <c r="U101" s="1238"/>
      <c r="V101" s="1238"/>
      <c r="W101" s="1238"/>
      <c r="X101" s="1238"/>
      <c r="Y101" s="1238"/>
    </row>
    <row r="102" spans="1:930" s="376" customFormat="1" ht="12.4" customHeight="1">
      <c r="A102" s="690"/>
      <c r="B102" s="692" t="s">
        <v>1282</v>
      </c>
      <c r="C102" s="357"/>
      <c r="D102" s="1240"/>
      <c r="E102" s="1240"/>
      <c r="F102" s="1240" t="s">
        <v>17</v>
      </c>
      <c r="G102" s="357"/>
      <c r="H102" s="834"/>
      <c r="I102" s="834"/>
      <c r="J102" s="834"/>
      <c r="K102" s="834"/>
      <c r="L102" s="834">
        <v>23.04</v>
      </c>
      <c r="M102" s="834">
        <v>23.92</v>
      </c>
      <c r="N102" s="834">
        <v>25.51</v>
      </c>
      <c r="O102" s="834">
        <v>23.744</v>
      </c>
      <c r="P102" s="853">
        <v>25.914827566</v>
      </c>
      <c r="Q102" s="935">
        <v>23.626242245</v>
      </c>
      <c r="R102" s="834"/>
      <c r="S102" s="834"/>
      <c r="T102" s="1238"/>
      <c r="U102" s="1238"/>
      <c r="V102" s="1238"/>
      <c r="W102" s="1238"/>
      <c r="X102" s="1238"/>
      <c r="Y102" s="1238"/>
    </row>
    <row r="103" spans="1:930" s="376" customFormat="1" ht="12.4" customHeight="1">
      <c r="A103" s="690"/>
      <c r="B103" s="692" t="s">
        <v>1083</v>
      </c>
      <c r="C103" s="357"/>
      <c r="D103" s="1240"/>
      <c r="E103" s="1248" t="s">
        <v>18</v>
      </c>
      <c r="F103" s="1245"/>
      <c r="G103" s="575"/>
      <c r="H103" s="575"/>
      <c r="I103" s="575"/>
      <c r="J103" s="575"/>
      <c r="K103" s="575"/>
      <c r="L103" s="860">
        <f>L100+L101+L102</f>
        <v>71.900000000000006</v>
      </c>
      <c r="M103" s="860">
        <f t="shared" ref="M103:Q103" si="4">M100+M101+M102</f>
        <v>72.569999999999993</v>
      </c>
      <c r="N103" s="860">
        <f t="shared" si="4"/>
        <v>75.11</v>
      </c>
      <c r="O103" s="860">
        <f t="shared" si="4"/>
        <v>69.835999999999999</v>
      </c>
      <c r="P103" s="1408">
        <f t="shared" si="4"/>
        <v>84.551581107000004</v>
      </c>
      <c r="Q103" s="1253">
        <f t="shared" si="4"/>
        <v>76.868105909999997</v>
      </c>
      <c r="R103" s="853"/>
      <c r="S103" s="853"/>
      <c r="T103" s="1238"/>
      <c r="U103" s="1238"/>
      <c r="V103" s="1238"/>
      <c r="W103" s="1238"/>
      <c r="X103" s="1238"/>
      <c r="Y103" s="1238"/>
    </row>
    <row r="104" spans="1:930" s="376" customFormat="1" ht="12.4" customHeight="1">
      <c r="A104" s="257"/>
      <c r="B104" s="269"/>
      <c r="C104" s="388"/>
      <c r="D104" s="1240"/>
      <c r="E104" s="1249" t="s">
        <v>7</v>
      </c>
      <c r="F104" s="1250"/>
      <c r="G104" s="576"/>
      <c r="H104" s="577"/>
      <c r="I104" s="577"/>
      <c r="J104" s="577"/>
      <c r="K104" s="577"/>
      <c r="L104" s="1036">
        <f>L103/L97</f>
        <v>9.88035019588928E-3</v>
      </c>
      <c r="M104" s="1036">
        <f t="shared" ref="M104:Q104" si="5">M103/M97</f>
        <v>9.5808936622461035E-3</v>
      </c>
      <c r="N104" s="1036">
        <f t="shared" si="5"/>
        <v>9.9939724809827123E-3</v>
      </c>
      <c r="O104" s="1036">
        <f t="shared" si="5"/>
        <v>8.6671786519034871E-3</v>
      </c>
      <c r="P104" s="1036">
        <f t="shared" si="5"/>
        <v>1.0627060759419715E-2</v>
      </c>
      <c r="Q104" s="1103">
        <f t="shared" si="5"/>
        <v>9.5783361540619626E-3</v>
      </c>
      <c r="R104" s="1159"/>
      <c r="S104" s="1159"/>
      <c r="T104" s="1238"/>
      <c r="U104" s="1238"/>
      <c r="V104" s="1238"/>
      <c r="W104" s="1238"/>
      <c r="X104" s="1238"/>
      <c r="Y104" s="1238"/>
    </row>
    <row r="105" spans="1:930" s="376" customFormat="1" ht="12.4" customHeight="1" thickBot="1">
      <c r="A105" s="257"/>
      <c r="B105" s="269"/>
      <c r="C105" s="388"/>
      <c r="D105" s="1240"/>
      <c r="E105" s="1247" t="s">
        <v>883</v>
      </c>
      <c r="F105" s="1251"/>
      <c r="G105" s="510"/>
      <c r="H105" s="509"/>
      <c r="I105" s="509"/>
      <c r="J105" s="509"/>
      <c r="K105" s="509"/>
      <c r="L105" s="509">
        <v>248.74986108299996</v>
      </c>
      <c r="M105" s="509">
        <v>258.19799168599997</v>
      </c>
      <c r="N105" s="509">
        <v>264.58367054199999</v>
      </c>
      <c r="O105" s="509">
        <v>259.61347075200001</v>
      </c>
      <c r="P105" s="509">
        <v>272.65833587100002</v>
      </c>
      <c r="Q105" s="1254">
        <v>267.39149075999995</v>
      </c>
      <c r="R105" s="853"/>
      <c r="S105" s="853"/>
      <c r="T105" s="877"/>
      <c r="U105" s="1238"/>
      <c r="V105" s="869"/>
      <c r="W105" s="869"/>
      <c r="X105" s="869"/>
      <c r="Y105" s="869"/>
    </row>
    <row r="106" spans="1:930" s="376" customFormat="1" ht="12.4" customHeight="1" thickTop="1">
      <c r="A106" s="257"/>
      <c r="B106" s="269"/>
      <c r="C106" s="373"/>
      <c r="D106" s="1240"/>
      <c r="E106" s="1240"/>
      <c r="F106" s="1240" t="s">
        <v>13</v>
      </c>
      <c r="G106" s="357"/>
      <c r="H106" s="1031"/>
      <c r="I106" s="1031"/>
      <c r="J106" s="1031"/>
      <c r="K106" s="1031"/>
      <c r="L106" s="853">
        <v>106.960928004</v>
      </c>
      <c r="M106" s="853">
        <v>112.03811958300001</v>
      </c>
      <c r="N106" s="853">
        <v>111.08340478</v>
      </c>
      <c r="O106" s="853">
        <v>114.426910963</v>
      </c>
      <c r="P106" s="853">
        <v>112.282384705</v>
      </c>
      <c r="Q106" s="935">
        <v>111.81032867499999</v>
      </c>
      <c r="R106" s="853"/>
      <c r="S106" s="853"/>
      <c r="T106" s="877"/>
      <c r="U106" s="1238"/>
      <c r="V106" s="854"/>
      <c r="W106" s="854"/>
      <c r="X106" s="854"/>
      <c r="Y106" s="854"/>
    </row>
    <row r="107" spans="1:930" s="376" customFormat="1" ht="12.4" customHeight="1">
      <c r="A107" s="257"/>
      <c r="B107" s="269"/>
      <c r="C107" s="357"/>
      <c r="D107" s="1240"/>
      <c r="E107" s="1240"/>
      <c r="F107" s="1240" t="s">
        <v>14</v>
      </c>
      <c r="G107" s="357"/>
      <c r="H107" s="1031"/>
      <c r="I107" s="1031"/>
      <c r="J107" s="1031"/>
      <c r="K107" s="1031"/>
      <c r="L107" s="853">
        <v>87.757005590000006</v>
      </c>
      <c r="M107" s="853">
        <v>91.148915357999996</v>
      </c>
      <c r="N107" s="853">
        <v>96.304918653000001</v>
      </c>
      <c r="O107" s="853">
        <v>91.940469349000011</v>
      </c>
      <c r="P107" s="853">
        <v>95.438802774999999</v>
      </c>
      <c r="Q107" s="935">
        <v>96.719511150999992</v>
      </c>
      <c r="R107" s="853"/>
      <c r="S107" s="853"/>
      <c r="T107" s="877"/>
      <c r="U107" s="1238"/>
      <c r="V107" s="1238"/>
      <c r="W107" s="1238"/>
      <c r="X107" s="1238"/>
      <c r="Y107" s="1238"/>
    </row>
    <row r="108" spans="1:930" s="376" customFormat="1" ht="12.4" customHeight="1">
      <c r="A108" s="257"/>
      <c r="B108" s="269"/>
      <c r="C108" s="357"/>
      <c r="D108" s="1240"/>
      <c r="E108" s="1240"/>
      <c r="F108" s="1240" t="s">
        <v>15</v>
      </c>
      <c r="G108" s="570"/>
      <c r="H108" s="570"/>
      <c r="I108" s="570"/>
      <c r="J108" s="570"/>
      <c r="K108" s="570"/>
      <c r="L108" s="853">
        <v>0</v>
      </c>
      <c r="M108" s="853">
        <v>0</v>
      </c>
      <c r="N108" s="853">
        <v>0</v>
      </c>
      <c r="O108" s="853">
        <v>0</v>
      </c>
      <c r="P108" s="853">
        <v>0</v>
      </c>
      <c r="Q108" s="935">
        <v>0</v>
      </c>
      <c r="R108" s="853"/>
      <c r="S108" s="853"/>
      <c r="T108" s="877"/>
      <c r="U108" s="1238"/>
      <c r="V108" s="1238"/>
      <c r="W108" s="1238"/>
      <c r="X108" s="1238"/>
      <c r="Y108" s="1238"/>
    </row>
    <row r="109" spans="1:930" s="298" customFormat="1" ht="12.4" customHeight="1">
      <c r="A109" s="257"/>
      <c r="B109" s="269"/>
      <c r="C109" s="357"/>
      <c r="D109" s="495"/>
      <c r="E109" s="495"/>
      <c r="F109" s="495" t="s">
        <v>16</v>
      </c>
      <c r="G109" s="570"/>
      <c r="H109" s="570"/>
      <c r="I109" s="570"/>
      <c r="J109" s="570"/>
      <c r="K109" s="570"/>
      <c r="L109" s="853">
        <v>35.995418982999993</v>
      </c>
      <c r="M109" s="853">
        <v>36.171472246</v>
      </c>
      <c r="N109" s="853">
        <v>37.150080607999996</v>
      </c>
      <c r="O109" s="853">
        <v>34.447610631000003</v>
      </c>
      <c r="P109" s="1409">
        <v>44.365566995000002</v>
      </c>
      <c r="Q109" s="1255">
        <v>40.316807611999998</v>
      </c>
      <c r="R109" s="853"/>
      <c r="S109" s="853"/>
      <c r="T109" s="877"/>
      <c r="U109" s="321"/>
      <c r="V109" s="321"/>
      <c r="W109" s="321"/>
      <c r="X109" s="321"/>
      <c r="Y109" s="321"/>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373"/>
      <c r="CS109" s="373"/>
      <c r="CT109" s="373"/>
      <c r="CU109" s="373"/>
      <c r="CV109" s="373"/>
      <c r="CW109" s="373"/>
      <c r="CX109" s="373"/>
      <c r="CY109" s="373"/>
      <c r="CZ109" s="373"/>
      <c r="DA109" s="373"/>
      <c r="DB109" s="373"/>
      <c r="DC109" s="373"/>
      <c r="DD109" s="373"/>
      <c r="DE109" s="373"/>
      <c r="DF109" s="373"/>
      <c r="DG109" s="373"/>
      <c r="DH109" s="373"/>
      <c r="DI109" s="373"/>
      <c r="DJ109" s="373"/>
      <c r="DK109" s="373"/>
      <c r="DL109" s="373"/>
      <c r="DM109" s="373"/>
      <c r="DN109" s="373"/>
      <c r="DO109" s="373"/>
      <c r="DP109" s="373"/>
      <c r="DQ109" s="373"/>
      <c r="DR109" s="373"/>
      <c r="DS109" s="373"/>
      <c r="DT109" s="373"/>
      <c r="DU109" s="373"/>
      <c r="DV109" s="373"/>
      <c r="DW109" s="373"/>
      <c r="DX109" s="373"/>
      <c r="DY109" s="373"/>
      <c r="DZ109" s="373"/>
      <c r="EA109" s="373"/>
      <c r="EB109" s="373"/>
      <c r="EC109" s="373"/>
      <c r="ED109" s="373"/>
      <c r="EE109" s="373"/>
      <c r="EF109" s="373"/>
      <c r="EG109" s="373"/>
      <c r="EH109" s="373"/>
      <c r="EI109" s="373"/>
      <c r="EJ109" s="373"/>
      <c r="EK109" s="373"/>
      <c r="EL109" s="373"/>
      <c r="EM109" s="373"/>
      <c r="EN109" s="373"/>
      <c r="EO109" s="373"/>
      <c r="EP109" s="373"/>
      <c r="EQ109" s="373"/>
      <c r="ER109" s="373"/>
      <c r="ES109" s="373"/>
      <c r="ET109" s="373"/>
      <c r="EU109" s="373"/>
      <c r="EV109" s="373"/>
      <c r="EW109" s="373"/>
      <c r="EX109" s="373"/>
      <c r="EY109" s="373"/>
      <c r="EZ109" s="373"/>
      <c r="FA109" s="373"/>
      <c r="FB109" s="373"/>
      <c r="FC109" s="373"/>
      <c r="FD109" s="373"/>
      <c r="FE109" s="373"/>
      <c r="FF109" s="373"/>
      <c r="FG109" s="373"/>
      <c r="FH109" s="373"/>
      <c r="FI109" s="373"/>
      <c r="FJ109" s="373"/>
      <c r="FK109" s="373"/>
      <c r="FL109" s="373"/>
      <c r="FM109" s="373"/>
      <c r="FN109" s="373"/>
      <c r="FO109" s="373"/>
      <c r="FP109" s="373"/>
      <c r="FQ109" s="373"/>
      <c r="FR109" s="373"/>
      <c r="FS109" s="373"/>
      <c r="FT109" s="373"/>
      <c r="FU109" s="373"/>
      <c r="FV109" s="373"/>
      <c r="FW109" s="373"/>
      <c r="FX109" s="373"/>
      <c r="FY109" s="373"/>
      <c r="FZ109" s="373"/>
      <c r="GA109" s="373"/>
      <c r="GB109" s="373"/>
      <c r="GC109" s="373"/>
      <c r="GD109" s="373"/>
      <c r="GE109" s="373"/>
      <c r="GF109" s="373"/>
      <c r="GG109" s="373"/>
      <c r="GH109" s="373"/>
      <c r="GI109" s="373"/>
      <c r="GJ109" s="373"/>
      <c r="GK109" s="373"/>
      <c r="GL109" s="373"/>
      <c r="GM109" s="373"/>
      <c r="GN109" s="373"/>
      <c r="GO109" s="373"/>
      <c r="GP109" s="373"/>
      <c r="GQ109" s="373"/>
      <c r="GR109" s="373"/>
      <c r="GS109" s="373"/>
      <c r="GT109" s="373"/>
      <c r="GU109" s="373"/>
      <c r="GV109" s="373"/>
      <c r="GW109" s="373"/>
      <c r="GX109" s="373"/>
      <c r="GY109" s="373"/>
      <c r="GZ109" s="373"/>
      <c r="HA109" s="373"/>
      <c r="HB109" s="373"/>
      <c r="HC109" s="373"/>
      <c r="HD109" s="373"/>
      <c r="HE109" s="373"/>
      <c r="HF109" s="373"/>
      <c r="HG109" s="373"/>
      <c r="HH109" s="373"/>
      <c r="HI109" s="373"/>
      <c r="HJ109" s="373"/>
      <c r="HK109" s="373"/>
      <c r="HL109" s="373"/>
      <c r="HM109" s="373"/>
      <c r="HN109" s="373"/>
      <c r="HO109" s="373"/>
      <c r="HP109" s="373"/>
      <c r="HQ109" s="373"/>
      <c r="HR109" s="373"/>
      <c r="HS109" s="373"/>
      <c r="HT109" s="373"/>
      <c r="HU109" s="373"/>
      <c r="HV109" s="373"/>
      <c r="HW109" s="373"/>
      <c r="HX109" s="373"/>
      <c r="HY109" s="373"/>
      <c r="HZ109" s="373"/>
      <c r="IA109" s="373"/>
      <c r="IB109" s="373"/>
      <c r="IC109" s="373"/>
      <c r="ID109" s="373"/>
      <c r="IE109" s="373"/>
      <c r="IF109" s="373"/>
      <c r="IG109" s="373"/>
      <c r="IH109" s="373"/>
      <c r="II109" s="373"/>
      <c r="IJ109" s="373"/>
      <c r="IK109" s="373"/>
      <c r="IL109" s="373"/>
      <c r="IM109" s="373"/>
      <c r="IN109" s="373"/>
      <c r="IO109" s="373"/>
      <c r="IP109" s="373"/>
      <c r="IQ109" s="373"/>
      <c r="IR109" s="373"/>
      <c r="IS109" s="373"/>
      <c r="IT109" s="373"/>
      <c r="IU109" s="373"/>
      <c r="IV109" s="373"/>
      <c r="IW109" s="373"/>
      <c r="IX109" s="373"/>
      <c r="IY109" s="373"/>
      <c r="IZ109" s="373"/>
      <c r="JA109" s="373"/>
      <c r="JB109" s="373"/>
      <c r="JC109" s="373"/>
      <c r="JD109" s="373"/>
      <c r="JE109" s="373"/>
      <c r="JF109" s="373"/>
      <c r="JG109" s="373"/>
      <c r="JH109" s="373"/>
      <c r="JI109" s="373"/>
      <c r="JJ109" s="373"/>
      <c r="JK109" s="373"/>
      <c r="JL109" s="373"/>
      <c r="JM109" s="373"/>
      <c r="JN109" s="373"/>
      <c r="JO109" s="373"/>
      <c r="JP109" s="373"/>
      <c r="JQ109" s="373"/>
      <c r="JR109" s="373"/>
      <c r="JS109" s="373"/>
      <c r="JT109" s="373"/>
      <c r="JU109" s="373"/>
      <c r="JV109" s="373"/>
      <c r="JW109" s="373"/>
      <c r="JX109" s="373"/>
      <c r="JY109" s="373"/>
      <c r="JZ109" s="373"/>
      <c r="KA109" s="373"/>
      <c r="KB109" s="373"/>
      <c r="KC109" s="373"/>
      <c r="KD109" s="373"/>
      <c r="KE109" s="373"/>
      <c r="KF109" s="373"/>
      <c r="KG109" s="373"/>
      <c r="KH109" s="373"/>
      <c r="KI109" s="373"/>
      <c r="KJ109" s="373"/>
      <c r="KK109" s="373"/>
      <c r="KL109" s="373"/>
      <c r="KM109" s="373"/>
      <c r="KN109" s="373"/>
      <c r="KO109" s="373"/>
      <c r="KP109" s="373"/>
      <c r="KQ109" s="373"/>
      <c r="KR109" s="373"/>
      <c r="KS109" s="373"/>
      <c r="KT109" s="373"/>
      <c r="KU109" s="373"/>
      <c r="KV109" s="373"/>
      <c r="KW109" s="373"/>
      <c r="KX109" s="373"/>
      <c r="KY109" s="373"/>
      <c r="KZ109" s="373"/>
      <c r="LA109" s="373"/>
      <c r="LB109" s="373"/>
      <c r="LC109" s="373"/>
      <c r="LD109" s="373"/>
      <c r="LE109" s="373"/>
      <c r="LF109" s="373"/>
      <c r="LG109" s="373"/>
      <c r="LH109" s="373"/>
      <c r="LI109" s="373"/>
      <c r="LJ109" s="373"/>
      <c r="LK109" s="373"/>
      <c r="LL109" s="373"/>
      <c r="LM109" s="373"/>
      <c r="LN109" s="373"/>
      <c r="LO109" s="373"/>
      <c r="LP109" s="373"/>
      <c r="LQ109" s="373"/>
      <c r="LR109" s="373"/>
      <c r="LS109" s="373"/>
      <c r="LT109" s="373"/>
      <c r="LU109" s="373"/>
      <c r="LV109" s="373"/>
      <c r="LW109" s="373"/>
      <c r="LX109" s="373"/>
      <c r="LY109" s="373"/>
      <c r="LZ109" s="373"/>
      <c r="MA109" s="373"/>
      <c r="MB109" s="373"/>
      <c r="MC109" s="373"/>
      <c r="MD109" s="373"/>
      <c r="ME109" s="373"/>
      <c r="MF109" s="373"/>
      <c r="MG109" s="373"/>
      <c r="MH109" s="373"/>
      <c r="MI109" s="373"/>
      <c r="MJ109" s="373"/>
      <c r="MK109" s="373"/>
      <c r="ML109" s="373"/>
      <c r="MM109" s="373"/>
      <c r="MN109" s="373"/>
      <c r="MO109" s="373"/>
      <c r="MP109" s="373"/>
      <c r="MQ109" s="373"/>
      <c r="MR109" s="373"/>
      <c r="MS109" s="373"/>
      <c r="MT109" s="373"/>
      <c r="MU109" s="373"/>
      <c r="MV109" s="373"/>
      <c r="MW109" s="373"/>
      <c r="MX109" s="373"/>
      <c r="MY109" s="373"/>
      <c r="MZ109" s="373"/>
      <c r="NA109" s="373"/>
      <c r="NB109" s="373"/>
      <c r="NC109" s="373"/>
      <c r="ND109" s="373"/>
      <c r="NE109" s="373"/>
      <c r="NF109" s="373"/>
      <c r="NG109" s="373"/>
      <c r="NH109" s="373"/>
      <c r="NI109" s="373"/>
      <c r="NJ109" s="373"/>
      <c r="NK109" s="373"/>
      <c r="NL109" s="373"/>
      <c r="NM109" s="373"/>
      <c r="NN109" s="373"/>
      <c r="NO109" s="373"/>
      <c r="NP109" s="373"/>
      <c r="NQ109" s="373"/>
      <c r="NR109" s="373"/>
      <c r="NS109" s="373"/>
      <c r="NT109" s="373"/>
      <c r="NU109" s="373"/>
      <c r="NV109" s="373"/>
      <c r="NW109" s="373"/>
      <c r="NX109" s="373"/>
      <c r="NY109" s="373"/>
      <c r="NZ109" s="373"/>
      <c r="OA109" s="373"/>
      <c r="OB109" s="373"/>
      <c r="OC109" s="373"/>
      <c r="OD109" s="373"/>
      <c r="OE109" s="373"/>
      <c r="OF109" s="373"/>
      <c r="OG109" s="373"/>
      <c r="OH109" s="373"/>
      <c r="OI109" s="373"/>
      <c r="OJ109" s="373"/>
      <c r="OK109" s="373"/>
      <c r="OL109" s="373"/>
      <c r="OM109" s="373"/>
      <c r="ON109" s="373"/>
      <c r="OO109" s="373"/>
      <c r="OP109" s="373"/>
      <c r="OQ109" s="373"/>
      <c r="OR109" s="373"/>
      <c r="OS109" s="373"/>
      <c r="OT109" s="373"/>
      <c r="OU109" s="373"/>
      <c r="OV109" s="373"/>
      <c r="OW109" s="373"/>
      <c r="OX109" s="373"/>
      <c r="OY109" s="373"/>
      <c r="OZ109" s="373"/>
      <c r="PA109" s="373"/>
      <c r="PB109" s="373"/>
      <c r="PC109" s="373"/>
      <c r="PD109" s="373"/>
      <c r="PE109" s="373"/>
      <c r="PF109" s="373"/>
      <c r="PG109" s="373"/>
      <c r="PH109" s="373"/>
      <c r="PI109" s="373"/>
      <c r="PJ109" s="373"/>
      <c r="PK109" s="373"/>
      <c r="PL109" s="373"/>
      <c r="PM109" s="373"/>
      <c r="PN109" s="373"/>
      <c r="PO109" s="373"/>
      <c r="PP109" s="373"/>
      <c r="PQ109" s="373"/>
      <c r="PR109" s="373"/>
      <c r="PS109" s="373"/>
      <c r="PT109" s="373"/>
      <c r="PU109" s="373"/>
      <c r="PV109" s="373"/>
      <c r="PW109" s="373"/>
      <c r="PX109" s="373"/>
      <c r="PY109" s="373"/>
      <c r="PZ109" s="373"/>
      <c r="QA109" s="373"/>
      <c r="QB109" s="373"/>
      <c r="QC109" s="373"/>
      <c r="QD109" s="373"/>
      <c r="QE109" s="373"/>
      <c r="QF109" s="373"/>
      <c r="QG109" s="373"/>
      <c r="QH109" s="373"/>
      <c r="QI109" s="373"/>
      <c r="QJ109" s="373"/>
      <c r="QK109" s="373"/>
      <c r="QL109" s="373"/>
      <c r="QM109" s="373"/>
      <c r="QN109" s="373"/>
      <c r="QO109" s="373"/>
      <c r="QP109" s="373"/>
      <c r="QQ109" s="373"/>
      <c r="QR109" s="373"/>
      <c r="QS109" s="373"/>
      <c r="QT109" s="373"/>
      <c r="QU109" s="373"/>
      <c r="QV109" s="373"/>
      <c r="QW109" s="373"/>
      <c r="QX109" s="373"/>
      <c r="QY109" s="373"/>
      <c r="QZ109" s="373"/>
      <c r="RA109" s="373"/>
      <c r="RB109" s="373"/>
      <c r="RC109" s="373"/>
      <c r="RD109" s="373"/>
      <c r="RE109" s="373"/>
      <c r="RF109" s="373"/>
      <c r="RG109" s="373"/>
      <c r="RH109" s="373"/>
      <c r="RI109" s="373"/>
      <c r="RJ109" s="373"/>
      <c r="RK109" s="373"/>
      <c r="RL109" s="373"/>
      <c r="RM109" s="373"/>
      <c r="RN109" s="373"/>
      <c r="RO109" s="373"/>
      <c r="RP109" s="373"/>
      <c r="RQ109" s="373"/>
      <c r="RR109" s="373"/>
      <c r="RS109" s="373"/>
      <c r="RT109" s="373"/>
      <c r="RU109" s="373"/>
      <c r="RV109" s="373"/>
      <c r="RW109" s="373"/>
      <c r="RX109" s="373"/>
      <c r="RY109" s="373"/>
      <c r="RZ109" s="373"/>
      <c r="SA109" s="373"/>
      <c r="SB109" s="373"/>
      <c r="SC109" s="373"/>
      <c r="SD109" s="373"/>
      <c r="SE109" s="373"/>
      <c r="SF109" s="373"/>
      <c r="SG109" s="373"/>
      <c r="SH109" s="373"/>
      <c r="SI109" s="373"/>
      <c r="SJ109" s="373"/>
      <c r="SK109" s="373"/>
      <c r="SL109" s="373"/>
      <c r="SM109" s="373"/>
      <c r="SN109" s="373"/>
      <c r="SO109" s="373"/>
      <c r="SP109" s="373"/>
      <c r="SQ109" s="373"/>
      <c r="SR109" s="373"/>
      <c r="SS109" s="373"/>
      <c r="ST109" s="373"/>
      <c r="SU109" s="373"/>
      <c r="SV109" s="373"/>
      <c r="SW109" s="373"/>
      <c r="SX109" s="373"/>
      <c r="SY109" s="373"/>
      <c r="SZ109" s="373"/>
      <c r="TA109" s="373"/>
      <c r="TB109" s="373"/>
      <c r="TC109" s="373"/>
      <c r="TD109" s="373"/>
      <c r="TE109" s="373"/>
      <c r="TF109" s="373"/>
      <c r="TG109" s="373"/>
      <c r="TH109" s="373"/>
      <c r="TI109" s="373"/>
      <c r="TJ109" s="373"/>
      <c r="TK109" s="373"/>
      <c r="TL109" s="373"/>
      <c r="TM109" s="373"/>
      <c r="TN109" s="373"/>
      <c r="TO109" s="373"/>
      <c r="TP109" s="373"/>
      <c r="TQ109" s="373"/>
      <c r="TR109" s="373"/>
      <c r="TS109" s="373"/>
      <c r="TT109" s="373"/>
      <c r="TU109" s="373"/>
      <c r="TV109" s="373"/>
      <c r="TW109" s="373"/>
      <c r="TX109" s="373"/>
      <c r="TY109" s="373"/>
      <c r="TZ109" s="373"/>
      <c r="UA109" s="373"/>
      <c r="UB109" s="373"/>
      <c r="UC109" s="373"/>
      <c r="UD109" s="373"/>
      <c r="UE109" s="373"/>
      <c r="UF109" s="373"/>
      <c r="UG109" s="373"/>
      <c r="UH109" s="373"/>
      <c r="UI109" s="373"/>
      <c r="UJ109" s="373"/>
      <c r="UK109" s="373"/>
      <c r="UL109" s="373"/>
      <c r="UM109" s="373"/>
      <c r="UN109" s="373"/>
      <c r="UO109" s="373"/>
      <c r="UP109" s="373"/>
      <c r="UQ109" s="373"/>
      <c r="UR109" s="373"/>
      <c r="US109" s="373"/>
      <c r="UT109" s="373"/>
      <c r="UU109" s="373"/>
      <c r="UV109" s="373"/>
      <c r="UW109" s="373"/>
      <c r="UX109" s="373"/>
      <c r="UY109" s="373"/>
      <c r="UZ109" s="373"/>
      <c r="VA109" s="373"/>
      <c r="VB109" s="373"/>
      <c r="VC109" s="373"/>
      <c r="VD109" s="373"/>
      <c r="VE109" s="373"/>
      <c r="VF109" s="373"/>
      <c r="VG109" s="373"/>
      <c r="VH109" s="373"/>
      <c r="VI109" s="373"/>
      <c r="VJ109" s="373"/>
      <c r="VK109" s="373"/>
      <c r="VL109" s="373"/>
      <c r="VM109" s="373"/>
      <c r="VN109" s="373"/>
      <c r="VO109" s="373"/>
      <c r="VP109" s="373"/>
      <c r="VQ109" s="373"/>
      <c r="VR109" s="373"/>
      <c r="VS109" s="373"/>
      <c r="VT109" s="373"/>
      <c r="VU109" s="373"/>
      <c r="VV109" s="373"/>
      <c r="VW109" s="373"/>
      <c r="VX109" s="373"/>
      <c r="VY109" s="373"/>
      <c r="VZ109" s="373"/>
      <c r="WA109" s="373"/>
      <c r="WB109" s="373"/>
      <c r="WC109" s="373"/>
      <c r="WD109" s="373"/>
      <c r="WE109" s="373"/>
      <c r="WF109" s="373"/>
      <c r="WG109" s="373"/>
      <c r="WH109" s="373"/>
      <c r="WI109" s="373"/>
      <c r="WJ109" s="373"/>
      <c r="WK109" s="373"/>
      <c r="WL109" s="373"/>
      <c r="WM109" s="373"/>
      <c r="WN109" s="373"/>
      <c r="WO109" s="373"/>
      <c r="WP109" s="373"/>
      <c r="WQ109" s="373"/>
      <c r="WR109" s="373"/>
      <c r="WS109" s="373"/>
      <c r="WT109" s="373"/>
      <c r="WU109" s="373"/>
      <c r="WV109" s="373"/>
      <c r="WW109" s="373"/>
      <c r="WX109" s="373"/>
      <c r="WY109" s="373"/>
      <c r="WZ109" s="373"/>
      <c r="XA109" s="373"/>
      <c r="XB109" s="373"/>
      <c r="XC109" s="373"/>
      <c r="XD109" s="373"/>
      <c r="XE109" s="373"/>
      <c r="XF109" s="373"/>
      <c r="XG109" s="373"/>
      <c r="XH109" s="373"/>
      <c r="XI109" s="373"/>
      <c r="XJ109" s="373"/>
      <c r="XK109" s="373"/>
      <c r="XL109" s="373"/>
      <c r="XM109" s="373"/>
      <c r="XN109" s="373"/>
      <c r="XO109" s="373"/>
      <c r="XP109" s="373"/>
      <c r="XQ109" s="373"/>
      <c r="XR109" s="373"/>
      <c r="XS109" s="373"/>
      <c r="XT109" s="373"/>
      <c r="XU109" s="373"/>
      <c r="XV109" s="373"/>
      <c r="XW109" s="373"/>
      <c r="XX109" s="373"/>
      <c r="XY109" s="373"/>
      <c r="XZ109" s="373"/>
      <c r="YA109" s="373"/>
      <c r="YB109" s="373"/>
      <c r="YC109" s="373"/>
      <c r="YD109" s="373"/>
      <c r="YE109" s="373"/>
      <c r="YF109" s="373"/>
      <c r="YG109" s="373"/>
      <c r="YH109" s="373"/>
      <c r="YI109" s="373"/>
      <c r="YJ109" s="373"/>
      <c r="YK109" s="373"/>
      <c r="YL109" s="373"/>
      <c r="YM109" s="373"/>
      <c r="YN109" s="373"/>
      <c r="YO109" s="373"/>
      <c r="YP109" s="373"/>
      <c r="YQ109" s="373"/>
      <c r="YR109" s="373"/>
      <c r="YS109" s="373"/>
      <c r="YT109" s="373"/>
      <c r="YU109" s="373"/>
      <c r="YV109" s="373"/>
      <c r="YW109" s="373"/>
      <c r="YX109" s="373"/>
      <c r="YY109" s="373"/>
      <c r="YZ109" s="373"/>
      <c r="ZA109" s="373"/>
      <c r="ZB109" s="373"/>
      <c r="ZC109" s="373"/>
      <c r="ZD109" s="373"/>
      <c r="ZE109" s="373"/>
      <c r="ZF109" s="373"/>
      <c r="ZG109" s="373"/>
      <c r="ZH109" s="373"/>
      <c r="ZI109" s="373"/>
      <c r="ZJ109" s="373"/>
      <c r="ZK109" s="373"/>
      <c r="ZL109" s="373"/>
      <c r="ZM109" s="373"/>
      <c r="ZN109" s="373"/>
      <c r="ZO109" s="373"/>
      <c r="ZP109" s="373"/>
      <c r="ZQ109" s="373"/>
      <c r="ZR109" s="373"/>
      <c r="ZS109" s="373"/>
      <c r="ZT109" s="373"/>
      <c r="ZU109" s="373"/>
      <c r="ZV109" s="373"/>
      <c r="ZW109" s="373"/>
      <c r="ZX109" s="373"/>
      <c r="ZY109" s="373"/>
      <c r="ZZ109" s="373"/>
      <c r="AAA109" s="373"/>
      <c r="AAB109" s="373"/>
      <c r="AAC109" s="373"/>
      <c r="AAD109" s="373"/>
      <c r="AAE109" s="373"/>
      <c r="AAF109" s="373"/>
      <c r="AAG109" s="373"/>
      <c r="AAH109" s="373"/>
      <c r="AAI109" s="373"/>
      <c r="AAJ109" s="373"/>
      <c r="AAK109" s="373"/>
      <c r="AAL109" s="373"/>
      <c r="AAM109" s="373"/>
      <c r="AAN109" s="373"/>
      <c r="AAO109" s="373"/>
      <c r="AAP109" s="373"/>
      <c r="AAQ109" s="373"/>
      <c r="AAR109" s="373"/>
      <c r="AAS109" s="373"/>
      <c r="AAT109" s="373"/>
      <c r="AAU109" s="373"/>
      <c r="AAV109" s="373"/>
      <c r="AAW109" s="373"/>
      <c r="AAX109" s="373"/>
      <c r="AAY109" s="373"/>
      <c r="AAZ109" s="373"/>
      <c r="ABA109" s="373"/>
      <c r="ABB109" s="373"/>
      <c r="ABC109" s="373"/>
      <c r="ABD109" s="373"/>
      <c r="ABE109" s="373"/>
      <c r="ABF109" s="373"/>
      <c r="ABG109" s="373"/>
      <c r="ABH109" s="373"/>
      <c r="ABI109" s="373"/>
      <c r="ABJ109" s="373"/>
      <c r="ABK109" s="373"/>
      <c r="ABL109" s="373"/>
      <c r="ABM109" s="373"/>
      <c r="ABN109" s="373"/>
      <c r="ABO109" s="373"/>
      <c r="ABP109" s="373"/>
      <c r="ABQ109" s="373"/>
      <c r="ABR109" s="373"/>
      <c r="ABS109" s="373"/>
      <c r="ABT109" s="373"/>
      <c r="ABU109" s="373"/>
      <c r="ABV109" s="373"/>
      <c r="ABW109" s="373"/>
      <c r="ABX109" s="373"/>
      <c r="ABY109" s="373"/>
      <c r="ABZ109" s="373"/>
      <c r="ACA109" s="373"/>
      <c r="ACB109" s="373"/>
      <c r="ACC109" s="373"/>
      <c r="ACD109" s="373"/>
      <c r="ACE109" s="373"/>
      <c r="ACF109" s="373"/>
      <c r="ACG109" s="373"/>
      <c r="ACH109" s="373"/>
      <c r="ACI109" s="373"/>
      <c r="ACJ109" s="373"/>
      <c r="ACK109" s="373"/>
      <c r="ACL109" s="373"/>
      <c r="ACM109" s="373"/>
      <c r="ACN109" s="373"/>
      <c r="ACO109" s="373"/>
      <c r="ACP109" s="373"/>
      <c r="ACQ109" s="373"/>
      <c r="ACR109" s="373"/>
      <c r="ACS109" s="373"/>
      <c r="ACT109" s="373"/>
      <c r="ACU109" s="373"/>
      <c r="ACV109" s="373"/>
      <c r="ACW109" s="373"/>
      <c r="ACX109" s="373"/>
      <c r="ACY109" s="373"/>
      <c r="ACZ109" s="373"/>
      <c r="ADA109" s="373"/>
      <c r="ADB109" s="373"/>
      <c r="ADC109" s="373"/>
      <c r="ADD109" s="373"/>
      <c r="ADE109" s="373"/>
      <c r="ADF109" s="373"/>
      <c r="ADG109" s="373"/>
      <c r="ADH109" s="373"/>
      <c r="ADI109" s="373"/>
      <c r="ADJ109" s="373"/>
      <c r="ADK109" s="373"/>
      <c r="ADL109" s="373"/>
      <c r="ADM109" s="373"/>
      <c r="ADN109" s="373"/>
      <c r="ADO109" s="373"/>
      <c r="ADP109" s="373"/>
      <c r="ADQ109" s="373"/>
      <c r="ADR109" s="373"/>
      <c r="ADS109" s="373"/>
      <c r="ADT109" s="373"/>
      <c r="ADU109" s="373"/>
      <c r="ADV109" s="373"/>
      <c r="ADW109" s="373"/>
      <c r="ADX109" s="373"/>
      <c r="ADY109" s="373"/>
      <c r="ADZ109" s="373"/>
      <c r="AEA109" s="373"/>
      <c r="AEB109" s="373"/>
      <c r="AEC109" s="373"/>
      <c r="AED109" s="373"/>
      <c r="AEE109" s="373"/>
      <c r="AEF109" s="373"/>
      <c r="AEG109" s="373"/>
      <c r="AEH109" s="373"/>
      <c r="AEI109" s="373"/>
      <c r="AEJ109" s="373"/>
      <c r="AEK109" s="373"/>
      <c r="AEL109" s="373"/>
      <c r="AEM109" s="373"/>
      <c r="AEN109" s="373"/>
      <c r="AEO109" s="373"/>
      <c r="AEP109" s="373"/>
      <c r="AEQ109" s="373"/>
      <c r="AER109" s="373"/>
      <c r="AES109" s="373"/>
      <c r="AET109" s="373"/>
      <c r="AEU109" s="373"/>
      <c r="AEV109" s="373"/>
      <c r="AEW109" s="373"/>
      <c r="AEX109" s="373"/>
      <c r="AEY109" s="373"/>
      <c r="AEZ109" s="373"/>
      <c r="AFA109" s="373"/>
      <c r="AFB109" s="373"/>
      <c r="AFC109" s="373"/>
      <c r="AFD109" s="373"/>
      <c r="AFE109" s="373"/>
      <c r="AFF109" s="373"/>
      <c r="AFG109" s="373"/>
      <c r="AFH109" s="373"/>
      <c r="AFI109" s="373"/>
      <c r="AFJ109" s="373"/>
      <c r="AFK109" s="373"/>
      <c r="AFL109" s="373"/>
      <c r="AFM109" s="373"/>
      <c r="AFN109" s="373"/>
      <c r="AFO109" s="373"/>
      <c r="AFP109" s="373"/>
      <c r="AFQ109" s="373"/>
      <c r="AFR109" s="373"/>
      <c r="AFS109" s="373"/>
      <c r="AFT109" s="373"/>
      <c r="AFU109" s="373"/>
      <c r="AFV109" s="373"/>
      <c r="AFW109" s="373"/>
      <c r="AFX109" s="373"/>
      <c r="AFY109" s="373"/>
      <c r="AFZ109" s="373"/>
      <c r="AGA109" s="373"/>
      <c r="AGB109" s="373"/>
      <c r="AGC109" s="373"/>
      <c r="AGD109" s="373"/>
      <c r="AGE109" s="373"/>
      <c r="AGF109" s="373"/>
      <c r="AGG109" s="373"/>
      <c r="AGH109" s="373"/>
      <c r="AGI109" s="373"/>
      <c r="AGJ109" s="373"/>
      <c r="AGK109" s="373"/>
      <c r="AGL109" s="373"/>
      <c r="AGM109" s="373"/>
      <c r="AGN109" s="373"/>
      <c r="AGO109" s="373"/>
      <c r="AGP109" s="373"/>
      <c r="AGQ109" s="373"/>
      <c r="AGR109" s="373"/>
      <c r="AGS109" s="373"/>
      <c r="AGT109" s="373"/>
      <c r="AGU109" s="373"/>
      <c r="AGV109" s="373"/>
      <c r="AGW109" s="373"/>
      <c r="AGX109" s="373"/>
      <c r="AGY109" s="373"/>
      <c r="AGZ109" s="373"/>
      <c r="AHA109" s="373"/>
      <c r="AHB109" s="373"/>
      <c r="AHC109" s="373"/>
      <c r="AHD109" s="373"/>
      <c r="AHE109" s="373"/>
      <c r="AHF109" s="373"/>
      <c r="AHG109" s="373"/>
      <c r="AHH109" s="373"/>
      <c r="AHI109" s="373"/>
      <c r="AHJ109" s="373"/>
      <c r="AHK109" s="373"/>
      <c r="AHL109" s="373"/>
      <c r="AHM109" s="373"/>
      <c r="AHN109" s="373"/>
      <c r="AHO109" s="373"/>
      <c r="AHP109" s="373"/>
      <c r="AHQ109" s="373"/>
      <c r="AHR109" s="373"/>
      <c r="AHS109" s="373"/>
      <c r="AHT109" s="373"/>
      <c r="AHU109" s="373"/>
      <c r="AHV109" s="373"/>
      <c r="AHW109" s="373"/>
      <c r="AHX109" s="373"/>
      <c r="AHY109" s="373"/>
      <c r="AHZ109" s="373"/>
      <c r="AIA109" s="373"/>
      <c r="AIB109" s="373"/>
      <c r="AIC109" s="373"/>
      <c r="AID109" s="373"/>
      <c r="AIE109" s="373"/>
      <c r="AIF109" s="373"/>
      <c r="AIG109" s="373"/>
      <c r="AIH109" s="373"/>
      <c r="AII109" s="373"/>
      <c r="AIJ109" s="373"/>
      <c r="AIK109" s="373"/>
      <c r="AIL109" s="373"/>
      <c r="AIM109" s="373"/>
      <c r="AIN109" s="373"/>
      <c r="AIO109" s="373"/>
      <c r="AIP109" s="373"/>
      <c r="AIQ109" s="373"/>
      <c r="AIR109" s="373"/>
      <c r="AIS109" s="373"/>
      <c r="AIT109" s="373"/>
    </row>
    <row r="110" spans="1:930" s="298" customFormat="1" ht="12.4" customHeight="1" thickBot="1">
      <c r="A110" s="257"/>
      <c r="B110" s="269"/>
      <c r="C110" s="357"/>
      <c r="D110" s="495"/>
      <c r="E110" s="558"/>
      <c r="F110" s="559" t="s">
        <v>17</v>
      </c>
      <c r="G110" s="436"/>
      <c r="H110" s="578"/>
      <c r="I110" s="578"/>
      <c r="J110" s="578"/>
      <c r="K110" s="578"/>
      <c r="L110" s="870">
        <v>18.036508505999997</v>
      </c>
      <c r="M110" s="870">
        <v>18.839484498999997</v>
      </c>
      <c r="N110" s="870">
        <v>20.045266500999997</v>
      </c>
      <c r="O110" s="870">
        <v>18.798479809</v>
      </c>
      <c r="P110" s="1410">
        <v>20.571581396000003</v>
      </c>
      <c r="Q110" s="1256">
        <v>18.544843322000002</v>
      </c>
      <c r="R110" s="854"/>
      <c r="S110" s="854"/>
      <c r="T110" s="877"/>
      <c r="U110" s="321"/>
      <c r="V110" s="1239"/>
      <c r="W110" s="1239"/>
      <c r="X110" s="1239"/>
      <c r="Y110" s="1239"/>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3"/>
      <c r="BN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373"/>
      <c r="CS110" s="373"/>
      <c r="CT110" s="373"/>
      <c r="CU110" s="373"/>
      <c r="CV110" s="373"/>
      <c r="CW110" s="373"/>
      <c r="CX110" s="373"/>
      <c r="CY110" s="373"/>
      <c r="CZ110" s="373"/>
      <c r="DA110" s="373"/>
      <c r="DB110" s="373"/>
      <c r="DC110" s="373"/>
      <c r="DD110" s="373"/>
      <c r="DE110" s="373"/>
      <c r="DF110" s="373"/>
      <c r="DG110" s="373"/>
      <c r="DH110" s="373"/>
      <c r="DI110" s="373"/>
      <c r="DJ110" s="373"/>
      <c r="DK110" s="373"/>
      <c r="DL110" s="373"/>
      <c r="DM110" s="373"/>
      <c r="DN110" s="373"/>
      <c r="DO110" s="373"/>
      <c r="DP110" s="373"/>
      <c r="DQ110" s="373"/>
      <c r="DR110" s="373"/>
      <c r="DS110" s="373"/>
      <c r="DT110" s="373"/>
      <c r="DU110" s="373"/>
      <c r="DV110" s="373"/>
      <c r="DW110" s="373"/>
      <c r="DX110" s="373"/>
      <c r="DY110" s="373"/>
      <c r="DZ110" s="373"/>
      <c r="EA110" s="373"/>
      <c r="EB110" s="373"/>
      <c r="EC110" s="373"/>
      <c r="ED110" s="373"/>
      <c r="EE110" s="373"/>
      <c r="EF110" s="373"/>
      <c r="EG110" s="373"/>
      <c r="EH110" s="373"/>
      <c r="EI110" s="373"/>
      <c r="EJ110" s="373"/>
      <c r="EK110" s="373"/>
      <c r="EL110" s="373"/>
      <c r="EM110" s="373"/>
      <c r="EN110" s="373"/>
      <c r="EO110" s="373"/>
      <c r="EP110" s="373"/>
      <c r="EQ110" s="373"/>
      <c r="ER110" s="373"/>
      <c r="ES110" s="373"/>
      <c r="ET110" s="373"/>
      <c r="EU110" s="373"/>
      <c r="EV110" s="373"/>
      <c r="EW110" s="373"/>
      <c r="EX110" s="373"/>
      <c r="EY110" s="373"/>
      <c r="EZ110" s="373"/>
      <c r="FA110" s="373"/>
      <c r="FB110" s="373"/>
      <c r="FC110" s="373"/>
      <c r="FD110" s="373"/>
      <c r="FE110" s="373"/>
      <c r="FF110" s="373"/>
      <c r="FG110" s="373"/>
      <c r="FH110" s="373"/>
      <c r="FI110" s="373"/>
      <c r="FJ110" s="373"/>
      <c r="FK110" s="373"/>
      <c r="FL110" s="373"/>
      <c r="FM110" s="373"/>
      <c r="FN110" s="373"/>
      <c r="FO110" s="373"/>
      <c r="FP110" s="373"/>
      <c r="FQ110" s="373"/>
      <c r="FR110" s="373"/>
      <c r="FS110" s="373"/>
      <c r="FT110" s="373"/>
      <c r="FU110" s="373"/>
      <c r="FV110" s="373"/>
      <c r="FW110" s="373"/>
      <c r="FX110" s="373"/>
      <c r="FY110" s="373"/>
      <c r="FZ110" s="373"/>
      <c r="GA110" s="373"/>
      <c r="GB110" s="373"/>
      <c r="GC110" s="373"/>
      <c r="GD110" s="373"/>
      <c r="GE110" s="373"/>
      <c r="GF110" s="373"/>
      <c r="GG110" s="373"/>
      <c r="GH110" s="373"/>
      <c r="GI110" s="373"/>
      <c r="GJ110" s="373"/>
      <c r="GK110" s="373"/>
      <c r="GL110" s="373"/>
      <c r="GM110" s="373"/>
      <c r="GN110" s="373"/>
      <c r="GO110" s="373"/>
      <c r="GP110" s="373"/>
      <c r="GQ110" s="373"/>
      <c r="GR110" s="373"/>
      <c r="GS110" s="373"/>
      <c r="GT110" s="373"/>
      <c r="GU110" s="373"/>
      <c r="GV110" s="373"/>
      <c r="GW110" s="373"/>
      <c r="GX110" s="373"/>
      <c r="GY110" s="373"/>
      <c r="GZ110" s="373"/>
      <c r="HA110" s="373"/>
      <c r="HB110" s="373"/>
      <c r="HC110" s="373"/>
      <c r="HD110" s="373"/>
      <c r="HE110" s="373"/>
      <c r="HF110" s="373"/>
      <c r="HG110" s="373"/>
      <c r="HH110" s="373"/>
      <c r="HI110" s="373"/>
      <c r="HJ110" s="373"/>
      <c r="HK110" s="373"/>
      <c r="HL110" s="373"/>
      <c r="HM110" s="373"/>
      <c r="HN110" s="373"/>
      <c r="HO110" s="373"/>
      <c r="HP110" s="373"/>
      <c r="HQ110" s="373"/>
      <c r="HR110" s="373"/>
      <c r="HS110" s="373"/>
      <c r="HT110" s="373"/>
      <c r="HU110" s="373"/>
      <c r="HV110" s="373"/>
      <c r="HW110" s="373"/>
      <c r="HX110" s="373"/>
      <c r="HY110" s="373"/>
      <c r="HZ110" s="373"/>
      <c r="IA110" s="373"/>
      <c r="IB110" s="373"/>
      <c r="IC110" s="373"/>
      <c r="ID110" s="373"/>
      <c r="IE110" s="373"/>
      <c r="IF110" s="373"/>
      <c r="IG110" s="373"/>
      <c r="IH110" s="373"/>
      <c r="II110" s="373"/>
      <c r="IJ110" s="373"/>
      <c r="IK110" s="373"/>
      <c r="IL110" s="373"/>
      <c r="IM110" s="373"/>
      <c r="IN110" s="373"/>
      <c r="IO110" s="373"/>
      <c r="IP110" s="373"/>
      <c r="IQ110" s="373"/>
      <c r="IR110" s="373"/>
      <c r="IS110" s="373"/>
      <c r="IT110" s="373"/>
      <c r="IU110" s="373"/>
      <c r="IV110" s="373"/>
      <c r="IW110" s="373"/>
      <c r="IX110" s="373"/>
      <c r="IY110" s="373"/>
      <c r="IZ110" s="373"/>
      <c r="JA110" s="373"/>
      <c r="JB110" s="373"/>
      <c r="JC110" s="373"/>
      <c r="JD110" s="373"/>
      <c r="JE110" s="373"/>
      <c r="JF110" s="373"/>
      <c r="JG110" s="373"/>
      <c r="JH110" s="373"/>
      <c r="JI110" s="373"/>
      <c r="JJ110" s="373"/>
      <c r="JK110" s="373"/>
      <c r="JL110" s="373"/>
      <c r="JM110" s="373"/>
      <c r="JN110" s="373"/>
      <c r="JO110" s="373"/>
      <c r="JP110" s="373"/>
      <c r="JQ110" s="373"/>
      <c r="JR110" s="373"/>
      <c r="JS110" s="373"/>
      <c r="JT110" s="373"/>
      <c r="JU110" s="373"/>
      <c r="JV110" s="373"/>
      <c r="JW110" s="373"/>
      <c r="JX110" s="373"/>
      <c r="JY110" s="373"/>
      <c r="JZ110" s="373"/>
      <c r="KA110" s="373"/>
      <c r="KB110" s="373"/>
      <c r="KC110" s="373"/>
      <c r="KD110" s="373"/>
      <c r="KE110" s="373"/>
      <c r="KF110" s="373"/>
      <c r="KG110" s="373"/>
      <c r="KH110" s="373"/>
      <c r="KI110" s="373"/>
      <c r="KJ110" s="373"/>
      <c r="KK110" s="373"/>
      <c r="KL110" s="373"/>
      <c r="KM110" s="373"/>
      <c r="KN110" s="373"/>
      <c r="KO110" s="373"/>
      <c r="KP110" s="373"/>
      <c r="KQ110" s="373"/>
      <c r="KR110" s="373"/>
      <c r="KS110" s="373"/>
      <c r="KT110" s="373"/>
      <c r="KU110" s="373"/>
      <c r="KV110" s="373"/>
      <c r="KW110" s="373"/>
      <c r="KX110" s="373"/>
      <c r="KY110" s="373"/>
      <c r="KZ110" s="373"/>
      <c r="LA110" s="373"/>
      <c r="LB110" s="373"/>
      <c r="LC110" s="373"/>
      <c r="LD110" s="373"/>
      <c r="LE110" s="373"/>
      <c r="LF110" s="373"/>
      <c r="LG110" s="373"/>
      <c r="LH110" s="373"/>
      <c r="LI110" s="373"/>
      <c r="LJ110" s="373"/>
      <c r="LK110" s="373"/>
      <c r="LL110" s="373"/>
      <c r="LM110" s="373"/>
      <c r="LN110" s="373"/>
      <c r="LO110" s="373"/>
      <c r="LP110" s="373"/>
      <c r="LQ110" s="373"/>
      <c r="LR110" s="373"/>
      <c r="LS110" s="373"/>
      <c r="LT110" s="373"/>
      <c r="LU110" s="373"/>
      <c r="LV110" s="373"/>
      <c r="LW110" s="373"/>
      <c r="LX110" s="373"/>
      <c r="LY110" s="373"/>
      <c r="LZ110" s="373"/>
      <c r="MA110" s="373"/>
      <c r="MB110" s="373"/>
      <c r="MC110" s="373"/>
      <c r="MD110" s="373"/>
      <c r="ME110" s="373"/>
      <c r="MF110" s="373"/>
      <c r="MG110" s="373"/>
      <c r="MH110" s="373"/>
      <c r="MI110" s="373"/>
      <c r="MJ110" s="373"/>
      <c r="MK110" s="373"/>
      <c r="ML110" s="373"/>
      <c r="MM110" s="373"/>
      <c r="MN110" s="373"/>
      <c r="MO110" s="373"/>
      <c r="MP110" s="373"/>
      <c r="MQ110" s="373"/>
      <c r="MR110" s="373"/>
      <c r="MS110" s="373"/>
      <c r="MT110" s="373"/>
      <c r="MU110" s="373"/>
      <c r="MV110" s="373"/>
      <c r="MW110" s="373"/>
      <c r="MX110" s="373"/>
      <c r="MY110" s="373"/>
      <c r="MZ110" s="373"/>
      <c r="NA110" s="373"/>
      <c r="NB110" s="373"/>
      <c r="NC110" s="373"/>
      <c r="ND110" s="373"/>
      <c r="NE110" s="373"/>
      <c r="NF110" s="373"/>
      <c r="NG110" s="373"/>
      <c r="NH110" s="373"/>
      <c r="NI110" s="373"/>
      <c r="NJ110" s="373"/>
      <c r="NK110" s="373"/>
      <c r="NL110" s="373"/>
      <c r="NM110" s="373"/>
      <c r="NN110" s="373"/>
      <c r="NO110" s="373"/>
      <c r="NP110" s="373"/>
      <c r="NQ110" s="373"/>
      <c r="NR110" s="373"/>
      <c r="NS110" s="373"/>
      <c r="NT110" s="373"/>
      <c r="NU110" s="373"/>
      <c r="NV110" s="373"/>
      <c r="NW110" s="373"/>
      <c r="NX110" s="373"/>
      <c r="NY110" s="373"/>
      <c r="NZ110" s="373"/>
      <c r="OA110" s="373"/>
      <c r="OB110" s="373"/>
      <c r="OC110" s="373"/>
      <c r="OD110" s="373"/>
      <c r="OE110" s="373"/>
      <c r="OF110" s="373"/>
      <c r="OG110" s="373"/>
      <c r="OH110" s="373"/>
      <c r="OI110" s="373"/>
      <c r="OJ110" s="373"/>
      <c r="OK110" s="373"/>
      <c r="OL110" s="373"/>
      <c r="OM110" s="373"/>
      <c r="ON110" s="373"/>
      <c r="OO110" s="373"/>
      <c r="OP110" s="373"/>
      <c r="OQ110" s="373"/>
      <c r="OR110" s="373"/>
      <c r="OS110" s="373"/>
      <c r="OT110" s="373"/>
      <c r="OU110" s="373"/>
      <c r="OV110" s="373"/>
      <c r="OW110" s="373"/>
      <c r="OX110" s="373"/>
      <c r="OY110" s="373"/>
      <c r="OZ110" s="373"/>
      <c r="PA110" s="373"/>
      <c r="PB110" s="373"/>
      <c r="PC110" s="373"/>
      <c r="PD110" s="373"/>
      <c r="PE110" s="373"/>
      <c r="PF110" s="373"/>
      <c r="PG110" s="373"/>
      <c r="PH110" s="373"/>
      <c r="PI110" s="373"/>
      <c r="PJ110" s="373"/>
      <c r="PK110" s="373"/>
      <c r="PL110" s="373"/>
      <c r="PM110" s="373"/>
      <c r="PN110" s="373"/>
      <c r="PO110" s="373"/>
      <c r="PP110" s="373"/>
      <c r="PQ110" s="373"/>
      <c r="PR110" s="373"/>
      <c r="PS110" s="373"/>
      <c r="PT110" s="373"/>
      <c r="PU110" s="373"/>
      <c r="PV110" s="373"/>
      <c r="PW110" s="373"/>
      <c r="PX110" s="373"/>
      <c r="PY110" s="373"/>
      <c r="PZ110" s="373"/>
      <c r="QA110" s="373"/>
      <c r="QB110" s="373"/>
      <c r="QC110" s="373"/>
      <c r="QD110" s="373"/>
      <c r="QE110" s="373"/>
      <c r="QF110" s="373"/>
      <c r="QG110" s="373"/>
      <c r="QH110" s="373"/>
      <c r="QI110" s="373"/>
      <c r="QJ110" s="373"/>
      <c r="QK110" s="373"/>
      <c r="QL110" s="373"/>
      <c r="QM110" s="373"/>
      <c r="QN110" s="373"/>
      <c r="QO110" s="373"/>
      <c r="QP110" s="373"/>
      <c r="QQ110" s="373"/>
      <c r="QR110" s="373"/>
      <c r="QS110" s="373"/>
      <c r="QT110" s="373"/>
      <c r="QU110" s="373"/>
      <c r="QV110" s="373"/>
      <c r="QW110" s="373"/>
      <c r="QX110" s="373"/>
      <c r="QY110" s="373"/>
      <c r="QZ110" s="373"/>
      <c r="RA110" s="373"/>
      <c r="RB110" s="373"/>
      <c r="RC110" s="373"/>
      <c r="RD110" s="373"/>
      <c r="RE110" s="373"/>
      <c r="RF110" s="373"/>
      <c r="RG110" s="373"/>
      <c r="RH110" s="373"/>
      <c r="RI110" s="373"/>
      <c r="RJ110" s="373"/>
      <c r="RK110" s="373"/>
      <c r="RL110" s="373"/>
      <c r="RM110" s="373"/>
      <c r="RN110" s="373"/>
      <c r="RO110" s="373"/>
      <c r="RP110" s="373"/>
      <c r="RQ110" s="373"/>
      <c r="RR110" s="373"/>
      <c r="RS110" s="373"/>
      <c r="RT110" s="373"/>
      <c r="RU110" s="373"/>
      <c r="RV110" s="373"/>
      <c r="RW110" s="373"/>
      <c r="RX110" s="373"/>
      <c r="RY110" s="373"/>
      <c r="RZ110" s="373"/>
      <c r="SA110" s="373"/>
      <c r="SB110" s="373"/>
      <c r="SC110" s="373"/>
      <c r="SD110" s="373"/>
      <c r="SE110" s="373"/>
      <c r="SF110" s="373"/>
      <c r="SG110" s="373"/>
      <c r="SH110" s="373"/>
      <c r="SI110" s="373"/>
      <c r="SJ110" s="373"/>
      <c r="SK110" s="373"/>
      <c r="SL110" s="373"/>
      <c r="SM110" s="373"/>
      <c r="SN110" s="373"/>
      <c r="SO110" s="373"/>
      <c r="SP110" s="373"/>
      <c r="SQ110" s="373"/>
      <c r="SR110" s="373"/>
      <c r="SS110" s="373"/>
      <c r="ST110" s="373"/>
      <c r="SU110" s="373"/>
      <c r="SV110" s="373"/>
      <c r="SW110" s="373"/>
      <c r="SX110" s="373"/>
      <c r="SY110" s="373"/>
      <c r="SZ110" s="373"/>
      <c r="TA110" s="373"/>
      <c r="TB110" s="373"/>
      <c r="TC110" s="373"/>
      <c r="TD110" s="373"/>
      <c r="TE110" s="373"/>
      <c r="TF110" s="373"/>
      <c r="TG110" s="373"/>
      <c r="TH110" s="373"/>
      <c r="TI110" s="373"/>
      <c r="TJ110" s="373"/>
      <c r="TK110" s="373"/>
      <c r="TL110" s="373"/>
      <c r="TM110" s="373"/>
      <c r="TN110" s="373"/>
      <c r="TO110" s="373"/>
      <c r="TP110" s="373"/>
      <c r="TQ110" s="373"/>
      <c r="TR110" s="373"/>
      <c r="TS110" s="373"/>
      <c r="TT110" s="373"/>
      <c r="TU110" s="373"/>
      <c r="TV110" s="373"/>
      <c r="TW110" s="373"/>
      <c r="TX110" s="373"/>
      <c r="TY110" s="373"/>
      <c r="TZ110" s="373"/>
      <c r="UA110" s="373"/>
      <c r="UB110" s="373"/>
      <c r="UC110" s="373"/>
      <c r="UD110" s="373"/>
      <c r="UE110" s="373"/>
      <c r="UF110" s="373"/>
      <c r="UG110" s="373"/>
      <c r="UH110" s="373"/>
      <c r="UI110" s="373"/>
      <c r="UJ110" s="373"/>
      <c r="UK110" s="373"/>
      <c r="UL110" s="373"/>
      <c r="UM110" s="373"/>
      <c r="UN110" s="373"/>
      <c r="UO110" s="373"/>
      <c r="UP110" s="373"/>
      <c r="UQ110" s="373"/>
      <c r="UR110" s="373"/>
      <c r="US110" s="373"/>
      <c r="UT110" s="373"/>
      <c r="UU110" s="373"/>
      <c r="UV110" s="373"/>
      <c r="UW110" s="373"/>
      <c r="UX110" s="373"/>
      <c r="UY110" s="373"/>
      <c r="UZ110" s="373"/>
      <c r="VA110" s="373"/>
      <c r="VB110" s="373"/>
      <c r="VC110" s="373"/>
      <c r="VD110" s="373"/>
      <c r="VE110" s="373"/>
      <c r="VF110" s="373"/>
      <c r="VG110" s="373"/>
      <c r="VH110" s="373"/>
      <c r="VI110" s="373"/>
      <c r="VJ110" s="373"/>
      <c r="VK110" s="373"/>
      <c r="VL110" s="373"/>
      <c r="VM110" s="373"/>
      <c r="VN110" s="373"/>
      <c r="VO110" s="373"/>
      <c r="VP110" s="373"/>
      <c r="VQ110" s="373"/>
      <c r="VR110" s="373"/>
      <c r="VS110" s="373"/>
      <c r="VT110" s="373"/>
      <c r="VU110" s="373"/>
      <c r="VV110" s="373"/>
      <c r="VW110" s="373"/>
      <c r="VX110" s="373"/>
      <c r="VY110" s="373"/>
      <c r="VZ110" s="373"/>
      <c r="WA110" s="373"/>
      <c r="WB110" s="373"/>
      <c r="WC110" s="373"/>
      <c r="WD110" s="373"/>
      <c r="WE110" s="373"/>
      <c r="WF110" s="373"/>
      <c r="WG110" s="373"/>
      <c r="WH110" s="373"/>
      <c r="WI110" s="373"/>
      <c r="WJ110" s="373"/>
      <c r="WK110" s="373"/>
      <c r="WL110" s="373"/>
      <c r="WM110" s="373"/>
      <c r="WN110" s="373"/>
      <c r="WO110" s="373"/>
      <c r="WP110" s="373"/>
      <c r="WQ110" s="373"/>
      <c r="WR110" s="373"/>
      <c r="WS110" s="373"/>
      <c r="WT110" s="373"/>
      <c r="WU110" s="373"/>
      <c r="WV110" s="373"/>
      <c r="WW110" s="373"/>
      <c r="WX110" s="373"/>
      <c r="WY110" s="373"/>
      <c r="WZ110" s="373"/>
      <c r="XA110" s="373"/>
      <c r="XB110" s="373"/>
      <c r="XC110" s="373"/>
      <c r="XD110" s="373"/>
      <c r="XE110" s="373"/>
      <c r="XF110" s="373"/>
      <c r="XG110" s="373"/>
      <c r="XH110" s="373"/>
      <c r="XI110" s="373"/>
      <c r="XJ110" s="373"/>
      <c r="XK110" s="373"/>
      <c r="XL110" s="373"/>
      <c r="XM110" s="373"/>
      <c r="XN110" s="373"/>
      <c r="XO110" s="373"/>
      <c r="XP110" s="373"/>
      <c r="XQ110" s="373"/>
      <c r="XR110" s="373"/>
      <c r="XS110" s="373"/>
      <c r="XT110" s="373"/>
      <c r="XU110" s="373"/>
      <c r="XV110" s="373"/>
      <c r="XW110" s="373"/>
      <c r="XX110" s="373"/>
      <c r="XY110" s="373"/>
      <c r="XZ110" s="373"/>
      <c r="YA110" s="373"/>
      <c r="YB110" s="373"/>
      <c r="YC110" s="373"/>
      <c r="YD110" s="373"/>
      <c r="YE110" s="373"/>
      <c r="YF110" s="373"/>
      <c r="YG110" s="373"/>
      <c r="YH110" s="373"/>
      <c r="YI110" s="373"/>
      <c r="YJ110" s="373"/>
      <c r="YK110" s="373"/>
      <c r="YL110" s="373"/>
      <c r="YM110" s="373"/>
      <c r="YN110" s="373"/>
      <c r="YO110" s="373"/>
      <c r="YP110" s="373"/>
      <c r="YQ110" s="373"/>
      <c r="YR110" s="373"/>
      <c r="YS110" s="373"/>
      <c r="YT110" s="373"/>
      <c r="YU110" s="373"/>
      <c r="YV110" s="373"/>
      <c r="YW110" s="373"/>
      <c r="YX110" s="373"/>
      <c r="YY110" s="373"/>
      <c r="YZ110" s="373"/>
      <c r="ZA110" s="373"/>
      <c r="ZB110" s="373"/>
      <c r="ZC110" s="373"/>
      <c r="ZD110" s="373"/>
      <c r="ZE110" s="373"/>
      <c r="ZF110" s="373"/>
      <c r="ZG110" s="373"/>
      <c r="ZH110" s="373"/>
      <c r="ZI110" s="373"/>
      <c r="ZJ110" s="373"/>
      <c r="ZK110" s="373"/>
      <c r="ZL110" s="373"/>
      <c r="ZM110" s="373"/>
      <c r="ZN110" s="373"/>
      <c r="ZO110" s="373"/>
      <c r="ZP110" s="373"/>
      <c r="ZQ110" s="373"/>
      <c r="ZR110" s="373"/>
      <c r="ZS110" s="373"/>
      <c r="ZT110" s="373"/>
      <c r="ZU110" s="373"/>
      <c r="ZV110" s="373"/>
      <c r="ZW110" s="373"/>
      <c r="ZX110" s="373"/>
      <c r="ZY110" s="373"/>
      <c r="ZZ110" s="373"/>
      <c r="AAA110" s="373"/>
      <c r="AAB110" s="373"/>
      <c r="AAC110" s="373"/>
      <c r="AAD110" s="373"/>
      <c r="AAE110" s="373"/>
      <c r="AAF110" s="373"/>
      <c r="AAG110" s="373"/>
      <c r="AAH110" s="373"/>
      <c r="AAI110" s="373"/>
      <c r="AAJ110" s="373"/>
      <c r="AAK110" s="373"/>
      <c r="AAL110" s="373"/>
      <c r="AAM110" s="373"/>
      <c r="AAN110" s="373"/>
      <c r="AAO110" s="373"/>
      <c r="AAP110" s="373"/>
      <c r="AAQ110" s="373"/>
      <c r="AAR110" s="373"/>
      <c r="AAS110" s="373"/>
      <c r="AAT110" s="373"/>
      <c r="AAU110" s="373"/>
      <c r="AAV110" s="373"/>
      <c r="AAW110" s="373"/>
      <c r="AAX110" s="373"/>
      <c r="AAY110" s="373"/>
      <c r="AAZ110" s="373"/>
      <c r="ABA110" s="373"/>
      <c r="ABB110" s="373"/>
      <c r="ABC110" s="373"/>
      <c r="ABD110" s="373"/>
      <c r="ABE110" s="373"/>
      <c r="ABF110" s="373"/>
      <c r="ABG110" s="373"/>
      <c r="ABH110" s="373"/>
      <c r="ABI110" s="373"/>
      <c r="ABJ110" s="373"/>
      <c r="ABK110" s="373"/>
      <c r="ABL110" s="373"/>
      <c r="ABM110" s="373"/>
      <c r="ABN110" s="373"/>
      <c r="ABO110" s="373"/>
      <c r="ABP110" s="373"/>
      <c r="ABQ110" s="373"/>
      <c r="ABR110" s="373"/>
      <c r="ABS110" s="373"/>
      <c r="ABT110" s="373"/>
      <c r="ABU110" s="373"/>
      <c r="ABV110" s="373"/>
      <c r="ABW110" s="373"/>
      <c r="ABX110" s="373"/>
      <c r="ABY110" s="373"/>
      <c r="ABZ110" s="373"/>
      <c r="ACA110" s="373"/>
      <c r="ACB110" s="373"/>
      <c r="ACC110" s="373"/>
      <c r="ACD110" s="373"/>
      <c r="ACE110" s="373"/>
      <c r="ACF110" s="373"/>
      <c r="ACG110" s="373"/>
      <c r="ACH110" s="373"/>
      <c r="ACI110" s="373"/>
      <c r="ACJ110" s="373"/>
      <c r="ACK110" s="373"/>
      <c r="ACL110" s="373"/>
      <c r="ACM110" s="373"/>
      <c r="ACN110" s="373"/>
      <c r="ACO110" s="373"/>
      <c r="ACP110" s="373"/>
      <c r="ACQ110" s="373"/>
      <c r="ACR110" s="373"/>
      <c r="ACS110" s="373"/>
      <c r="ACT110" s="373"/>
      <c r="ACU110" s="373"/>
      <c r="ACV110" s="373"/>
      <c r="ACW110" s="373"/>
      <c r="ACX110" s="373"/>
      <c r="ACY110" s="373"/>
      <c r="ACZ110" s="373"/>
      <c r="ADA110" s="373"/>
      <c r="ADB110" s="373"/>
      <c r="ADC110" s="373"/>
      <c r="ADD110" s="373"/>
      <c r="ADE110" s="373"/>
      <c r="ADF110" s="373"/>
      <c r="ADG110" s="373"/>
      <c r="ADH110" s="373"/>
      <c r="ADI110" s="373"/>
      <c r="ADJ110" s="373"/>
      <c r="ADK110" s="373"/>
      <c r="ADL110" s="373"/>
      <c r="ADM110" s="373"/>
      <c r="ADN110" s="373"/>
      <c r="ADO110" s="373"/>
      <c r="ADP110" s="373"/>
      <c r="ADQ110" s="373"/>
      <c r="ADR110" s="373"/>
      <c r="ADS110" s="373"/>
      <c r="ADT110" s="373"/>
      <c r="ADU110" s="373"/>
      <c r="ADV110" s="373"/>
      <c r="ADW110" s="373"/>
      <c r="ADX110" s="373"/>
      <c r="ADY110" s="373"/>
      <c r="ADZ110" s="373"/>
      <c r="AEA110" s="373"/>
      <c r="AEB110" s="373"/>
      <c r="AEC110" s="373"/>
      <c r="AED110" s="373"/>
      <c r="AEE110" s="373"/>
      <c r="AEF110" s="373"/>
      <c r="AEG110" s="373"/>
      <c r="AEH110" s="373"/>
      <c r="AEI110" s="373"/>
      <c r="AEJ110" s="373"/>
      <c r="AEK110" s="373"/>
      <c r="AEL110" s="373"/>
      <c r="AEM110" s="373"/>
      <c r="AEN110" s="373"/>
      <c r="AEO110" s="373"/>
      <c r="AEP110" s="373"/>
      <c r="AEQ110" s="373"/>
      <c r="AER110" s="373"/>
      <c r="AES110" s="373"/>
      <c r="AET110" s="373"/>
      <c r="AEU110" s="373"/>
      <c r="AEV110" s="373"/>
      <c r="AEW110" s="373"/>
      <c r="AEX110" s="373"/>
      <c r="AEY110" s="373"/>
      <c r="AEZ110" s="373"/>
      <c r="AFA110" s="373"/>
      <c r="AFB110" s="373"/>
      <c r="AFC110" s="373"/>
      <c r="AFD110" s="373"/>
      <c r="AFE110" s="373"/>
      <c r="AFF110" s="373"/>
      <c r="AFG110" s="373"/>
      <c r="AFH110" s="373"/>
      <c r="AFI110" s="373"/>
      <c r="AFJ110" s="373"/>
      <c r="AFK110" s="373"/>
      <c r="AFL110" s="373"/>
      <c r="AFM110" s="373"/>
      <c r="AFN110" s="373"/>
      <c r="AFO110" s="373"/>
      <c r="AFP110" s="373"/>
      <c r="AFQ110" s="373"/>
      <c r="AFR110" s="373"/>
      <c r="AFS110" s="373"/>
      <c r="AFT110" s="373"/>
      <c r="AFU110" s="373"/>
      <c r="AFV110" s="373"/>
      <c r="AFW110" s="373"/>
      <c r="AFX110" s="373"/>
      <c r="AFY110" s="373"/>
      <c r="AFZ110" s="373"/>
      <c r="AGA110" s="373"/>
      <c r="AGB110" s="373"/>
      <c r="AGC110" s="373"/>
      <c r="AGD110" s="373"/>
      <c r="AGE110" s="373"/>
      <c r="AGF110" s="373"/>
      <c r="AGG110" s="373"/>
      <c r="AGH110" s="373"/>
      <c r="AGI110" s="373"/>
      <c r="AGJ110" s="373"/>
      <c r="AGK110" s="373"/>
      <c r="AGL110" s="373"/>
      <c r="AGM110" s="373"/>
      <c r="AGN110" s="373"/>
      <c r="AGO110" s="373"/>
      <c r="AGP110" s="373"/>
      <c r="AGQ110" s="373"/>
      <c r="AGR110" s="373"/>
      <c r="AGS110" s="373"/>
      <c r="AGT110" s="373"/>
      <c r="AGU110" s="373"/>
      <c r="AGV110" s="373"/>
      <c r="AGW110" s="373"/>
      <c r="AGX110" s="373"/>
      <c r="AGY110" s="373"/>
      <c r="AGZ110" s="373"/>
      <c r="AHA110" s="373"/>
      <c r="AHB110" s="373"/>
      <c r="AHC110" s="373"/>
      <c r="AHD110" s="373"/>
      <c r="AHE110" s="373"/>
      <c r="AHF110" s="373"/>
      <c r="AHG110" s="373"/>
      <c r="AHH110" s="373"/>
      <c r="AHI110" s="373"/>
      <c r="AHJ110" s="373"/>
      <c r="AHK110" s="373"/>
      <c r="AHL110" s="373"/>
      <c r="AHM110" s="373"/>
      <c r="AHN110" s="373"/>
      <c r="AHO110" s="373"/>
      <c r="AHP110" s="373"/>
      <c r="AHQ110" s="373"/>
      <c r="AHR110" s="373"/>
      <c r="AHS110" s="373"/>
      <c r="AHT110" s="373"/>
      <c r="AHU110" s="373"/>
      <c r="AHV110" s="373"/>
      <c r="AHW110" s="373"/>
      <c r="AHX110" s="373"/>
      <c r="AHY110" s="373"/>
      <c r="AHZ110" s="373"/>
      <c r="AIA110" s="373"/>
      <c r="AIB110" s="373"/>
      <c r="AIC110" s="373"/>
      <c r="AID110" s="373"/>
      <c r="AIE110" s="373"/>
      <c r="AIF110" s="373"/>
      <c r="AIG110" s="373"/>
      <c r="AIH110" s="373"/>
      <c r="AII110" s="373"/>
      <c r="AIJ110" s="373"/>
      <c r="AIK110" s="373"/>
      <c r="AIL110" s="373"/>
      <c r="AIM110" s="373"/>
      <c r="AIN110" s="373"/>
      <c r="AIO110" s="373"/>
      <c r="AIP110" s="373"/>
      <c r="AIQ110" s="373"/>
      <c r="AIR110" s="373"/>
      <c r="AIS110" s="373"/>
      <c r="AIT110" s="373"/>
    </row>
    <row r="111" spans="1:930" s="298" customFormat="1" ht="9.9499999999999993" customHeight="1">
      <c r="A111" s="257"/>
      <c r="B111" s="269"/>
      <c r="C111" s="388"/>
      <c r="D111" s="495"/>
      <c r="E111" s="494"/>
      <c r="F111" s="495"/>
      <c r="G111" s="579"/>
      <c r="H111" s="729"/>
      <c r="I111" s="729"/>
      <c r="J111" s="729"/>
      <c r="K111" s="729"/>
      <c r="L111" s="1031"/>
      <c r="M111" s="1031"/>
      <c r="N111" s="1031"/>
      <c r="O111" s="1031"/>
      <c r="P111" s="1031"/>
      <c r="Q111" s="1031"/>
      <c r="R111" s="580"/>
      <c r="S111" s="580"/>
      <c r="T111" s="321"/>
      <c r="U111" s="321"/>
      <c r="V111" s="1239"/>
      <c r="W111" s="1239"/>
      <c r="X111" s="1239"/>
      <c r="Y111" s="1239"/>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3"/>
      <c r="BN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373"/>
      <c r="CS111" s="373"/>
      <c r="CT111" s="373"/>
      <c r="CU111" s="373"/>
      <c r="CV111" s="373"/>
      <c r="CW111" s="373"/>
      <c r="CX111" s="373"/>
      <c r="CY111" s="373"/>
      <c r="CZ111" s="373"/>
      <c r="DA111" s="373"/>
      <c r="DB111" s="373"/>
      <c r="DC111" s="373"/>
      <c r="DD111" s="373"/>
      <c r="DE111" s="373"/>
      <c r="DF111" s="373"/>
      <c r="DG111" s="373"/>
      <c r="DH111" s="373"/>
      <c r="DI111" s="373"/>
      <c r="DJ111" s="373"/>
      <c r="DK111" s="373"/>
      <c r="DL111" s="373"/>
      <c r="DM111" s="373"/>
      <c r="DN111" s="373"/>
      <c r="DO111" s="373"/>
      <c r="DP111" s="373"/>
      <c r="DQ111" s="373"/>
      <c r="DR111" s="373"/>
      <c r="DS111" s="373"/>
      <c r="DT111" s="373"/>
      <c r="DU111" s="373"/>
      <c r="DV111" s="373"/>
      <c r="DW111" s="373"/>
      <c r="DX111" s="373"/>
      <c r="DY111" s="373"/>
      <c r="DZ111" s="373"/>
      <c r="EA111" s="373"/>
      <c r="EB111" s="373"/>
      <c r="EC111" s="373"/>
      <c r="ED111" s="373"/>
      <c r="EE111" s="373"/>
      <c r="EF111" s="373"/>
      <c r="EG111" s="373"/>
      <c r="EH111" s="373"/>
      <c r="EI111" s="373"/>
      <c r="EJ111" s="373"/>
      <c r="EK111" s="373"/>
      <c r="EL111" s="373"/>
      <c r="EM111" s="373"/>
      <c r="EN111" s="373"/>
      <c r="EO111" s="373"/>
      <c r="EP111" s="373"/>
      <c r="EQ111" s="373"/>
      <c r="ER111" s="373"/>
      <c r="ES111" s="373"/>
      <c r="ET111" s="373"/>
      <c r="EU111" s="373"/>
      <c r="EV111" s="373"/>
      <c r="EW111" s="373"/>
      <c r="EX111" s="373"/>
      <c r="EY111" s="373"/>
      <c r="EZ111" s="373"/>
      <c r="FA111" s="373"/>
      <c r="FB111" s="373"/>
      <c r="FC111" s="373"/>
      <c r="FD111" s="373"/>
      <c r="FE111" s="373"/>
      <c r="FF111" s="373"/>
      <c r="FG111" s="373"/>
      <c r="FH111" s="373"/>
      <c r="FI111" s="373"/>
      <c r="FJ111" s="373"/>
      <c r="FK111" s="373"/>
      <c r="FL111" s="373"/>
      <c r="FM111" s="373"/>
      <c r="FN111" s="373"/>
      <c r="FO111" s="373"/>
      <c r="FP111" s="373"/>
      <c r="FQ111" s="373"/>
      <c r="FR111" s="373"/>
      <c r="FS111" s="373"/>
      <c r="FT111" s="373"/>
      <c r="FU111" s="373"/>
      <c r="FV111" s="373"/>
      <c r="FW111" s="373"/>
      <c r="FX111" s="373"/>
      <c r="FY111" s="373"/>
      <c r="FZ111" s="373"/>
      <c r="GA111" s="373"/>
      <c r="GB111" s="373"/>
      <c r="GC111" s="373"/>
      <c r="GD111" s="373"/>
      <c r="GE111" s="373"/>
      <c r="GF111" s="373"/>
      <c r="GG111" s="373"/>
      <c r="GH111" s="373"/>
      <c r="GI111" s="373"/>
      <c r="GJ111" s="373"/>
      <c r="GK111" s="373"/>
      <c r="GL111" s="373"/>
      <c r="GM111" s="373"/>
      <c r="GN111" s="373"/>
      <c r="GO111" s="373"/>
      <c r="GP111" s="373"/>
      <c r="GQ111" s="373"/>
      <c r="GR111" s="373"/>
      <c r="GS111" s="373"/>
      <c r="GT111" s="373"/>
      <c r="GU111" s="373"/>
      <c r="GV111" s="373"/>
      <c r="GW111" s="373"/>
      <c r="GX111" s="373"/>
      <c r="GY111" s="373"/>
      <c r="GZ111" s="373"/>
      <c r="HA111" s="373"/>
      <c r="HB111" s="373"/>
      <c r="HC111" s="373"/>
      <c r="HD111" s="373"/>
      <c r="HE111" s="373"/>
      <c r="HF111" s="373"/>
      <c r="HG111" s="373"/>
      <c r="HH111" s="373"/>
      <c r="HI111" s="373"/>
      <c r="HJ111" s="373"/>
      <c r="HK111" s="373"/>
      <c r="HL111" s="373"/>
      <c r="HM111" s="373"/>
      <c r="HN111" s="373"/>
      <c r="HO111" s="373"/>
      <c r="HP111" s="373"/>
      <c r="HQ111" s="373"/>
      <c r="HR111" s="373"/>
      <c r="HS111" s="373"/>
      <c r="HT111" s="373"/>
      <c r="HU111" s="373"/>
      <c r="HV111" s="373"/>
      <c r="HW111" s="373"/>
      <c r="HX111" s="373"/>
      <c r="HY111" s="373"/>
      <c r="HZ111" s="373"/>
      <c r="IA111" s="373"/>
      <c r="IB111" s="373"/>
      <c r="IC111" s="373"/>
      <c r="ID111" s="373"/>
      <c r="IE111" s="373"/>
      <c r="IF111" s="373"/>
      <c r="IG111" s="373"/>
      <c r="IH111" s="373"/>
      <c r="II111" s="373"/>
      <c r="IJ111" s="373"/>
      <c r="IK111" s="373"/>
      <c r="IL111" s="373"/>
      <c r="IM111" s="373"/>
      <c r="IN111" s="373"/>
      <c r="IO111" s="373"/>
      <c r="IP111" s="373"/>
      <c r="IQ111" s="373"/>
      <c r="IR111" s="373"/>
      <c r="IS111" s="373"/>
      <c r="IT111" s="373"/>
      <c r="IU111" s="373"/>
      <c r="IV111" s="373"/>
      <c r="IW111" s="373"/>
      <c r="IX111" s="373"/>
      <c r="IY111" s="373"/>
      <c r="IZ111" s="373"/>
      <c r="JA111" s="373"/>
      <c r="JB111" s="373"/>
      <c r="JC111" s="373"/>
      <c r="JD111" s="373"/>
      <c r="JE111" s="373"/>
      <c r="JF111" s="373"/>
      <c r="JG111" s="373"/>
      <c r="JH111" s="373"/>
      <c r="JI111" s="373"/>
      <c r="JJ111" s="373"/>
      <c r="JK111" s="373"/>
      <c r="JL111" s="373"/>
      <c r="JM111" s="373"/>
      <c r="JN111" s="373"/>
      <c r="JO111" s="373"/>
      <c r="JP111" s="373"/>
      <c r="JQ111" s="373"/>
      <c r="JR111" s="373"/>
      <c r="JS111" s="373"/>
      <c r="JT111" s="373"/>
      <c r="JU111" s="373"/>
      <c r="JV111" s="373"/>
      <c r="JW111" s="373"/>
      <c r="JX111" s="373"/>
      <c r="JY111" s="373"/>
      <c r="JZ111" s="373"/>
      <c r="KA111" s="373"/>
      <c r="KB111" s="373"/>
      <c r="KC111" s="373"/>
      <c r="KD111" s="373"/>
      <c r="KE111" s="373"/>
      <c r="KF111" s="373"/>
      <c r="KG111" s="373"/>
      <c r="KH111" s="373"/>
      <c r="KI111" s="373"/>
      <c r="KJ111" s="373"/>
      <c r="KK111" s="373"/>
      <c r="KL111" s="373"/>
      <c r="KM111" s="373"/>
      <c r="KN111" s="373"/>
      <c r="KO111" s="373"/>
      <c r="KP111" s="373"/>
      <c r="KQ111" s="373"/>
      <c r="KR111" s="373"/>
      <c r="KS111" s="373"/>
      <c r="KT111" s="373"/>
      <c r="KU111" s="373"/>
      <c r="KV111" s="373"/>
      <c r="KW111" s="373"/>
      <c r="KX111" s="373"/>
      <c r="KY111" s="373"/>
      <c r="KZ111" s="373"/>
      <c r="LA111" s="373"/>
      <c r="LB111" s="373"/>
      <c r="LC111" s="373"/>
      <c r="LD111" s="373"/>
      <c r="LE111" s="373"/>
      <c r="LF111" s="373"/>
      <c r="LG111" s="373"/>
      <c r="LH111" s="373"/>
      <c r="LI111" s="373"/>
      <c r="LJ111" s="373"/>
      <c r="LK111" s="373"/>
      <c r="LL111" s="373"/>
      <c r="LM111" s="373"/>
      <c r="LN111" s="373"/>
      <c r="LO111" s="373"/>
      <c r="LP111" s="373"/>
      <c r="LQ111" s="373"/>
      <c r="LR111" s="373"/>
      <c r="LS111" s="373"/>
      <c r="LT111" s="373"/>
      <c r="LU111" s="373"/>
      <c r="LV111" s="373"/>
      <c r="LW111" s="373"/>
      <c r="LX111" s="373"/>
      <c r="LY111" s="373"/>
      <c r="LZ111" s="373"/>
      <c r="MA111" s="373"/>
      <c r="MB111" s="373"/>
      <c r="MC111" s="373"/>
      <c r="MD111" s="373"/>
      <c r="ME111" s="373"/>
      <c r="MF111" s="373"/>
      <c r="MG111" s="373"/>
      <c r="MH111" s="373"/>
      <c r="MI111" s="373"/>
      <c r="MJ111" s="373"/>
      <c r="MK111" s="373"/>
      <c r="ML111" s="373"/>
      <c r="MM111" s="373"/>
      <c r="MN111" s="373"/>
      <c r="MO111" s="373"/>
      <c r="MP111" s="373"/>
      <c r="MQ111" s="373"/>
      <c r="MR111" s="373"/>
      <c r="MS111" s="373"/>
      <c r="MT111" s="373"/>
      <c r="MU111" s="373"/>
      <c r="MV111" s="373"/>
      <c r="MW111" s="373"/>
      <c r="MX111" s="373"/>
      <c r="MY111" s="373"/>
      <c r="MZ111" s="373"/>
      <c r="NA111" s="373"/>
      <c r="NB111" s="373"/>
      <c r="NC111" s="373"/>
      <c r="ND111" s="373"/>
      <c r="NE111" s="373"/>
      <c r="NF111" s="373"/>
      <c r="NG111" s="373"/>
      <c r="NH111" s="373"/>
      <c r="NI111" s="373"/>
      <c r="NJ111" s="373"/>
      <c r="NK111" s="373"/>
      <c r="NL111" s="373"/>
      <c r="NM111" s="373"/>
      <c r="NN111" s="373"/>
      <c r="NO111" s="373"/>
      <c r="NP111" s="373"/>
      <c r="NQ111" s="373"/>
      <c r="NR111" s="373"/>
      <c r="NS111" s="373"/>
      <c r="NT111" s="373"/>
      <c r="NU111" s="373"/>
      <c r="NV111" s="373"/>
      <c r="NW111" s="373"/>
      <c r="NX111" s="373"/>
      <c r="NY111" s="373"/>
      <c r="NZ111" s="373"/>
      <c r="OA111" s="373"/>
      <c r="OB111" s="373"/>
      <c r="OC111" s="373"/>
      <c r="OD111" s="373"/>
      <c r="OE111" s="373"/>
      <c r="OF111" s="373"/>
      <c r="OG111" s="373"/>
      <c r="OH111" s="373"/>
      <c r="OI111" s="373"/>
      <c r="OJ111" s="373"/>
      <c r="OK111" s="373"/>
      <c r="OL111" s="373"/>
      <c r="OM111" s="373"/>
      <c r="ON111" s="373"/>
      <c r="OO111" s="373"/>
      <c r="OP111" s="373"/>
      <c r="OQ111" s="373"/>
      <c r="OR111" s="373"/>
      <c r="OS111" s="373"/>
      <c r="OT111" s="373"/>
      <c r="OU111" s="373"/>
      <c r="OV111" s="373"/>
      <c r="OW111" s="373"/>
      <c r="OX111" s="373"/>
      <c r="OY111" s="373"/>
      <c r="OZ111" s="373"/>
      <c r="PA111" s="373"/>
      <c r="PB111" s="373"/>
      <c r="PC111" s="373"/>
      <c r="PD111" s="373"/>
      <c r="PE111" s="373"/>
      <c r="PF111" s="373"/>
      <c r="PG111" s="373"/>
      <c r="PH111" s="373"/>
      <c r="PI111" s="373"/>
      <c r="PJ111" s="373"/>
      <c r="PK111" s="373"/>
      <c r="PL111" s="373"/>
      <c r="PM111" s="373"/>
      <c r="PN111" s="373"/>
      <c r="PO111" s="373"/>
      <c r="PP111" s="373"/>
      <c r="PQ111" s="373"/>
      <c r="PR111" s="373"/>
      <c r="PS111" s="373"/>
      <c r="PT111" s="373"/>
      <c r="PU111" s="373"/>
      <c r="PV111" s="373"/>
      <c r="PW111" s="373"/>
      <c r="PX111" s="373"/>
      <c r="PY111" s="373"/>
      <c r="PZ111" s="373"/>
      <c r="QA111" s="373"/>
      <c r="QB111" s="373"/>
      <c r="QC111" s="373"/>
      <c r="QD111" s="373"/>
      <c r="QE111" s="373"/>
      <c r="QF111" s="373"/>
      <c r="QG111" s="373"/>
      <c r="QH111" s="373"/>
      <c r="QI111" s="373"/>
      <c r="QJ111" s="373"/>
      <c r="QK111" s="373"/>
      <c r="QL111" s="373"/>
      <c r="QM111" s="373"/>
      <c r="QN111" s="373"/>
      <c r="QO111" s="373"/>
      <c r="QP111" s="373"/>
      <c r="QQ111" s="373"/>
      <c r="QR111" s="373"/>
      <c r="QS111" s="373"/>
      <c r="QT111" s="373"/>
      <c r="QU111" s="373"/>
      <c r="QV111" s="373"/>
      <c r="QW111" s="373"/>
      <c r="QX111" s="373"/>
      <c r="QY111" s="373"/>
      <c r="QZ111" s="373"/>
      <c r="RA111" s="373"/>
      <c r="RB111" s="373"/>
      <c r="RC111" s="373"/>
      <c r="RD111" s="373"/>
      <c r="RE111" s="373"/>
      <c r="RF111" s="373"/>
      <c r="RG111" s="373"/>
      <c r="RH111" s="373"/>
      <c r="RI111" s="373"/>
      <c r="RJ111" s="373"/>
      <c r="RK111" s="373"/>
      <c r="RL111" s="373"/>
      <c r="RM111" s="373"/>
      <c r="RN111" s="373"/>
      <c r="RO111" s="373"/>
      <c r="RP111" s="373"/>
      <c r="RQ111" s="373"/>
      <c r="RR111" s="373"/>
      <c r="RS111" s="373"/>
      <c r="RT111" s="373"/>
      <c r="RU111" s="373"/>
      <c r="RV111" s="373"/>
      <c r="RW111" s="373"/>
      <c r="RX111" s="373"/>
      <c r="RY111" s="373"/>
      <c r="RZ111" s="373"/>
      <c r="SA111" s="373"/>
      <c r="SB111" s="373"/>
      <c r="SC111" s="373"/>
      <c r="SD111" s="373"/>
      <c r="SE111" s="373"/>
      <c r="SF111" s="373"/>
      <c r="SG111" s="373"/>
      <c r="SH111" s="373"/>
      <c r="SI111" s="373"/>
      <c r="SJ111" s="373"/>
      <c r="SK111" s="373"/>
      <c r="SL111" s="373"/>
      <c r="SM111" s="373"/>
      <c r="SN111" s="373"/>
      <c r="SO111" s="373"/>
      <c r="SP111" s="373"/>
      <c r="SQ111" s="373"/>
      <c r="SR111" s="373"/>
      <c r="SS111" s="373"/>
      <c r="ST111" s="373"/>
      <c r="SU111" s="373"/>
      <c r="SV111" s="373"/>
      <c r="SW111" s="373"/>
      <c r="SX111" s="373"/>
      <c r="SY111" s="373"/>
      <c r="SZ111" s="373"/>
      <c r="TA111" s="373"/>
      <c r="TB111" s="373"/>
      <c r="TC111" s="373"/>
      <c r="TD111" s="373"/>
      <c r="TE111" s="373"/>
      <c r="TF111" s="373"/>
      <c r="TG111" s="373"/>
      <c r="TH111" s="373"/>
      <c r="TI111" s="373"/>
      <c r="TJ111" s="373"/>
      <c r="TK111" s="373"/>
      <c r="TL111" s="373"/>
      <c r="TM111" s="373"/>
      <c r="TN111" s="373"/>
      <c r="TO111" s="373"/>
      <c r="TP111" s="373"/>
      <c r="TQ111" s="373"/>
      <c r="TR111" s="373"/>
      <c r="TS111" s="373"/>
      <c r="TT111" s="373"/>
      <c r="TU111" s="373"/>
      <c r="TV111" s="373"/>
      <c r="TW111" s="373"/>
      <c r="TX111" s="373"/>
      <c r="TY111" s="373"/>
      <c r="TZ111" s="373"/>
      <c r="UA111" s="373"/>
      <c r="UB111" s="373"/>
      <c r="UC111" s="373"/>
      <c r="UD111" s="373"/>
      <c r="UE111" s="373"/>
      <c r="UF111" s="373"/>
      <c r="UG111" s="373"/>
      <c r="UH111" s="373"/>
      <c r="UI111" s="373"/>
      <c r="UJ111" s="373"/>
      <c r="UK111" s="373"/>
      <c r="UL111" s="373"/>
      <c r="UM111" s="373"/>
      <c r="UN111" s="373"/>
      <c r="UO111" s="373"/>
      <c r="UP111" s="373"/>
      <c r="UQ111" s="373"/>
      <c r="UR111" s="373"/>
      <c r="US111" s="373"/>
      <c r="UT111" s="373"/>
      <c r="UU111" s="373"/>
      <c r="UV111" s="373"/>
      <c r="UW111" s="373"/>
      <c r="UX111" s="373"/>
      <c r="UY111" s="373"/>
      <c r="UZ111" s="373"/>
      <c r="VA111" s="373"/>
      <c r="VB111" s="373"/>
      <c r="VC111" s="373"/>
      <c r="VD111" s="373"/>
      <c r="VE111" s="373"/>
      <c r="VF111" s="373"/>
      <c r="VG111" s="373"/>
      <c r="VH111" s="373"/>
      <c r="VI111" s="373"/>
      <c r="VJ111" s="373"/>
      <c r="VK111" s="373"/>
      <c r="VL111" s="373"/>
      <c r="VM111" s="373"/>
      <c r="VN111" s="373"/>
      <c r="VO111" s="373"/>
      <c r="VP111" s="373"/>
      <c r="VQ111" s="373"/>
      <c r="VR111" s="373"/>
      <c r="VS111" s="373"/>
      <c r="VT111" s="373"/>
      <c r="VU111" s="373"/>
      <c r="VV111" s="373"/>
      <c r="VW111" s="373"/>
      <c r="VX111" s="373"/>
      <c r="VY111" s="373"/>
      <c r="VZ111" s="373"/>
      <c r="WA111" s="373"/>
      <c r="WB111" s="373"/>
      <c r="WC111" s="373"/>
      <c r="WD111" s="373"/>
      <c r="WE111" s="373"/>
      <c r="WF111" s="373"/>
      <c r="WG111" s="373"/>
      <c r="WH111" s="373"/>
      <c r="WI111" s="373"/>
      <c r="WJ111" s="373"/>
      <c r="WK111" s="373"/>
      <c r="WL111" s="373"/>
      <c r="WM111" s="373"/>
      <c r="WN111" s="373"/>
      <c r="WO111" s="373"/>
      <c r="WP111" s="373"/>
      <c r="WQ111" s="373"/>
      <c r="WR111" s="373"/>
      <c r="WS111" s="373"/>
      <c r="WT111" s="373"/>
      <c r="WU111" s="373"/>
      <c r="WV111" s="373"/>
      <c r="WW111" s="373"/>
      <c r="WX111" s="373"/>
      <c r="WY111" s="373"/>
      <c r="WZ111" s="373"/>
      <c r="XA111" s="373"/>
      <c r="XB111" s="373"/>
      <c r="XC111" s="373"/>
      <c r="XD111" s="373"/>
      <c r="XE111" s="373"/>
      <c r="XF111" s="373"/>
      <c r="XG111" s="373"/>
      <c r="XH111" s="373"/>
      <c r="XI111" s="373"/>
      <c r="XJ111" s="373"/>
      <c r="XK111" s="373"/>
      <c r="XL111" s="373"/>
      <c r="XM111" s="373"/>
      <c r="XN111" s="373"/>
      <c r="XO111" s="373"/>
      <c r="XP111" s="373"/>
      <c r="XQ111" s="373"/>
      <c r="XR111" s="373"/>
      <c r="XS111" s="373"/>
      <c r="XT111" s="373"/>
      <c r="XU111" s="373"/>
      <c r="XV111" s="373"/>
      <c r="XW111" s="373"/>
      <c r="XX111" s="373"/>
      <c r="XY111" s="373"/>
      <c r="XZ111" s="373"/>
      <c r="YA111" s="373"/>
      <c r="YB111" s="373"/>
      <c r="YC111" s="373"/>
      <c r="YD111" s="373"/>
      <c r="YE111" s="373"/>
      <c r="YF111" s="373"/>
      <c r="YG111" s="373"/>
      <c r="YH111" s="373"/>
      <c r="YI111" s="373"/>
      <c r="YJ111" s="373"/>
      <c r="YK111" s="373"/>
      <c r="YL111" s="373"/>
      <c r="YM111" s="373"/>
      <c r="YN111" s="373"/>
      <c r="YO111" s="373"/>
      <c r="YP111" s="373"/>
      <c r="YQ111" s="373"/>
      <c r="YR111" s="373"/>
      <c r="YS111" s="373"/>
      <c r="YT111" s="373"/>
      <c r="YU111" s="373"/>
      <c r="YV111" s="373"/>
      <c r="YW111" s="373"/>
      <c r="YX111" s="373"/>
      <c r="YY111" s="373"/>
      <c r="YZ111" s="373"/>
      <c r="ZA111" s="373"/>
      <c r="ZB111" s="373"/>
      <c r="ZC111" s="373"/>
      <c r="ZD111" s="373"/>
      <c r="ZE111" s="373"/>
      <c r="ZF111" s="373"/>
      <c r="ZG111" s="373"/>
      <c r="ZH111" s="373"/>
      <c r="ZI111" s="373"/>
      <c r="ZJ111" s="373"/>
      <c r="ZK111" s="373"/>
      <c r="ZL111" s="373"/>
      <c r="ZM111" s="373"/>
      <c r="ZN111" s="373"/>
      <c r="ZO111" s="373"/>
      <c r="ZP111" s="373"/>
      <c r="ZQ111" s="373"/>
      <c r="ZR111" s="373"/>
      <c r="ZS111" s="373"/>
      <c r="ZT111" s="373"/>
      <c r="ZU111" s="373"/>
      <c r="ZV111" s="373"/>
      <c r="ZW111" s="373"/>
      <c r="ZX111" s="373"/>
      <c r="ZY111" s="373"/>
      <c r="ZZ111" s="373"/>
      <c r="AAA111" s="373"/>
      <c r="AAB111" s="373"/>
      <c r="AAC111" s="373"/>
      <c r="AAD111" s="373"/>
      <c r="AAE111" s="373"/>
      <c r="AAF111" s="373"/>
      <c r="AAG111" s="373"/>
      <c r="AAH111" s="373"/>
      <c r="AAI111" s="373"/>
      <c r="AAJ111" s="373"/>
      <c r="AAK111" s="373"/>
      <c r="AAL111" s="373"/>
      <c r="AAM111" s="373"/>
      <c r="AAN111" s="373"/>
      <c r="AAO111" s="373"/>
      <c r="AAP111" s="373"/>
      <c r="AAQ111" s="373"/>
      <c r="AAR111" s="373"/>
      <c r="AAS111" s="373"/>
      <c r="AAT111" s="373"/>
      <c r="AAU111" s="373"/>
      <c r="AAV111" s="373"/>
      <c r="AAW111" s="373"/>
      <c r="AAX111" s="373"/>
      <c r="AAY111" s="373"/>
      <c r="AAZ111" s="373"/>
      <c r="ABA111" s="373"/>
      <c r="ABB111" s="373"/>
      <c r="ABC111" s="373"/>
      <c r="ABD111" s="373"/>
      <c r="ABE111" s="373"/>
      <c r="ABF111" s="373"/>
      <c r="ABG111" s="373"/>
      <c r="ABH111" s="373"/>
      <c r="ABI111" s="373"/>
      <c r="ABJ111" s="373"/>
      <c r="ABK111" s="373"/>
      <c r="ABL111" s="373"/>
      <c r="ABM111" s="373"/>
      <c r="ABN111" s="373"/>
      <c r="ABO111" s="373"/>
      <c r="ABP111" s="373"/>
      <c r="ABQ111" s="373"/>
      <c r="ABR111" s="373"/>
      <c r="ABS111" s="373"/>
      <c r="ABT111" s="373"/>
      <c r="ABU111" s="373"/>
      <c r="ABV111" s="373"/>
      <c r="ABW111" s="373"/>
      <c r="ABX111" s="373"/>
      <c r="ABY111" s="373"/>
      <c r="ABZ111" s="373"/>
      <c r="ACA111" s="373"/>
      <c r="ACB111" s="373"/>
      <c r="ACC111" s="373"/>
      <c r="ACD111" s="373"/>
      <c r="ACE111" s="373"/>
      <c r="ACF111" s="373"/>
      <c r="ACG111" s="373"/>
      <c r="ACH111" s="373"/>
      <c r="ACI111" s="373"/>
      <c r="ACJ111" s="373"/>
      <c r="ACK111" s="373"/>
      <c r="ACL111" s="373"/>
      <c r="ACM111" s="373"/>
      <c r="ACN111" s="373"/>
      <c r="ACO111" s="373"/>
      <c r="ACP111" s="373"/>
      <c r="ACQ111" s="373"/>
      <c r="ACR111" s="373"/>
      <c r="ACS111" s="373"/>
      <c r="ACT111" s="373"/>
      <c r="ACU111" s="373"/>
      <c r="ACV111" s="373"/>
      <c r="ACW111" s="373"/>
      <c r="ACX111" s="373"/>
      <c r="ACY111" s="373"/>
      <c r="ACZ111" s="373"/>
      <c r="ADA111" s="373"/>
      <c r="ADB111" s="373"/>
      <c r="ADC111" s="373"/>
      <c r="ADD111" s="373"/>
      <c r="ADE111" s="373"/>
      <c r="ADF111" s="373"/>
      <c r="ADG111" s="373"/>
      <c r="ADH111" s="373"/>
      <c r="ADI111" s="373"/>
      <c r="ADJ111" s="373"/>
      <c r="ADK111" s="373"/>
      <c r="ADL111" s="373"/>
      <c r="ADM111" s="373"/>
      <c r="ADN111" s="373"/>
      <c r="ADO111" s="373"/>
      <c r="ADP111" s="373"/>
      <c r="ADQ111" s="373"/>
      <c r="ADR111" s="373"/>
      <c r="ADS111" s="373"/>
      <c r="ADT111" s="373"/>
      <c r="ADU111" s="373"/>
      <c r="ADV111" s="373"/>
      <c r="ADW111" s="373"/>
      <c r="ADX111" s="373"/>
      <c r="ADY111" s="373"/>
      <c r="ADZ111" s="373"/>
      <c r="AEA111" s="373"/>
      <c r="AEB111" s="373"/>
      <c r="AEC111" s="373"/>
      <c r="AED111" s="373"/>
      <c r="AEE111" s="373"/>
      <c r="AEF111" s="373"/>
      <c r="AEG111" s="373"/>
      <c r="AEH111" s="373"/>
      <c r="AEI111" s="373"/>
      <c r="AEJ111" s="373"/>
      <c r="AEK111" s="373"/>
      <c r="AEL111" s="373"/>
      <c r="AEM111" s="373"/>
      <c r="AEN111" s="373"/>
      <c r="AEO111" s="373"/>
      <c r="AEP111" s="373"/>
      <c r="AEQ111" s="373"/>
      <c r="AER111" s="373"/>
      <c r="AES111" s="373"/>
      <c r="AET111" s="373"/>
      <c r="AEU111" s="373"/>
      <c r="AEV111" s="373"/>
      <c r="AEW111" s="373"/>
      <c r="AEX111" s="373"/>
      <c r="AEY111" s="373"/>
      <c r="AEZ111" s="373"/>
      <c r="AFA111" s="373"/>
      <c r="AFB111" s="373"/>
      <c r="AFC111" s="373"/>
      <c r="AFD111" s="373"/>
      <c r="AFE111" s="373"/>
      <c r="AFF111" s="373"/>
      <c r="AFG111" s="373"/>
      <c r="AFH111" s="373"/>
      <c r="AFI111" s="373"/>
      <c r="AFJ111" s="373"/>
      <c r="AFK111" s="373"/>
      <c r="AFL111" s="373"/>
      <c r="AFM111" s="373"/>
      <c r="AFN111" s="373"/>
      <c r="AFO111" s="373"/>
      <c r="AFP111" s="373"/>
      <c r="AFQ111" s="373"/>
      <c r="AFR111" s="373"/>
      <c r="AFS111" s="373"/>
      <c r="AFT111" s="373"/>
      <c r="AFU111" s="373"/>
      <c r="AFV111" s="373"/>
      <c r="AFW111" s="373"/>
      <c r="AFX111" s="373"/>
      <c r="AFY111" s="373"/>
      <c r="AFZ111" s="373"/>
      <c r="AGA111" s="373"/>
      <c r="AGB111" s="373"/>
      <c r="AGC111" s="373"/>
      <c r="AGD111" s="373"/>
      <c r="AGE111" s="373"/>
      <c r="AGF111" s="373"/>
      <c r="AGG111" s="373"/>
      <c r="AGH111" s="373"/>
      <c r="AGI111" s="373"/>
      <c r="AGJ111" s="373"/>
      <c r="AGK111" s="373"/>
      <c r="AGL111" s="373"/>
      <c r="AGM111" s="373"/>
      <c r="AGN111" s="373"/>
      <c r="AGO111" s="373"/>
      <c r="AGP111" s="373"/>
      <c r="AGQ111" s="373"/>
      <c r="AGR111" s="373"/>
      <c r="AGS111" s="373"/>
      <c r="AGT111" s="373"/>
      <c r="AGU111" s="373"/>
      <c r="AGV111" s="373"/>
      <c r="AGW111" s="373"/>
      <c r="AGX111" s="373"/>
      <c r="AGY111" s="373"/>
      <c r="AGZ111" s="373"/>
      <c r="AHA111" s="373"/>
      <c r="AHB111" s="373"/>
      <c r="AHC111" s="373"/>
      <c r="AHD111" s="373"/>
      <c r="AHE111" s="373"/>
      <c r="AHF111" s="373"/>
      <c r="AHG111" s="373"/>
      <c r="AHH111" s="373"/>
      <c r="AHI111" s="373"/>
      <c r="AHJ111" s="373"/>
      <c r="AHK111" s="373"/>
      <c r="AHL111" s="373"/>
      <c r="AHM111" s="373"/>
      <c r="AHN111" s="373"/>
      <c r="AHO111" s="373"/>
      <c r="AHP111" s="373"/>
      <c r="AHQ111" s="373"/>
      <c r="AHR111" s="373"/>
      <c r="AHS111" s="373"/>
      <c r="AHT111" s="373"/>
      <c r="AHU111" s="373"/>
      <c r="AHV111" s="373"/>
      <c r="AHW111" s="373"/>
      <c r="AHX111" s="373"/>
      <c r="AHY111" s="373"/>
      <c r="AHZ111" s="373"/>
      <c r="AIA111" s="373"/>
      <c r="AIB111" s="373"/>
      <c r="AIC111" s="373"/>
      <c r="AID111" s="373"/>
      <c r="AIE111" s="373"/>
      <c r="AIF111" s="373"/>
      <c r="AIG111" s="373"/>
      <c r="AIH111" s="373"/>
      <c r="AII111" s="373"/>
      <c r="AIJ111" s="373"/>
      <c r="AIK111" s="373"/>
      <c r="AIL111" s="373"/>
      <c r="AIM111" s="373"/>
      <c r="AIN111" s="373"/>
      <c r="AIO111" s="373"/>
      <c r="AIP111" s="373"/>
      <c r="AIQ111" s="373"/>
      <c r="AIR111" s="373"/>
      <c r="AIS111" s="373"/>
      <c r="AIT111" s="373"/>
    </row>
    <row r="112" spans="1:930" s="298" customFormat="1" ht="12.4" customHeight="1">
      <c r="A112" s="257"/>
      <c r="B112" s="269"/>
      <c r="D112" s="684" t="s">
        <v>1029</v>
      </c>
      <c r="E112" s="494"/>
      <c r="F112" s="495"/>
      <c r="G112" s="853"/>
      <c r="H112" s="853"/>
      <c r="I112" s="853"/>
      <c r="J112" s="853"/>
      <c r="K112" s="853"/>
      <c r="L112" s="853"/>
      <c r="M112" s="853"/>
      <c r="N112" s="853"/>
      <c r="O112" s="853"/>
      <c r="P112" s="608"/>
      <c r="Q112" s="608" t="s">
        <v>82</v>
      </c>
      <c r="R112" s="853"/>
      <c r="S112" s="554"/>
      <c r="T112" s="321"/>
      <c r="U112" s="321"/>
      <c r="V112" s="1239"/>
      <c r="W112" s="321"/>
      <c r="X112" s="321"/>
      <c r="Y112" s="321"/>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3"/>
      <c r="BN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373"/>
      <c r="CS112" s="373"/>
      <c r="CT112" s="373"/>
      <c r="CU112" s="373"/>
      <c r="CV112" s="373"/>
      <c r="CW112" s="373"/>
      <c r="CX112" s="373"/>
      <c r="CY112" s="373"/>
      <c r="CZ112" s="373"/>
      <c r="DA112" s="373"/>
      <c r="DB112" s="373"/>
      <c r="DC112" s="373"/>
      <c r="DD112" s="373"/>
      <c r="DE112" s="373"/>
      <c r="DF112" s="373"/>
      <c r="DG112" s="373"/>
      <c r="DH112" s="373"/>
      <c r="DI112" s="373"/>
      <c r="DJ112" s="373"/>
      <c r="DK112" s="373"/>
      <c r="DL112" s="373"/>
      <c r="DM112" s="373"/>
      <c r="DN112" s="373"/>
      <c r="DO112" s="373"/>
      <c r="DP112" s="373"/>
      <c r="DQ112" s="373"/>
      <c r="DR112" s="373"/>
      <c r="DS112" s="373"/>
      <c r="DT112" s="373"/>
      <c r="DU112" s="373"/>
      <c r="DV112" s="373"/>
      <c r="DW112" s="373"/>
      <c r="DX112" s="373"/>
      <c r="DY112" s="373"/>
      <c r="DZ112" s="373"/>
      <c r="EA112" s="373"/>
      <c r="EB112" s="373"/>
      <c r="EC112" s="373"/>
      <c r="ED112" s="373"/>
      <c r="EE112" s="373"/>
      <c r="EF112" s="373"/>
      <c r="EG112" s="373"/>
      <c r="EH112" s="373"/>
      <c r="EI112" s="373"/>
      <c r="EJ112" s="373"/>
      <c r="EK112" s="373"/>
      <c r="EL112" s="373"/>
      <c r="EM112" s="373"/>
      <c r="EN112" s="373"/>
      <c r="EO112" s="373"/>
      <c r="EP112" s="373"/>
      <c r="EQ112" s="373"/>
      <c r="ER112" s="373"/>
      <c r="ES112" s="373"/>
      <c r="ET112" s="373"/>
      <c r="EU112" s="373"/>
      <c r="EV112" s="373"/>
      <c r="EW112" s="373"/>
      <c r="EX112" s="373"/>
      <c r="EY112" s="373"/>
      <c r="EZ112" s="373"/>
      <c r="FA112" s="373"/>
      <c r="FB112" s="373"/>
      <c r="FC112" s="373"/>
      <c r="FD112" s="373"/>
      <c r="FE112" s="373"/>
      <c r="FF112" s="373"/>
      <c r="FG112" s="373"/>
      <c r="FH112" s="373"/>
      <c r="FI112" s="373"/>
      <c r="FJ112" s="373"/>
      <c r="FK112" s="373"/>
      <c r="FL112" s="373"/>
      <c r="FM112" s="373"/>
      <c r="FN112" s="373"/>
      <c r="FO112" s="373"/>
      <c r="FP112" s="373"/>
      <c r="FQ112" s="373"/>
      <c r="FR112" s="373"/>
      <c r="FS112" s="373"/>
      <c r="FT112" s="373"/>
      <c r="FU112" s="373"/>
      <c r="FV112" s="373"/>
      <c r="FW112" s="373"/>
      <c r="FX112" s="373"/>
      <c r="FY112" s="373"/>
      <c r="FZ112" s="373"/>
      <c r="GA112" s="373"/>
      <c r="GB112" s="373"/>
      <c r="GC112" s="373"/>
      <c r="GD112" s="373"/>
      <c r="GE112" s="373"/>
      <c r="GF112" s="373"/>
      <c r="GG112" s="373"/>
      <c r="GH112" s="373"/>
      <c r="GI112" s="373"/>
      <c r="GJ112" s="373"/>
      <c r="GK112" s="373"/>
      <c r="GL112" s="373"/>
      <c r="GM112" s="373"/>
      <c r="GN112" s="373"/>
      <c r="GO112" s="373"/>
      <c r="GP112" s="373"/>
      <c r="GQ112" s="373"/>
      <c r="GR112" s="373"/>
      <c r="GS112" s="373"/>
      <c r="GT112" s="373"/>
      <c r="GU112" s="373"/>
      <c r="GV112" s="373"/>
      <c r="GW112" s="373"/>
      <c r="GX112" s="373"/>
      <c r="GY112" s="373"/>
      <c r="GZ112" s="373"/>
      <c r="HA112" s="373"/>
      <c r="HB112" s="373"/>
      <c r="HC112" s="373"/>
      <c r="HD112" s="373"/>
      <c r="HE112" s="373"/>
      <c r="HF112" s="373"/>
      <c r="HG112" s="373"/>
      <c r="HH112" s="373"/>
      <c r="HI112" s="373"/>
      <c r="HJ112" s="373"/>
      <c r="HK112" s="373"/>
      <c r="HL112" s="373"/>
      <c r="HM112" s="373"/>
      <c r="HN112" s="373"/>
      <c r="HO112" s="373"/>
      <c r="HP112" s="373"/>
      <c r="HQ112" s="373"/>
      <c r="HR112" s="373"/>
      <c r="HS112" s="373"/>
      <c r="HT112" s="373"/>
      <c r="HU112" s="373"/>
      <c r="HV112" s="373"/>
      <c r="HW112" s="373"/>
      <c r="HX112" s="373"/>
      <c r="HY112" s="373"/>
      <c r="HZ112" s="373"/>
      <c r="IA112" s="373"/>
      <c r="IB112" s="373"/>
      <c r="IC112" s="373"/>
      <c r="ID112" s="373"/>
      <c r="IE112" s="373"/>
      <c r="IF112" s="373"/>
      <c r="IG112" s="373"/>
      <c r="IH112" s="373"/>
      <c r="II112" s="373"/>
      <c r="IJ112" s="373"/>
      <c r="IK112" s="373"/>
      <c r="IL112" s="373"/>
      <c r="IM112" s="373"/>
      <c r="IN112" s="373"/>
      <c r="IO112" s="373"/>
      <c r="IP112" s="373"/>
      <c r="IQ112" s="373"/>
      <c r="IR112" s="373"/>
      <c r="IS112" s="373"/>
      <c r="IT112" s="373"/>
      <c r="IU112" s="373"/>
      <c r="IV112" s="373"/>
      <c r="IW112" s="373"/>
      <c r="IX112" s="373"/>
      <c r="IY112" s="373"/>
      <c r="IZ112" s="373"/>
      <c r="JA112" s="373"/>
      <c r="JB112" s="373"/>
      <c r="JC112" s="373"/>
      <c r="JD112" s="373"/>
      <c r="JE112" s="373"/>
      <c r="JF112" s="373"/>
      <c r="JG112" s="373"/>
      <c r="JH112" s="373"/>
      <c r="JI112" s="373"/>
      <c r="JJ112" s="373"/>
      <c r="JK112" s="373"/>
      <c r="JL112" s="373"/>
      <c r="JM112" s="373"/>
      <c r="JN112" s="373"/>
      <c r="JO112" s="373"/>
      <c r="JP112" s="373"/>
      <c r="JQ112" s="373"/>
      <c r="JR112" s="373"/>
      <c r="JS112" s="373"/>
      <c r="JT112" s="373"/>
      <c r="JU112" s="373"/>
      <c r="JV112" s="373"/>
      <c r="JW112" s="373"/>
      <c r="JX112" s="373"/>
      <c r="JY112" s="373"/>
      <c r="JZ112" s="373"/>
      <c r="KA112" s="373"/>
      <c r="KB112" s="373"/>
      <c r="KC112" s="373"/>
      <c r="KD112" s="373"/>
      <c r="KE112" s="373"/>
      <c r="KF112" s="373"/>
      <c r="KG112" s="373"/>
      <c r="KH112" s="373"/>
      <c r="KI112" s="373"/>
      <c r="KJ112" s="373"/>
      <c r="KK112" s="373"/>
      <c r="KL112" s="373"/>
      <c r="KM112" s="373"/>
      <c r="KN112" s="373"/>
      <c r="KO112" s="373"/>
      <c r="KP112" s="373"/>
      <c r="KQ112" s="373"/>
      <c r="KR112" s="373"/>
      <c r="KS112" s="373"/>
      <c r="KT112" s="373"/>
      <c r="KU112" s="373"/>
      <c r="KV112" s="373"/>
      <c r="KW112" s="373"/>
      <c r="KX112" s="373"/>
      <c r="KY112" s="373"/>
      <c r="KZ112" s="373"/>
      <c r="LA112" s="373"/>
      <c r="LB112" s="373"/>
      <c r="LC112" s="373"/>
      <c r="LD112" s="373"/>
      <c r="LE112" s="373"/>
      <c r="LF112" s="373"/>
      <c r="LG112" s="373"/>
      <c r="LH112" s="373"/>
      <c r="LI112" s="373"/>
      <c r="LJ112" s="373"/>
      <c r="LK112" s="373"/>
      <c r="LL112" s="373"/>
      <c r="LM112" s="373"/>
      <c r="LN112" s="373"/>
      <c r="LO112" s="373"/>
      <c r="LP112" s="373"/>
      <c r="LQ112" s="373"/>
      <c r="LR112" s="373"/>
      <c r="LS112" s="373"/>
      <c r="LT112" s="373"/>
      <c r="LU112" s="373"/>
      <c r="LV112" s="373"/>
      <c r="LW112" s="373"/>
      <c r="LX112" s="373"/>
      <c r="LY112" s="373"/>
      <c r="LZ112" s="373"/>
      <c r="MA112" s="373"/>
      <c r="MB112" s="373"/>
      <c r="MC112" s="373"/>
      <c r="MD112" s="373"/>
      <c r="ME112" s="373"/>
      <c r="MF112" s="373"/>
      <c r="MG112" s="373"/>
      <c r="MH112" s="373"/>
      <c r="MI112" s="373"/>
      <c r="MJ112" s="373"/>
      <c r="MK112" s="373"/>
      <c r="ML112" s="373"/>
      <c r="MM112" s="373"/>
      <c r="MN112" s="373"/>
      <c r="MO112" s="373"/>
      <c r="MP112" s="373"/>
      <c r="MQ112" s="373"/>
      <c r="MR112" s="373"/>
      <c r="MS112" s="373"/>
      <c r="MT112" s="373"/>
      <c r="MU112" s="373"/>
      <c r="MV112" s="373"/>
      <c r="MW112" s="373"/>
      <c r="MX112" s="373"/>
      <c r="MY112" s="373"/>
      <c r="MZ112" s="373"/>
      <c r="NA112" s="373"/>
      <c r="NB112" s="373"/>
      <c r="NC112" s="373"/>
      <c r="ND112" s="373"/>
      <c r="NE112" s="373"/>
      <c r="NF112" s="373"/>
      <c r="NG112" s="373"/>
      <c r="NH112" s="373"/>
      <c r="NI112" s="373"/>
      <c r="NJ112" s="373"/>
      <c r="NK112" s="373"/>
      <c r="NL112" s="373"/>
      <c r="NM112" s="373"/>
      <c r="NN112" s="373"/>
      <c r="NO112" s="373"/>
      <c r="NP112" s="373"/>
      <c r="NQ112" s="373"/>
      <c r="NR112" s="373"/>
      <c r="NS112" s="373"/>
      <c r="NT112" s="373"/>
      <c r="NU112" s="373"/>
      <c r="NV112" s="373"/>
      <c r="NW112" s="373"/>
      <c r="NX112" s="373"/>
      <c r="NY112" s="373"/>
      <c r="NZ112" s="373"/>
      <c r="OA112" s="373"/>
      <c r="OB112" s="373"/>
      <c r="OC112" s="373"/>
      <c r="OD112" s="373"/>
      <c r="OE112" s="373"/>
      <c r="OF112" s="373"/>
      <c r="OG112" s="373"/>
      <c r="OH112" s="373"/>
      <c r="OI112" s="373"/>
      <c r="OJ112" s="373"/>
      <c r="OK112" s="373"/>
      <c r="OL112" s="373"/>
      <c r="OM112" s="373"/>
      <c r="ON112" s="373"/>
      <c r="OO112" s="373"/>
      <c r="OP112" s="373"/>
      <c r="OQ112" s="373"/>
      <c r="OR112" s="373"/>
      <c r="OS112" s="373"/>
      <c r="OT112" s="373"/>
      <c r="OU112" s="373"/>
      <c r="OV112" s="373"/>
      <c r="OW112" s="373"/>
      <c r="OX112" s="373"/>
      <c r="OY112" s="373"/>
      <c r="OZ112" s="373"/>
      <c r="PA112" s="373"/>
      <c r="PB112" s="373"/>
      <c r="PC112" s="373"/>
      <c r="PD112" s="373"/>
      <c r="PE112" s="373"/>
      <c r="PF112" s="373"/>
      <c r="PG112" s="373"/>
      <c r="PH112" s="373"/>
      <c r="PI112" s="373"/>
      <c r="PJ112" s="373"/>
      <c r="PK112" s="373"/>
      <c r="PL112" s="373"/>
      <c r="PM112" s="373"/>
      <c r="PN112" s="373"/>
      <c r="PO112" s="373"/>
      <c r="PP112" s="373"/>
      <c r="PQ112" s="373"/>
      <c r="PR112" s="373"/>
      <c r="PS112" s="373"/>
      <c r="PT112" s="373"/>
      <c r="PU112" s="373"/>
      <c r="PV112" s="373"/>
      <c r="PW112" s="373"/>
      <c r="PX112" s="373"/>
      <c r="PY112" s="373"/>
      <c r="PZ112" s="373"/>
      <c r="QA112" s="373"/>
      <c r="QB112" s="373"/>
      <c r="QC112" s="373"/>
      <c r="QD112" s="373"/>
      <c r="QE112" s="373"/>
      <c r="QF112" s="373"/>
      <c r="QG112" s="373"/>
      <c r="QH112" s="373"/>
      <c r="QI112" s="373"/>
      <c r="QJ112" s="373"/>
      <c r="QK112" s="373"/>
      <c r="QL112" s="373"/>
      <c r="QM112" s="373"/>
      <c r="QN112" s="373"/>
      <c r="QO112" s="373"/>
      <c r="QP112" s="373"/>
      <c r="QQ112" s="373"/>
      <c r="QR112" s="373"/>
      <c r="QS112" s="373"/>
      <c r="QT112" s="373"/>
      <c r="QU112" s="373"/>
      <c r="QV112" s="373"/>
      <c r="QW112" s="373"/>
      <c r="QX112" s="373"/>
      <c r="QY112" s="373"/>
      <c r="QZ112" s="373"/>
      <c r="RA112" s="373"/>
      <c r="RB112" s="373"/>
      <c r="RC112" s="373"/>
      <c r="RD112" s="373"/>
      <c r="RE112" s="373"/>
      <c r="RF112" s="373"/>
      <c r="RG112" s="373"/>
      <c r="RH112" s="373"/>
      <c r="RI112" s="373"/>
      <c r="RJ112" s="373"/>
      <c r="RK112" s="373"/>
      <c r="RL112" s="373"/>
      <c r="RM112" s="373"/>
      <c r="RN112" s="373"/>
      <c r="RO112" s="373"/>
      <c r="RP112" s="373"/>
      <c r="RQ112" s="373"/>
      <c r="RR112" s="373"/>
      <c r="RS112" s="373"/>
      <c r="RT112" s="373"/>
      <c r="RU112" s="373"/>
      <c r="RV112" s="373"/>
      <c r="RW112" s="373"/>
      <c r="RX112" s="373"/>
      <c r="RY112" s="373"/>
      <c r="RZ112" s="373"/>
      <c r="SA112" s="373"/>
      <c r="SB112" s="373"/>
      <c r="SC112" s="373"/>
      <c r="SD112" s="373"/>
      <c r="SE112" s="373"/>
      <c r="SF112" s="373"/>
      <c r="SG112" s="373"/>
      <c r="SH112" s="373"/>
      <c r="SI112" s="373"/>
      <c r="SJ112" s="373"/>
      <c r="SK112" s="373"/>
      <c r="SL112" s="373"/>
      <c r="SM112" s="373"/>
      <c r="SN112" s="373"/>
      <c r="SO112" s="373"/>
      <c r="SP112" s="373"/>
      <c r="SQ112" s="373"/>
      <c r="SR112" s="373"/>
      <c r="SS112" s="373"/>
      <c r="ST112" s="373"/>
      <c r="SU112" s="373"/>
      <c r="SV112" s="373"/>
      <c r="SW112" s="373"/>
      <c r="SX112" s="373"/>
      <c r="SY112" s="373"/>
      <c r="SZ112" s="373"/>
      <c r="TA112" s="373"/>
      <c r="TB112" s="373"/>
      <c r="TC112" s="373"/>
      <c r="TD112" s="373"/>
      <c r="TE112" s="373"/>
      <c r="TF112" s="373"/>
      <c r="TG112" s="373"/>
      <c r="TH112" s="373"/>
      <c r="TI112" s="373"/>
      <c r="TJ112" s="373"/>
      <c r="TK112" s="373"/>
      <c r="TL112" s="373"/>
      <c r="TM112" s="373"/>
      <c r="TN112" s="373"/>
      <c r="TO112" s="373"/>
      <c r="TP112" s="373"/>
      <c r="TQ112" s="373"/>
      <c r="TR112" s="373"/>
      <c r="TS112" s="373"/>
      <c r="TT112" s="373"/>
      <c r="TU112" s="373"/>
      <c r="TV112" s="373"/>
      <c r="TW112" s="373"/>
      <c r="TX112" s="373"/>
      <c r="TY112" s="373"/>
      <c r="TZ112" s="373"/>
      <c r="UA112" s="373"/>
      <c r="UB112" s="373"/>
      <c r="UC112" s="373"/>
      <c r="UD112" s="373"/>
      <c r="UE112" s="373"/>
      <c r="UF112" s="373"/>
      <c r="UG112" s="373"/>
      <c r="UH112" s="373"/>
      <c r="UI112" s="373"/>
      <c r="UJ112" s="373"/>
      <c r="UK112" s="373"/>
      <c r="UL112" s="373"/>
      <c r="UM112" s="373"/>
      <c r="UN112" s="373"/>
      <c r="UO112" s="373"/>
      <c r="UP112" s="373"/>
      <c r="UQ112" s="373"/>
      <c r="UR112" s="373"/>
      <c r="US112" s="373"/>
      <c r="UT112" s="373"/>
      <c r="UU112" s="373"/>
      <c r="UV112" s="373"/>
      <c r="UW112" s="373"/>
      <c r="UX112" s="373"/>
      <c r="UY112" s="373"/>
      <c r="UZ112" s="373"/>
      <c r="VA112" s="373"/>
      <c r="VB112" s="373"/>
      <c r="VC112" s="373"/>
      <c r="VD112" s="373"/>
      <c r="VE112" s="373"/>
      <c r="VF112" s="373"/>
      <c r="VG112" s="373"/>
      <c r="VH112" s="373"/>
      <c r="VI112" s="373"/>
      <c r="VJ112" s="373"/>
      <c r="VK112" s="373"/>
      <c r="VL112" s="373"/>
      <c r="VM112" s="373"/>
      <c r="VN112" s="373"/>
      <c r="VO112" s="373"/>
      <c r="VP112" s="373"/>
      <c r="VQ112" s="373"/>
      <c r="VR112" s="373"/>
      <c r="VS112" s="373"/>
      <c r="VT112" s="373"/>
      <c r="VU112" s="373"/>
      <c r="VV112" s="373"/>
      <c r="VW112" s="373"/>
      <c r="VX112" s="373"/>
      <c r="VY112" s="373"/>
      <c r="VZ112" s="373"/>
      <c r="WA112" s="373"/>
      <c r="WB112" s="373"/>
      <c r="WC112" s="373"/>
      <c r="WD112" s="373"/>
      <c r="WE112" s="373"/>
      <c r="WF112" s="373"/>
      <c r="WG112" s="373"/>
      <c r="WH112" s="373"/>
      <c r="WI112" s="373"/>
      <c r="WJ112" s="373"/>
      <c r="WK112" s="373"/>
      <c r="WL112" s="373"/>
      <c r="WM112" s="373"/>
      <c r="WN112" s="373"/>
      <c r="WO112" s="373"/>
      <c r="WP112" s="373"/>
      <c r="WQ112" s="373"/>
      <c r="WR112" s="373"/>
      <c r="WS112" s="373"/>
      <c r="WT112" s="373"/>
      <c r="WU112" s="373"/>
      <c r="WV112" s="373"/>
      <c r="WW112" s="373"/>
      <c r="WX112" s="373"/>
      <c r="WY112" s="373"/>
      <c r="WZ112" s="373"/>
      <c r="XA112" s="373"/>
      <c r="XB112" s="373"/>
      <c r="XC112" s="373"/>
      <c r="XD112" s="373"/>
      <c r="XE112" s="373"/>
      <c r="XF112" s="373"/>
      <c r="XG112" s="373"/>
      <c r="XH112" s="373"/>
      <c r="XI112" s="373"/>
      <c r="XJ112" s="373"/>
      <c r="XK112" s="373"/>
      <c r="XL112" s="373"/>
      <c r="XM112" s="373"/>
      <c r="XN112" s="373"/>
      <c r="XO112" s="373"/>
      <c r="XP112" s="373"/>
      <c r="XQ112" s="373"/>
      <c r="XR112" s="373"/>
      <c r="XS112" s="373"/>
      <c r="XT112" s="373"/>
      <c r="XU112" s="373"/>
      <c r="XV112" s="373"/>
      <c r="XW112" s="373"/>
      <c r="XX112" s="373"/>
      <c r="XY112" s="373"/>
      <c r="XZ112" s="373"/>
      <c r="YA112" s="373"/>
      <c r="YB112" s="373"/>
      <c r="YC112" s="373"/>
      <c r="YD112" s="373"/>
      <c r="YE112" s="373"/>
      <c r="YF112" s="373"/>
      <c r="YG112" s="373"/>
      <c r="YH112" s="373"/>
      <c r="YI112" s="373"/>
      <c r="YJ112" s="373"/>
      <c r="YK112" s="373"/>
      <c r="YL112" s="373"/>
      <c r="YM112" s="373"/>
      <c r="YN112" s="373"/>
      <c r="YO112" s="373"/>
      <c r="YP112" s="373"/>
      <c r="YQ112" s="373"/>
      <c r="YR112" s="373"/>
      <c r="YS112" s="373"/>
      <c r="YT112" s="373"/>
      <c r="YU112" s="373"/>
      <c r="YV112" s="373"/>
      <c r="YW112" s="373"/>
      <c r="YX112" s="373"/>
      <c r="YY112" s="373"/>
      <c r="YZ112" s="373"/>
      <c r="ZA112" s="373"/>
      <c r="ZB112" s="373"/>
      <c r="ZC112" s="373"/>
      <c r="ZD112" s="373"/>
      <c r="ZE112" s="373"/>
      <c r="ZF112" s="373"/>
      <c r="ZG112" s="373"/>
      <c r="ZH112" s="373"/>
      <c r="ZI112" s="373"/>
      <c r="ZJ112" s="373"/>
      <c r="ZK112" s="373"/>
      <c r="ZL112" s="373"/>
      <c r="ZM112" s="373"/>
      <c r="ZN112" s="373"/>
      <c r="ZO112" s="373"/>
      <c r="ZP112" s="373"/>
      <c r="ZQ112" s="373"/>
      <c r="ZR112" s="373"/>
      <c r="ZS112" s="373"/>
      <c r="ZT112" s="373"/>
      <c r="ZU112" s="373"/>
      <c r="ZV112" s="373"/>
      <c r="ZW112" s="373"/>
      <c r="ZX112" s="373"/>
      <c r="ZY112" s="373"/>
      <c r="ZZ112" s="373"/>
      <c r="AAA112" s="373"/>
      <c r="AAB112" s="373"/>
      <c r="AAC112" s="373"/>
      <c r="AAD112" s="373"/>
      <c r="AAE112" s="373"/>
      <c r="AAF112" s="373"/>
      <c r="AAG112" s="373"/>
      <c r="AAH112" s="373"/>
      <c r="AAI112" s="373"/>
      <c r="AAJ112" s="373"/>
      <c r="AAK112" s="373"/>
      <c r="AAL112" s="373"/>
      <c r="AAM112" s="373"/>
      <c r="AAN112" s="373"/>
      <c r="AAO112" s="373"/>
      <c r="AAP112" s="373"/>
      <c r="AAQ112" s="373"/>
      <c r="AAR112" s="373"/>
      <c r="AAS112" s="373"/>
      <c r="AAT112" s="373"/>
      <c r="AAU112" s="373"/>
      <c r="AAV112" s="373"/>
      <c r="AAW112" s="373"/>
      <c r="AAX112" s="373"/>
      <c r="AAY112" s="373"/>
      <c r="AAZ112" s="373"/>
      <c r="ABA112" s="373"/>
      <c r="ABB112" s="373"/>
      <c r="ABC112" s="373"/>
      <c r="ABD112" s="373"/>
      <c r="ABE112" s="373"/>
      <c r="ABF112" s="373"/>
      <c r="ABG112" s="373"/>
      <c r="ABH112" s="373"/>
      <c r="ABI112" s="373"/>
      <c r="ABJ112" s="373"/>
      <c r="ABK112" s="373"/>
      <c r="ABL112" s="373"/>
      <c r="ABM112" s="373"/>
      <c r="ABN112" s="373"/>
      <c r="ABO112" s="373"/>
      <c r="ABP112" s="373"/>
      <c r="ABQ112" s="373"/>
      <c r="ABR112" s="373"/>
      <c r="ABS112" s="373"/>
      <c r="ABT112" s="373"/>
      <c r="ABU112" s="373"/>
      <c r="ABV112" s="373"/>
      <c r="ABW112" s="373"/>
      <c r="ABX112" s="373"/>
      <c r="ABY112" s="373"/>
      <c r="ABZ112" s="373"/>
      <c r="ACA112" s="373"/>
      <c r="ACB112" s="373"/>
      <c r="ACC112" s="373"/>
      <c r="ACD112" s="373"/>
      <c r="ACE112" s="373"/>
      <c r="ACF112" s="373"/>
      <c r="ACG112" s="373"/>
      <c r="ACH112" s="373"/>
      <c r="ACI112" s="373"/>
      <c r="ACJ112" s="373"/>
      <c r="ACK112" s="373"/>
      <c r="ACL112" s="373"/>
      <c r="ACM112" s="373"/>
      <c r="ACN112" s="373"/>
      <c r="ACO112" s="373"/>
      <c r="ACP112" s="373"/>
      <c r="ACQ112" s="373"/>
      <c r="ACR112" s="373"/>
      <c r="ACS112" s="373"/>
      <c r="ACT112" s="373"/>
      <c r="ACU112" s="373"/>
      <c r="ACV112" s="373"/>
      <c r="ACW112" s="373"/>
      <c r="ACX112" s="373"/>
      <c r="ACY112" s="373"/>
      <c r="ACZ112" s="373"/>
      <c r="ADA112" s="373"/>
      <c r="ADB112" s="373"/>
      <c r="ADC112" s="373"/>
      <c r="ADD112" s="373"/>
      <c r="ADE112" s="373"/>
      <c r="ADF112" s="373"/>
      <c r="ADG112" s="373"/>
      <c r="ADH112" s="373"/>
      <c r="ADI112" s="373"/>
      <c r="ADJ112" s="373"/>
      <c r="ADK112" s="373"/>
      <c r="ADL112" s="373"/>
      <c r="ADM112" s="373"/>
      <c r="ADN112" s="373"/>
      <c r="ADO112" s="373"/>
      <c r="ADP112" s="373"/>
      <c r="ADQ112" s="373"/>
      <c r="ADR112" s="373"/>
      <c r="ADS112" s="373"/>
      <c r="ADT112" s="373"/>
      <c r="ADU112" s="373"/>
      <c r="ADV112" s="373"/>
      <c r="ADW112" s="373"/>
      <c r="ADX112" s="373"/>
      <c r="ADY112" s="373"/>
      <c r="ADZ112" s="373"/>
      <c r="AEA112" s="373"/>
      <c r="AEB112" s="373"/>
      <c r="AEC112" s="373"/>
      <c r="AED112" s="373"/>
      <c r="AEE112" s="373"/>
      <c r="AEF112" s="373"/>
      <c r="AEG112" s="373"/>
      <c r="AEH112" s="373"/>
      <c r="AEI112" s="373"/>
      <c r="AEJ112" s="373"/>
      <c r="AEK112" s="373"/>
      <c r="AEL112" s="373"/>
      <c r="AEM112" s="373"/>
      <c r="AEN112" s="373"/>
      <c r="AEO112" s="373"/>
      <c r="AEP112" s="373"/>
      <c r="AEQ112" s="373"/>
      <c r="AER112" s="373"/>
      <c r="AES112" s="373"/>
      <c r="AET112" s="373"/>
      <c r="AEU112" s="373"/>
      <c r="AEV112" s="373"/>
      <c r="AEW112" s="373"/>
      <c r="AEX112" s="373"/>
      <c r="AEY112" s="373"/>
      <c r="AEZ112" s="373"/>
      <c r="AFA112" s="373"/>
      <c r="AFB112" s="373"/>
      <c r="AFC112" s="373"/>
      <c r="AFD112" s="373"/>
      <c r="AFE112" s="373"/>
      <c r="AFF112" s="373"/>
      <c r="AFG112" s="373"/>
      <c r="AFH112" s="373"/>
      <c r="AFI112" s="373"/>
      <c r="AFJ112" s="373"/>
      <c r="AFK112" s="373"/>
      <c r="AFL112" s="373"/>
      <c r="AFM112" s="373"/>
      <c r="AFN112" s="373"/>
      <c r="AFO112" s="373"/>
      <c r="AFP112" s="373"/>
      <c r="AFQ112" s="373"/>
      <c r="AFR112" s="373"/>
      <c r="AFS112" s="373"/>
      <c r="AFT112" s="373"/>
      <c r="AFU112" s="373"/>
      <c r="AFV112" s="373"/>
      <c r="AFW112" s="373"/>
      <c r="AFX112" s="373"/>
      <c r="AFY112" s="373"/>
      <c r="AFZ112" s="373"/>
      <c r="AGA112" s="373"/>
      <c r="AGB112" s="373"/>
      <c r="AGC112" s="373"/>
      <c r="AGD112" s="373"/>
      <c r="AGE112" s="373"/>
      <c r="AGF112" s="373"/>
      <c r="AGG112" s="373"/>
      <c r="AGH112" s="373"/>
      <c r="AGI112" s="373"/>
      <c r="AGJ112" s="373"/>
      <c r="AGK112" s="373"/>
      <c r="AGL112" s="373"/>
      <c r="AGM112" s="373"/>
      <c r="AGN112" s="373"/>
      <c r="AGO112" s="373"/>
      <c r="AGP112" s="373"/>
      <c r="AGQ112" s="373"/>
      <c r="AGR112" s="373"/>
      <c r="AGS112" s="373"/>
      <c r="AGT112" s="373"/>
      <c r="AGU112" s="373"/>
      <c r="AGV112" s="373"/>
      <c r="AGW112" s="373"/>
      <c r="AGX112" s="373"/>
      <c r="AGY112" s="373"/>
      <c r="AGZ112" s="373"/>
      <c r="AHA112" s="373"/>
      <c r="AHB112" s="373"/>
      <c r="AHC112" s="373"/>
      <c r="AHD112" s="373"/>
      <c r="AHE112" s="373"/>
      <c r="AHF112" s="373"/>
      <c r="AHG112" s="373"/>
      <c r="AHH112" s="373"/>
      <c r="AHI112" s="373"/>
      <c r="AHJ112" s="373"/>
      <c r="AHK112" s="373"/>
      <c r="AHL112" s="373"/>
      <c r="AHM112" s="373"/>
      <c r="AHN112" s="373"/>
      <c r="AHO112" s="373"/>
      <c r="AHP112" s="373"/>
      <c r="AHQ112" s="373"/>
      <c r="AHR112" s="373"/>
      <c r="AHS112" s="373"/>
      <c r="AHT112" s="373"/>
      <c r="AHU112" s="373"/>
      <c r="AHV112" s="373"/>
      <c r="AHW112" s="373"/>
      <c r="AHX112" s="373"/>
      <c r="AHY112" s="373"/>
      <c r="AHZ112" s="373"/>
      <c r="AIA112" s="373"/>
      <c r="AIB112" s="373"/>
      <c r="AIC112" s="373"/>
      <c r="AID112" s="373"/>
      <c r="AIE112" s="373"/>
      <c r="AIF112" s="373"/>
      <c r="AIG112" s="373"/>
      <c r="AIH112" s="373"/>
      <c r="AII112" s="373"/>
      <c r="AIJ112" s="373"/>
      <c r="AIK112" s="373"/>
      <c r="AIL112" s="373"/>
      <c r="AIM112" s="373"/>
      <c r="AIN112" s="373"/>
      <c r="AIO112" s="373"/>
      <c r="AIP112" s="373"/>
      <c r="AIQ112" s="373"/>
      <c r="AIR112" s="373"/>
      <c r="AIS112" s="373"/>
      <c r="AIT112" s="373"/>
    </row>
    <row r="113" spans="1:930" s="298" customFormat="1" ht="12.4" customHeight="1" thickBot="1">
      <c r="A113" s="257"/>
      <c r="B113" s="269"/>
      <c r="C113" s="389"/>
      <c r="D113" s="495"/>
      <c r="E113" s="519" t="s">
        <v>890</v>
      </c>
      <c r="F113" s="520"/>
      <c r="G113" s="510"/>
      <c r="H113" s="509"/>
      <c r="I113" s="509"/>
      <c r="J113" s="509"/>
      <c r="K113" s="509"/>
      <c r="L113" s="867">
        <v>1.3959859450501043E-2</v>
      </c>
      <c r="M113" s="867">
        <v>1.3948048421455901E-2</v>
      </c>
      <c r="N113" s="867">
        <v>1.4321704219618836E-2</v>
      </c>
      <c r="O113" s="867">
        <v>1.2738160559083894E-2</v>
      </c>
      <c r="P113" s="867">
        <v>1.5452381931911693E-2</v>
      </c>
      <c r="Q113" s="868">
        <v>1.411931400581447E-2</v>
      </c>
      <c r="R113" s="1031"/>
      <c r="S113" s="1031"/>
      <c r="T113" s="1239"/>
      <c r="U113" s="321"/>
      <c r="V113" s="1239"/>
      <c r="W113" s="321"/>
      <c r="X113" s="321"/>
      <c r="Y113" s="321"/>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c r="BJ113" s="373"/>
      <c r="BK113" s="373"/>
      <c r="BL113" s="373"/>
      <c r="BM113" s="373"/>
      <c r="BN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373"/>
      <c r="CS113" s="373"/>
      <c r="CT113" s="373"/>
      <c r="CU113" s="373"/>
      <c r="CV113" s="373"/>
      <c r="CW113" s="373"/>
      <c r="CX113" s="373"/>
      <c r="CY113" s="373"/>
      <c r="CZ113" s="373"/>
      <c r="DA113" s="373"/>
      <c r="DB113" s="373"/>
      <c r="DC113" s="373"/>
      <c r="DD113" s="373"/>
      <c r="DE113" s="373"/>
      <c r="DF113" s="373"/>
      <c r="DG113" s="373"/>
      <c r="DH113" s="373"/>
      <c r="DI113" s="373"/>
      <c r="DJ113" s="373"/>
      <c r="DK113" s="373"/>
      <c r="DL113" s="373"/>
      <c r="DM113" s="373"/>
      <c r="DN113" s="373"/>
      <c r="DO113" s="373"/>
      <c r="DP113" s="373"/>
      <c r="DQ113" s="373"/>
      <c r="DR113" s="373"/>
      <c r="DS113" s="373"/>
      <c r="DT113" s="373"/>
      <c r="DU113" s="373"/>
      <c r="DV113" s="373"/>
      <c r="DW113" s="373"/>
      <c r="DX113" s="373"/>
      <c r="DY113" s="373"/>
      <c r="DZ113" s="373"/>
      <c r="EA113" s="373"/>
      <c r="EB113" s="373"/>
      <c r="EC113" s="373"/>
      <c r="ED113" s="373"/>
      <c r="EE113" s="373"/>
      <c r="EF113" s="373"/>
      <c r="EG113" s="373"/>
      <c r="EH113" s="373"/>
      <c r="EI113" s="373"/>
      <c r="EJ113" s="373"/>
      <c r="EK113" s="373"/>
      <c r="EL113" s="373"/>
      <c r="EM113" s="373"/>
      <c r="EN113" s="373"/>
      <c r="EO113" s="373"/>
      <c r="EP113" s="373"/>
      <c r="EQ113" s="373"/>
      <c r="ER113" s="373"/>
      <c r="ES113" s="373"/>
      <c r="ET113" s="373"/>
      <c r="EU113" s="373"/>
      <c r="EV113" s="373"/>
      <c r="EW113" s="373"/>
      <c r="EX113" s="373"/>
      <c r="EY113" s="373"/>
      <c r="EZ113" s="373"/>
      <c r="FA113" s="373"/>
      <c r="FB113" s="373"/>
      <c r="FC113" s="373"/>
      <c r="FD113" s="373"/>
      <c r="FE113" s="373"/>
      <c r="FF113" s="373"/>
      <c r="FG113" s="373"/>
      <c r="FH113" s="373"/>
      <c r="FI113" s="373"/>
      <c r="FJ113" s="373"/>
      <c r="FK113" s="373"/>
      <c r="FL113" s="373"/>
      <c r="FM113" s="373"/>
      <c r="FN113" s="373"/>
      <c r="FO113" s="373"/>
      <c r="FP113" s="373"/>
      <c r="FQ113" s="373"/>
      <c r="FR113" s="373"/>
      <c r="FS113" s="373"/>
      <c r="FT113" s="373"/>
      <c r="FU113" s="373"/>
      <c r="FV113" s="373"/>
      <c r="FW113" s="373"/>
      <c r="FX113" s="373"/>
      <c r="FY113" s="373"/>
      <c r="FZ113" s="373"/>
      <c r="GA113" s="373"/>
      <c r="GB113" s="373"/>
      <c r="GC113" s="373"/>
      <c r="GD113" s="373"/>
      <c r="GE113" s="373"/>
      <c r="GF113" s="373"/>
      <c r="GG113" s="373"/>
      <c r="GH113" s="373"/>
      <c r="GI113" s="373"/>
      <c r="GJ113" s="373"/>
      <c r="GK113" s="373"/>
      <c r="GL113" s="373"/>
      <c r="GM113" s="373"/>
      <c r="GN113" s="373"/>
      <c r="GO113" s="373"/>
      <c r="GP113" s="373"/>
      <c r="GQ113" s="373"/>
      <c r="GR113" s="373"/>
      <c r="GS113" s="373"/>
      <c r="GT113" s="373"/>
      <c r="GU113" s="373"/>
      <c r="GV113" s="373"/>
      <c r="GW113" s="373"/>
      <c r="GX113" s="373"/>
      <c r="GY113" s="373"/>
      <c r="GZ113" s="373"/>
      <c r="HA113" s="373"/>
      <c r="HB113" s="373"/>
      <c r="HC113" s="373"/>
      <c r="HD113" s="373"/>
      <c r="HE113" s="373"/>
      <c r="HF113" s="373"/>
      <c r="HG113" s="373"/>
      <c r="HH113" s="373"/>
      <c r="HI113" s="373"/>
      <c r="HJ113" s="373"/>
      <c r="HK113" s="373"/>
      <c r="HL113" s="373"/>
      <c r="HM113" s="373"/>
      <c r="HN113" s="373"/>
      <c r="HO113" s="373"/>
      <c r="HP113" s="373"/>
      <c r="HQ113" s="373"/>
      <c r="HR113" s="373"/>
      <c r="HS113" s="373"/>
      <c r="HT113" s="373"/>
      <c r="HU113" s="373"/>
      <c r="HV113" s="373"/>
      <c r="HW113" s="373"/>
      <c r="HX113" s="373"/>
      <c r="HY113" s="373"/>
      <c r="HZ113" s="373"/>
      <c r="IA113" s="373"/>
      <c r="IB113" s="373"/>
      <c r="IC113" s="373"/>
      <c r="ID113" s="373"/>
      <c r="IE113" s="373"/>
      <c r="IF113" s="373"/>
      <c r="IG113" s="373"/>
      <c r="IH113" s="373"/>
      <c r="II113" s="373"/>
      <c r="IJ113" s="373"/>
      <c r="IK113" s="373"/>
      <c r="IL113" s="373"/>
      <c r="IM113" s="373"/>
      <c r="IN113" s="373"/>
      <c r="IO113" s="373"/>
      <c r="IP113" s="373"/>
      <c r="IQ113" s="373"/>
      <c r="IR113" s="373"/>
      <c r="IS113" s="373"/>
      <c r="IT113" s="373"/>
      <c r="IU113" s="373"/>
      <c r="IV113" s="373"/>
      <c r="IW113" s="373"/>
      <c r="IX113" s="373"/>
      <c r="IY113" s="373"/>
      <c r="IZ113" s="373"/>
      <c r="JA113" s="373"/>
      <c r="JB113" s="373"/>
      <c r="JC113" s="373"/>
      <c r="JD113" s="373"/>
      <c r="JE113" s="373"/>
      <c r="JF113" s="373"/>
      <c r="JG113" s="373"/>
      <c r="JH113" s="373"/>
      <c r="JI113" s="373"/>
      <c r="JJ113" s="373"/>
      <c r="JK113" s="373"/>
      <c r="JL113" s="373"/>
      <c r="JM113" s="373"/>
      <c r="JN113" s="373"/>
      <c r="JO113" s="373"/>
      <c r="JP113" s="373"/>
      <c r="JQ113" s="373"/>
      <c r="JR113" s="373"/>
      <c r="JS113" s="373"/>
      <c r="JT113" s="373"/>
      <c r="JU113" s="373"/>
      <c r="JV113" s="373"/>
      <c r="JW113" s="373"/>
      <c r="JX113" s="373"/>
      <c r="JY113" s="373"/>
      <c r="JZ113" s="373"/>
      <c r="KA113" s="373"/>
      <c r="KB113" s="373"/>
      <c r="KC113" s="373"/>
      <c r="KD113" s="373"/>
      <c r="KE113" s="373"/>
      <c r="KF113" s="373"/>
      <c r="KG113" s="373"/>
      <c r="KH113" s="373"/>
      <c r="KI113" s="373"/>
      <c r="KJ113" s="373"/>
      <c r="KK113" s="373"/>
      <c r="KL113" s="373"/>
      <c r="KM113" s="373"/>
      <c r="KN113" s="373"/>
      <c r="KO113" s="373"/>
      <c r="KP113" s="373"/>
      <c r="KQ113" s="373"/>
      <c r="KR113" s="373"/>
      <c r="KS113" s="373"/>
      <c r="KT113" s="373"/>
      <c r="KU113" s="373"/>
      <c r="KV113" s="373"/>
      <c r="KW113" s="373"/>
      <c r="KX113" s="373"/>
      <c r="KY113" s="373"/>
      <c r="KZ113" s="373"/>
      <c r="LA113" s="373"/>
      <c r="LB113" s="373"/>
      <c r="LC113" s="373"/>
      <c r="LD113" s="373"/>
      <c r="LE113" s="373"/>
      <c r="LF113" s="373"/>
      <c r="LG113" s="373"/>
      <c r="LH113" s="373"/>
      <c r="LI113" s="373"/>
      <c r="LJ113" s="373"/>
      <c r="LK113" s="373"/>
      <c r="LL113" s="373"/>
      <c r="LM113" s="373"/>
      <c r="LN113" s="373"/>
      <c r="LO113" s="373"/>
      <c r="LP113" s="373"/>
      <c r="LQ113" s="373"/>
      <c r="LR113" s="373"/>
      <c r="LS113" s="373"/>
      <c r="LT113" s="373"/>
      <c r="LU113" s="373"/>
      <c r="LV113" s="373"/>
      <c r="LW113" s="373"/>
      <c r="LX113" s="373"/>
      <c r="LY113" s="373"/>
      <c r="LZ113" s="373"/>
      <c r="MA113" s="373"/>
      <c r="MB113" s="373"/>
      <c r="MC113" s="373"/>
      <c r="MD113" s="373"/>
      <c r="ME113" s="373"/>
      <c r="MF113" s="373"/>
      <c r="MG113" s="373"/>
      <c r="MH113" s="373"/>
      <c r="MI113" s="373"/>
      <c r="MJ113" s="373"/>
      <c r="MK113" s="373"/>
      <c r="ML113" s="373"/>
      <c r="MM113" s="373"/>
      <c r="MN113" s="373"/>
      <c r="MO113" s="373"/>
      <c r="MP113" s="373"/>
      <c r="MQ113" s="373"/>
      <c r="MR113" s="373"/>
      <c r="MS113" s="373"/>
      <c r="MT113" s="373"/>
      <c r="MU113" s="373"/>
      <c r="MV113" s="373"/>
      <c r="MW113" s="373"/>
      <c r="MX113" s="373"/>
      <c r="MY113" s="373"/>
      <c r="MZ113" s="373"/>
      <c r="NA113" s="373"/>
      <c r="NB113" s="373"/>
      <c r="NC113" s="373"/>
      <c r="ND113" s="373"/>
      <c r="NE113" s="373"/>
      <c r="NF113" s="373"/>
      <c r="NG113" s="373"/>
      <c r="NH113" s="373"/>
      <c r="NI113" s="373"/>
      <c r="NJ113" s="373"/>
      <c r="NK113" s="373"/>
      <c r="NL113" s="373"/>
      <c r="NM113" s="373"/>
      <c r="NN113" s="373"/>
      <c r="NO113" s="373"/>
      <c r="NP113" s="373"/>
      <c r="NQ113" s="373"/>
      <c r="NR113" s="373"/>
      <c r="NS113" s="373"/>
      <c r="NT113" s="373"/>
      <c r="NU113" s="373"/>
      <c r="NV113" s="373"/>
      <c r="NW113" s="373"/>
      <c r="NX113" s="373"/>
      <c r="NY113" s="373"/>
      <c r="NZ113" s="373"/>
      <c r="OA113" s="373"/>
      <c r="OB113" s="373"/>
      <c r="OC113" s="373"/>
      <c r="OD113" s="373"/>
      <c r="OE113" s="373"/>
      <c r="OF113" s="373"/>
      <c r="OG113" s="373"/>
      <c r="OH113" s="373"/>
      <c r="OI113" s="373"/>
      <c r="OJ113" s="373"/>
      <c r="OK113" s="373"/>
      <c r="OL113" s="373"/>
      <c r="OM113" s="373"/>
      <c r="ON113" s="373"/>
      <c r="OO113" s="373"/>
      <c r="OP113" s="373"/>
      <c r="OQ113" s="373"/>
      <c r="OR113" s="373"/>
      <c r="OS113" s="373"/>
      <c r="OT113" s="373"/>
      <c r="OU113" s="373"/>
      <c r="OV113" s="373"/>
      <c r="OW113" s="373"/>
      <c r="OX113" s="373"/>
      <c r="OY113" s="373"/>
      <c r="OZ113" s="373"/>
      <c r="PA113" s="373"/>
      <c r="PB113" s="373"/>
      <c r="PC113" s="373"/>
      <c r="PD113" s="373"/>
      <c r="PE113" s="373"/>
      <c r="PF113" s="373"/>
      <c r="PG113" s="373"/>
      <c r="PH113" s="373"/>
      <c r="PI113" s="373"/>
      <c r="PJ113" s="373"/>
      <c r="PK113" s="373"/>
      <c r="PL113" s="373"/>
      <c r="PM113" s="373"/>
      <c r="PN113" s="373"/>
      <c r="PO113" s="373"/>
      <c r="PP113" s="373"/>
      <c r="PQ113" s="373"/>
      <c r="PR113" s="373"/>
      <c r="PS113" s="373"/>
      <c r="PT113" s="373"/>
      <c r="PU113" s="373"/>
      <c r="PV113" s="373"/>
      <c r="PW113" s="373"/>
      <c r="PX113" s="373"/>
      <c r="PY113" s="373"/>
      <c r="PZ113" s="373"/>
      <c r="QA113" s="373"/>
      <c r="QB113" s="373"/>
      <c r="QC113" s="373"/>
      <c r="QD113" s="373"/>
      <c r="QE113" s="373"/>
      <c r="QF113" s="373"/>
      <c r="QG113" s="373"/>
      <c r="QH113" s="373"/>
      <c r="QI113" s="373"/>
      <c r="QJ113" s="373"/>
      <c r="QK113" s="373"/>
      <c r="QL113" s="373"/>
      <c r="QM113" s="373"/>
      <c r="QN113" s="373"/>
      <c r="QO113" s="373"/>
      <c r="QP113" s="373"/>
      <c r="QQ113" s="373"/>
      <c r="QR113" s="373"/>
      <c r="QS113" s="373"/>
      <c r="QT113" s="373"/>
      <c r="QU113" s="373"/>
      <c r="QV113" s="373"/>
      <c r="QW113" s="373"/>
      <c r="QX113" s="373"/>
      <c r="QY113" s="373"/>
      <c r="QZ113" s="373"/>
      <c r="RA113" s="373"/>
      <c r="RB113" s="373"/>
      <c r="RC113" s="373"/>
      <c r="RD113" s="373"/>
      <c r="RE113" s="373"/>
      <c r="RF113" s="373"/>
      <c r="RG113" s="373"/>
      <c r="RH113" s="373"/>
      <c r="RI113" s="373"/>
      <c r="RJ113" s="373"/>
      <c r="RK113" s="373"/>
      <c r="RL113" s="373"/>
      <c r="RM113" s="373"/>
      <c r="RN113" s="373"/>
      <c r="RO113" s="373"/>
      <c r="RP113" s="373"/>
      <c r="RQ113" s="373"/>
      <c r="RR113" s="373"/>
      <c r="RS113" s="373"/>
      <c r="RT113" s="373"/>
      <c r="RU113" s="373"/>
      <c r="RV113" s="373"/>
      <c r="RW113" s="373"/>
      <c r="RX113" s="373"/>
      <c r="RY113" s="373"/>
      <c r="RZ113" s="373"/>
      <c r="SA113" s="373"/>
      <c r="SB113" s="373"/>
      <c r="SC113" s="373"/>
      <c r="SD113" s="373"/>
      <c r="SE113" s="373"/>
      <c r="SF113" s="373"/>
      <c r="SG113" s="373"/>
      <c r="SH113" s="373"/>
      <c r="SI113" s="373"/>
      <c r="SJ113" s="373"/>
      <c r="SK113" s="373"/>
      <c r="SL113" s="373"/>
      <c r="SM113" s="373"/>
      <c r="SN113" s="373"/>
      <c r="SO113" s="373"/>
      <c r="SP113" s="373"/>
      <c r="SQ113" s="373"/>
      <c r="SR113" s="373"/>
      <c r="SS113" s="373"/>
      <c r="ST113" s="373"/>
      <c r="SU113" s="373"/>
      <c r="SV113" s="373"/>
      <c r="SW113" s="373"/>
      <c r="SX113" s="373"/>
      <c r="SY113" s="373"/>
      <c r="SZ113" s="373"/>
      <c r="TA113" s="373"/>
      <c r="TB113" s="373"/>
      <c r="TC113" s="373"/>
      <c r="TD113" s="373"/>
      <c r="TE113" s="373"/>
      <c r="TF113" s="373"/>
      <c r="TG113" s="373"/>
      <c r="TH113" s="373"/>
      <c r="TI113" s="373"/>
      <c r="TJ113" s="373"/>
      <c r="TK113" s="373"/>
      <c r="TL113" s="373"/>
      <c r="TM113" s="373"/>
      <c r="TN113" s="373"/>
      <c r="TO113" s="373"/>
      <c r="TP113" s="373"/>
      <c r="TQ113" s="373"/>
      <c r="TR113" s="373"/>
      <c r="TS113" s="373"/>
      <c r="TT113" s="373"/>
      <c r="TU113" s="373"/>
      <c r="TV113" s="373"/>
      <c r="TW113" s="373"/>
      <c r="TX113" s="373"/>
      <c r="TY113" s="373"/>
      <c r="TZ113" s="373"/>
      <c r="UA113" s="373"/>
      <c r="UB113" s="373"/>
      <c r="UC113" s="373"/>
      <c r="UD113" s="373"/>
      <c r="UE113" s="373"/>
      <c r="UF113" s="373"/>
      <c r="UG113" s="373"/>
      <c r="UH113" s="373"/>
      <c r="UI113" s="373"/>
      <c r="UJ113" s="373"/>
      <c r="UK113" s="373"/>
      <c r="UL113" s="373"/>
      <c r="UM113" s="373"/>
      <c r="UN113" s="373"/>
      <c r="UO113" s="373"/>
      <c r="UP113" s="373"/>
      <c r="UQ113" s="373"/>
      <c r="UR113" s="373"/>
      <c r="US113" s="373"/>
      <c r="UT113" s="373"/>
      <c r="UU113" s="373"/>
      <c r="UV113" s="373"/>
      <c r="UW113" s="373"/>
      <c r="UX113" s="373"/>
      <c r="UY113" s="373"/>
      <c r="UZ113" s="373"/>
      <c r="VA113" s="373"/>
      <c r="VB113" s="373"/>
      <c r="VC113" s="373"/>
      <c r="VD113" s="373"/>
      <c r="VE113" s="373"/>
      <c r="VF113" s="373"/>
      <c r="VG113" s="373"/>
      <c r="VH113" s="373"/>
      <c r="VI113" s="373"/>
      <c r="VJ113" s="373"/>
      <c r="VK113" s="373"/>
      <c r="VL113" s="373"/>
      <c r="VM113" s="373"/>
      <c r="VN113" s="373"/>
      <c r="VO113" s="373"/>
      <c r="VP113" s="373"/>
      <c r="VQ113" s="373"/>
      <c r="VR113" s="373"/>
      <c r="VS113" s="373"/>
      <c r="VT113" s="373"/>
      <c r="VU113" s="373"/>
      <c r="VV113" s="373"/>
      <c r="VW113" s="373"/>
      <c r="VX113" s="373"/>
      <c r="VY113" s="373"/>
      <c r="VZ113" s="373"/>
      <c r="WA113" s="373"/>
      <c r="WB113" s="373"/>
      <c r="WC113" s="373"/>
      <c r="WD113" s="373"/>
      <c r="WE113" s="373"/>
      <c r="WF113" s="373"/>
      <c r="WG113" s="373"/>
      <c r="WH113" s="373"/>
      <c r="WI113" s="373"/>
      <c r="WJ113" s="373"/>
      <c r="WK113" s="373"/>
      <c r="WL113" s="373"/>
      <c r="WM113" s="373"/>
      <c r="WN113" s="373"/>
      <c r="WO113" s="373"/>
      <c r="WP113" s="373"/>
      <c r="WQ113" s="373"/>
      <c r="WR113" s="373"/>
      <c r="WS113" s="373"/>
      <c r="WT113" s="373"/>
      <c r="WU113" s="373"/>
      <c r="WV113" s="373"/>
      <c r="WW113" s="373"/>
      <c r="WX113" s="373"/>
      <c r="WY113" s="373"/>
      <c r="WZ113" s="373"/>
      <c r="XA113" s="373"/>
      <c r="XB113" s="373"/>
      <c r="XC113" s="373"/>
      <c r="XD113" s="373"/>
      <c r="XE113" s="373"/>
      <c r="XF113" s="373"/>
      <c r="XG113" s="373"/>
      <c r="XH113" s="373"/>
      <c r="XI113" s="373"/>
      <c r="XJ113" s="373"/>
      <c r="XK113" s="373"/>
      <c r="XL113" s="373"/>
      <c r="XM113" s="373"/>
      <c r="XN113" s="373"/>
      <c r="XO113" s="373"/>
      <c r="XP113" s="373"/>
      <c r="XQ113" s="373"/>
      <c r="XR113" s="373"/>
      <c r="XS113" s="373"/>
      <c r="XT113" s="373"/>
      <c r="XU113" s="373"/>
      <c r="XV113" s="373"/>
      <c r="XW113" s="373"/>
      <c r="XX113" s="373"/>
      <c r="XY113" s="373"/>
      <c r="XZ113" s="373"/>
      <c r="YA113" s="373"/>
      <c r="YB113" s="373"/>
      <c r="YC113" s="373"/>
      <c r="YD113" s="373"/>
      <c r="YE113" s="373"/>
      <c r="YF113" s="373"/>
      <c r="YG113" s="373"/>
      <c r="YH113" s="373"/>
      <c r="YI113" s="373"/>
      <c r="YJ113" s="373"/>
      <c r="YK113" s="373"/>
      <c r="YL113" s="373"/>
      <c r="YM113" s="373"/>
      <c r="YN113" s="373"/>
      <c r="YO113" s="373"/>
      <c r="YP113" s="373"/>
      <c r="YQ113" s="373"/>
      <c r="YR113" s="373"/>
      <c r="YS113" s="373"/>
      <c r="YT113" s="373"/>
      <c r="YU113" s="373"/>
      <c r="YV113" s="373"/>
      <c r="YW113" s="373"/>
      <c r="YX113" s="373"/>
      <c r="YY113" s="373"/>
      <c r="YZ113" s="373"/>
      <c r="ZA113" s="373"/>
      <c r="ZB113" s="373"/>
      <c r="ZC113" s="373"/>
      <c r="ZD113" s="373"/>
      <c r="ZE113" s="373"/>
      <c r="ZF113" s="373"/>
      <c r="ZG113" s="373"/>
      <c r="ZH113" s="373"/>
      <c r="ZI113" s="373"/>
      <c r="ZJ113" s="373"/>
      <c r="ZK113" s="373"/>
      <c r="ZL113" s="373"/>
      <c r="ZM113" s="373"/>
      <c r="ZN113" s="373"/>
      <c r="ZO113" s="373"/>
      <c r="ZP113" s="373"/>
      <c r="ZQ113" s="373"/>
      <c r="ZR113" s="373"/>
      <c r="ZS113" s="373"/>
      <c r="ZT113" s="373"/>
      <c r="ZU113" s="373"/>
      <c r="ZV113" s="373"/>
      <c r="ZW113" s="373"/>
      <c r="ZX113" s="373"/>
      <c r="ZY113" s="373"/>
      <c r="ZZ113" s="373"/>
      <c r="AAA113" s="373"/>
      <c r="AAB113" s="373"/>
      <c r="AAC113" s="373"/>
      <c r="AAD113" s="373"/>
      <c r="AAE113" s="373"/>
      <c r="AAF113" s="373"/>
      <c r="AAG113" s="373"/>
      <c r="AAH113" s="373"/>
      <c r="AAI113" s="373"/>
      <c r="AAJ113" s="373"/>
      <c r="AAK113" s="373"/>
      <c r="AAL113" s="373"/>
      <c r="AAM113" s="373"/>
      <c r="AAN113" s="373"/>
      <c r="AAO113" s="373"/>
      <c r="AAP113" s="373"/>
      <c r="AAQ113" s="373"/>
      <c r="AAR113" s="373"/>
      <c r="AAS113" s="373"/>
      <c r="AAT113" s="373"/>
      <c r="AAU113" s="373"/>
      <c r="AAV113" s="373"/>
      <c r="AAW113" s="373"/>
      <c r="AAX113" s="373"/>
      <c r="AAY113" s="373"/>
      <c r="AAZ113" s="373"/>
      <c r="ABA113" s="373"/>
      <c r="ABB113" s="373"/>
      <c r="ABC113" s="373"/>
      <c r="ABD113" s="373"/>
      <c r="ABE113" s="373"/>
      <c r="ABF113" s="373"/>
      <c r="ABG113" s="373"/>
      <c r="ABH113" s="373"/>
      <c r="ABI113" s="373"/>
      <c r="ABJ113" s="373"/>
      <c r="ABK113" s="373"/>
      <c r="ABL113" s="373"/>
      <c r="ABM113" s="373"/>
      <c r="ABN113" s="373"/>
      <c r="ABO113" s="373"/>
      <c r="ABP113" s="373"/>
      <c r="ABQ113" s="373"/>
      <c r="ABR113" s="373"/>
      <c r="ABS113" s="373"/>
      <c r="ABT113" s="373"/>
      <c r="ABU113" s="373"/>
      <c r="ABV113" s="373"/>
      <c r="ABW113" s="373"/>
      <c r="ABX113" s="373"/>
      <c r="ABY113" s="373"/>
      <c r="ABZ113" s="373"/>
      <c r="ACA113" s="373"/>
      <c r="ACB113" s="373"/>
      <c r="ACC113" s="373"/>
      <c r="ACD113" s="373"/>
      <c r="ACE113" s="373"/>
      <c r="ACF113" s="373"/>
      <c r="ACG113" s="373"/>
      <c r="ACH113" s="373"/>
      <c r="ACI113" s="373"/>
      <c r="ACJ113" s="373"/>
      <c r="ACK113" s="373"/>
      <c r="ACL113" s="373"/>
      <c r="ACM113" s="373"/>
      <c r="ACN113" s="373"/>
      <c r="ACO113" s="373"/>
      <c r="ACP113" s="373"/>
      <c r="ACQ113" s="373"/>
      <c r="ACR113" s="373"/>
      <c r="ACS113" s="373"/>
      <c r="ACT113" s="373"/>
      <c r="ACU113" s="373"/>
      <c r="ACV113" s="373"/>
      <c r="ACW113" s="373"/>
      <c r="ACX113" s="373"/>
      <c r="ACY113" s="373"/>
      <c r="ACZ113" s="373"/>
      <c r="ADA113" s="373"/>
      <c r="ADB113" s="373"/>
      <c r="ADC113" s="373"/>
      <c r="ADD113" s="373"/>
      <c r="ADE113" s="373"/>
      <c r="ADF113" s="373"/>
      <c r="ADG113" s="373"/>
      <c r="ADH113" s="373"/>
      <c r="ADI113" s="373"/>
      <c r="ADJ113" s="373"/>
      <c r="ADK113" s="373"/>
      <c r="ADL113" s="373"/>
      <c r="ADM113" s="373"/>
      <c r="ADN113" s="373"/>
      <c r="ADO113" s="373"/>
      <c r="ADP113" s="373"/>
      <c r="ADQ113" s="373"/>
      <c r="ADR113" s="373"/>
      <c r="ADS113" s="373"/>
      <c r="ADT113" s="373"/>
      <c r="ADU113" s="373"/>
      <c r="ADV113" s="373"/>
      <c r="ADW113" s="373"/>
      <c r="ADX113" s="373"/>
      <c r="ADY113" s="373"/>
      <c r="ADZ113" s="373"/>
      <c r="AEA113" s="373"/>
      <c r="AEB113" s="373"/>
      <c r="AEC113" s="373"/>
      <c r="AED113" s="373"/>
      <c r="AEE113" s="373"/>
      <c r="AEF113" s="373"/>
      <c r="AEG113" s="373"/>
      <c r="AEH113" s="373"/>
      <c r="AEI113" s="373"/>
      <c r="AEJ113" s="373"/>
      <c r="AEK113" s="373"/>
      <c r="AEL113" s="373"/>
      <c r="AEM113" s="373"/>
      <c r="AEN113" s="373"/>
      <c r="AEO113" s="373"/>
      <c r="AEP113" s="373"/>
      <c r="AEQ113" s="373"/>
      <c r="AER113" s="373"/>
      <c r="AES113" s="373"/>
      <c r="AET113" s="373"/>
      <c r="AEU113" s="373"/>
      <c r="AEV113" s="373"/>
      <c r="AEW113" s="373"/>
      <c r="AEX113" s="373"/>
      <c r="AEY113" s="373"/>
      <c r="AEZ113" s="373"/>
      <c r="AFA113" s="373"/>
      <c r="AFB113" s="373"/>
      <c r="AFC113" s="373"/>
      <c r="AFD113" s="373"/>
      <c r="AFE113" s="373"/>
      <c r="AFF113" s="373"/>
      <c r="AFG113" s="373"/>
      <c r="AFH113" s="373"/>
      <c r="AFI113" s="373"/>
      <c r="AFJ113" s="373"/>
      <c r="AFK113" s="373"/>
      <c r="AFL113" s="373"/>
      <c r="AFM113" s="373"/>
      <c r="AFN113" s="373"/>
      <c r="AFO113" s="373"/>
      <c r="AFP113" s="373"/>
      <c r="AFQ113" s="373"/>
      <c r="AFR113" s="373"/>
      <c r="AFS113" s="373"/>
      <c r="AFT113" s="373"/>
      <c r="AFU113" s="373"/>
      <c r="AFV113" s="373"/>
      <c r="AFW113" s="373"/>
      <c r="AFX113" s="373"/>
      <c r="AFY113" s="373"/>
      <c r="AFZ113" s="373"/>
      <c r="AGA113" s="373"/>
      <c r="AGB113" s="373"/>
      <c r="AGC113" s="373"/>
      <c r="AGD113" s="373"/>
      <c r="AGE113" s="373"/>
      <c r="AGF113" s="373"/>
      <c r="AGG113" s="373"/>
      <c r="AGH113" s="373"/>
      <c r="AGI113" s="373"/>
      <c r="AGJ113" s="373"/>
      <c r="AGK113" s="373"/>
      <c r="AGL113" s="373"/>
      <c r="AGM113" s="373"/>
      <c r="AGN113" s="373"/>
      <c r="AGO113" s="373"/>
      <c r="AGP113" s="373"/>
      <c r="AGQ113" s="373"/>
      <c r="AGR113" s="373"/>
      <c r="AGS113" s="373"/>
      <c r="AGT113" s="373"/>
      <c r="AGU113" s="373"/>
      <c r="AGV113" s="373"/>
      <c r="AGW113" s="373"/>
      <c r="AGX113" s="373"/>
      <c r="AGY113" s="373"/>
      <c r="AGZ113" s="373"/>
      <c r="AHA113" s="373"/>
      <c r="AHB113" s="373"/>
      <c r="AHC113" s="373"/>
      <c r="AHD113" s="373"/>
      <c r="AHE113" s="373"/>
      <c r="AHF113" s="373"/>
      <c r="AHG113" s="373"/>
      <c r="AHH113" s="373"/>
      <c r="AHI113" s="373"/>
      <c r="AHJ113" s="373"/>
      <c r="AHK113" s="373"/>
      <c r="AHL113" s="373"/>
      <c r="AHM113" s="373"/>
      <c r="AHN113" s="373"/>
      <c r="AHO113" s="373"/>
      <c r="AHP113" s="373"/>
      <c r="AHQ113" s="373"/>
      <c r="AHR113" s="373"/>
      <c r="AHS113" s="373"/>
      <c r="AHT113" s="373"/>
      <c r="AHU113" s="373"/>
      <c r="AHV113" s="373"/>
      <c r="AHW113" s="373"/>
      <c r="AHX113" s="373"/>
      <c r="AHY113" s="373"/>
      <c r="AHZ113" s="373"/>
      <c r="AIA113" s="373"/>
      <c r="AIB113" s="373"/>
      <c r="AIC113" s="373"/>
      <c r="AID113" s="373"/>
      <c r="AIE113" s="373"/>
      <c r="AIF113" s="373"/>
      <c r="AIG113" s="373"/>
      <c r="AIH113" s="373"/>
      <c r="AII113" s="373"/>
      <c r="AIJ113" s="373"/>
      <c r="AIK113" s="373"/>
      <c r="AIL113" s="373"/>
      <c r="AIM113" s="373"/>
      <c r="AIN113" s="373"/>
      <c r="AIO113" s="373"/>
      <c r="AIP113" s="373"/>
      <c r="AIQ113" s="373"/>
      <c r="AIR113" s="373"/>
      <c r="AIS113" s="373"/>
      <c r="AIT113" s="373"/>
    </row>
    <row r="114" spans="1:930" s="298" customFormat="1" ht="12.4" customHeight="1" thickTop="1">
      <c r="A114" s="257"/>
      <c r="B114" s="269"/>
      <c r="C114" s="386"/>
      <c r="D114" s="495"/>
      <c r="E114" s="494"/>
      <c r="F114" s="495" t="s">
        <v>891</v>
      </c>
      <c r="G114" s="383"/>
      <c r="H114" s="570"/>
      <c r="I114" s="570"/>
      <c r="J114" s="570"/>
      <c r="K114" s="570"/>
      <c r="L114" s="875">
        <v>119.20820064600001</v>
      </c>
      <c r="M114" s="875">
        <v>123.73939925999998</v>
      </c>
      <c r="N114" s="875">
        <v>132.57526125300001</v>
      </c>
      <c r="O114" s="1442">
        <v>119.404</v>
      </c>
      <c r="P114" s="853">
        <v>143.95229643799999</v>
      </c>
      <c r="Q114" s="935">
        <v>128.84594571700001</v>
      </c>
      <c r="R114" s="1306"/>
      <c r="S114" s="1306"/>
      <c r="T114" s="1239"/>
      <c r="U114" s="321"/>
      <c r="V114" s="1239"/>
      <c r="W114" s="321"/>
      <c r="X114" s="321"/>
      <c r="Y114" s="321"/>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373"/>
      <c r="CS114" s="373"/>
      <c r="CT114" s="373"/>
      <c r="CU114" s="373"/>
      <c r="CV114" s="373"/>
      <c r="CW114" s="373"/>
      <c r="CX114" s="373"/>
      <c r="CY114" s="373"/>
      <c r="CZ114" s="373"/>
      <c r="DA114" s="373"/>
      <c r="DB114" s="373"/>
      <c r="DC114" s="373"/>
      <c r="DD114" s="373"/>
      <c r="DE114" s="373"/>
      <c r="DF114" s="373"/>
      <c r="DG114" s="373"/>
      <c r="DH114" s="373"/>
      <c r="DI114" s="373"/>
      <c r="DJ114" s="373"/>
      <c r="DK114" s="373"/>
      <c r="DL114" s="373"/>
      <c r="DM114" s="373"/>
      <c r="DN114" s="373"/>
      <c r="DO114" s="373"/>
      <c r="DP114" s="373"/>
      <c r="DQ114" s="373"/>
      <c r="DR114" s="373"/>
      <c r="DS114" s="373"/>
      <c r="DT114" s="373"/>
      <c r="DU114" s="373"/>
      <c r="DV114" s="373"/>
      <c r="DW114" s="373"/>
      <c r="DX114" s="373"/>
      <c r="DY114" s="373"/>
      <c r="DZ114" s="373"/>
      <c r="EA114" s="373"/>
      <c r="EB114" s="373"/>
      <c r="EC114" s="373"/>
      <c r="ED114" s="373"/>
      <c r="EE114" s="373"/>
      <c r="EF114" s="373"/>
      <c r="EG114" s="373"/>
      <c r="EH114" s="373"/>
      <c r="EI114" s="373"/>
      <c r="EJ114" s="373"/>
      <c r="EK114" s="373"/>
      <c r="EL114" s="373"/>
      <c r="EM114" s="373"/>
      <c r="EN114" s="373"/>
      <c r="EO114" s="373"/>
      <c r="EP114" s="373"/>
      <c r="EQ114" s="373"/>
      <c r="ER114" s="373"/>
      <c r="ES114" s="373"/>
      <c r="ET114" s="373"/>
      <c r="EU114" s="373"/>
      <c r="EV114" s="373"/>
      <c r="EW114" s="373"/>
      <c r="EX114" s="373"/>
      <c r="EY114" s="373"/>
      <c r="EZ114" s="373"/>
      <c r="FA114" s="373"/>
      <c r="FB114" s="373"/>
      <c r="FC114" s="373"/>
      <c r="FD114" s="373"/>
      <c r="FE114" s="373"/>
      <c r="FF114" s="373"/>
      <c r="FG114" s="373"/>
      <c r="FH114" s="373"/>
      <c r="FI114" s="373"/>
      <c r="FJ114" s="373"/>
      <c r="FK114" s="373"/>
      <c r="FL114" s="373"/>
      <c r="FM114" s="373"/>
      <c r="FN114" s="373"/>
      <c r="FO114" s="373"/>
      <c r="FP114" s="373"/>
      <c r="FQ114" s="373"/>
      <c r="FR114" s="373"/>
      <c r="FS114" s="373"/>
      <c r="FT114" s="373"/>
      <c r="FU114" s="373"/>
      <c r="FV114" s="373"/>
      <c r="FW114" s="373"/>
      <c r="FX114" s="373"/>
      <c r="FY114" s="373"/>
      <c r="FZ114" s="373"/>
      <c r="GA114" s="373"/>
      <c r="GB114" s="373"/>
      <c r="GC114" s="373"/>
      <c r="GD114" s="373"/>
      <c r="GE114" s="373"/>
      <c r="GF114" s="373"/>
      <c r="GG114" s="373"/>
      <c r="GH114" s="373"/>
      <c r="GI114" s="373"/>
      <c r="GJ114" s="373"/>
      <c r="GK114" s="373"/>
      <c r="GL114" s="373"/>
      <c r="GM114" s="373"/>
      <c r="GN114" s="373"/>
      <c r="GO114" s="373"/>
      <c r="GP114" s="373"/>
      <c r="GQ114" s="373"/>
      <c r="GR114" s="373"/>
      <c r="GS114" s="373"/>
      <c r="GT114" s="373"/>
      <c r="GU114" s="373"/>
      <c r="GV114" s="373"/>
      <c r="GW114" s="373"/>
      <c r="GX114" s="373"/>
      <c r="GY114" s="373"/>
      <c r="GZ114" s="373"/>
      <c r="HA114" s="373"/>
      <c r="HB114" s="373"/>
      <c r="HC114" s="373"/>
      <c r="HD114" s="373"/>
      <c r="HE114" s="373"/>
      <c r="HF114" s="373"/>
      <c r="HG114" s="373"/>
      <c r="HH114" s="373"/>
      <c r="HI114" s="373"/>
      <c r="HJ114" s="373"/>
      <c r="HK114" s="373"/>
      <c r="HL114" s="373"/>
      <c r="HM114" s="373"/>
      <c r="HN114" s="373"/>
      <c r="HO114" s="373"/>
      <c r="HP114" s="373"/>
      <c r="HQ114" s="373"/>
      <c r="HR114" s="373"/>
      <c r="HS114" s="373"/>
      <c r="HT114" s="373"/>
      <c r="HU114" s="373"/>
      <c r="HV114" s="373"/>
      <c r="HW114" s="373"/>
      <c r="HX114" s="373"/>
      <c r="HY114" s="373"/>
      <c r="HZ114" s="373"/>
      <c r="IA114" s="373"/>
      <c r="IB114" s="373"/>
      <c r="IC114" s="373"/>
      <c r="ID114" s="373"/>
      <c r="IE114" s="373"/>
      <c r="IF114" s="373"/>
      <c r="IG114" s="373"/>
      <c r="IH114" s="373"/>
      <c r="II114" s="373"/>
      <c r="IJ114" s="373"/>
      <c r="IK114" s="373"/>
      <c r="IL114" s="373"/>
      <c r="IM114" s="373"/>
      <c r="IN114" s="373"/>
      <c r="IO114" s="373"/>
      <c r="IP114" s="373"/>
      <c r="IQ114" s="373"/>
      <c r="IR114" s="373"/>
      <c r="IS114" s="373"/>
      <c r="IT114" s="373"/>
      <c r="IU114" s="373"/>
      <c r="IV114" s="373"/>
      <c r="IW114" s="373"/>
      <c r="IX114" s="373"/>
      <c r="IY114" s="373"/>
      <c r="IZ114" s="373"/>
      <c r="JA114" s="373"/>
      <c r="JB114" s="373"/>
      <c r="JC114" s="373"/>
      <c r="JD114" s="373"/>
      <c r="JE114" s="373"/>
      <c r="JF114" s="373"/>
      <c r="JG114" s="373"/>
      <c r="JH114" s="373"/>
      <c r="JI114" s="373"/>
      <c r="JJ114" s="373"/>
      <c r="JK114" s="373"/>
      <c r="JL114" s="373"/>
      <c r="JM114" s="373"/>
      <c r="JN114" s="373"/>
      <c r="JO114" s="373"/>
      <c r="JP114" s="373"/>
      <c r="JQ114" s="373"/>
      <c r="JR114" s="373"/>
      <c r="JS114" s="373"/>
      <c r="JT114" s="373"/>
      <c r="JU114" s="373"/>
      <c r="JV114" s="373"/>
      <c r="JW114" s="373"/>
      <c r="JX114" s="373"/>
      <c r="JY114" s="373"/>
      <c r="JZ114" s="373"/>
      <c r="KA114" s="373"/>
      <c r="KB114" s="373"/>
      <c r="KC114" s="373"/>
      <c r="KD114" s="373"/>
      <c r="KE114" s="373"/>
      <c r="KF114" s="373"/>
      <c r="KG114" s="373"/>
      <c r="KH114" s="373"/>
      <c r="KI114" s="373"/>
      <c r="KJ114" s="373"/>
      <c r="KK114" s="373"/>
      <c r="KL114" s="373"/>
      <c r="KM114" s="373"/>
      <c r="KN114" s="373"/>
      <c r="KO114" s="373"/>
      <c r="KP114" s="373"/>
      <c r="KQ114" s="373"/>
      <c r="KR114" s="373"/>
      <c r="KS114" s="373"/>
      <c r="KT114" s="373"/>
      <c r="KU114" s="373"/>
      <c r="KV114" s="373"/>
      <c r="KW114" s="373"/>
      <c r="KX114" s="373"/>
      <c r="KY114" s="373"/>
      <c r="KZ114" s="373"/>
      <c r="LA114" s="373"/>
      <c r="LB114" s="373"/>
      <c r="LC114" s="373"/>
      <c r="LD114" s="373"/>
      <c r="LE114" s="373"/>
      <c r="LF114" s="373"/>
      <c r="LG114" s="373"/>
      <c r="LH114" s="373"/>
      <c r="LI114" s="373"/>
      <c r="LJ114" s="373"/>
      <c r="LK114" s="373"/>
      <c r="LL114" s="373"/>
      <c r="LM114" s="373"/>
      <c r="LN114" s="373"/>
      <c r="LO114" s="373"/>
      <c r="LP114" s="373"/>
      <c r="LQ114" s="373"/>
      <c r="LR114" s="373"/>
      <c r="LS114" s="373"/>
      <c r="LT114" s="373"/>
      <c r="LU114" s="373"/>
      <c r="LV114" s="373"/>
      <c r="LW114" s="373"/>
      <c r="LX114" s="373"/>
      <c r="LY114" s="373"/>
      <c r="LZ114" s="373"/>
      <c r="MA114" s="373"/>
      <c r="MB114" s="373"/>
      <c r="MC114" s="373"/>
      <c r="MD114" s="373"/>
      <c r="ME114" s="373"/>
      <c r="MF114" s="373"/>
      <c r="MG114" s="373"/>
      <c r="MH114" s="373"/>
      <c r="MI114" s="373"/>
      <c r="MJ114" s="373"/>
      <c r="MK114" s="373"/>
      <c r="ML114" s="373"/>
      <c r="MM114" s="373"/>
      <c r="MN114" s="373"/>
      <c r="MO114" s="373"/>
      <c r="MP114" s="373"/>
      <c r="MQ114" s="373"/>
      <c r="MR114" s="373"/>
      <c r="MS114" s="373"/>
      <c r="MT114" s="373"/>
      <c r="MU114" s="373"/>
      <c r="MV114" s="373"/>
      <c r="MW114" s="373"/>
      <c r="MX114" s="373"/>
      <c r="MY114" s="373"/>
      <c r="MZ114" s="373"/>
      <c r="NA114" s="373"/>
      <c r="NB114" s="373"/>
      <c r="NC114" s="373"/>
      <c r="ND114" s="373"/>
      <c r="NE114" s="373"/>
      <c r="NF114" s="373"/>
      <c r="NG114" s="373"/>
      <c r="NH114" s="373"/>
      <c r="NI114" s="373"/>
      <c r="NJ114" s="373"/>
      <c r="NK114" s="373"/>
      <c r="NL114" s="373"/>
      <c r="NM114" s="373"/>
      <c r="NN114" s="373"/>
      <c r="NO114" s="373"/>
      <c r="NP114" s="373"/>
      <c r="NQ114" s="373"/>
      <c r="NR114" s="373"/>
      <c r="NS114" s="373"/>
      <c r="NT114" s="373"/>
      <c r="NU114" s="373"/>
      <c r="NV114" s="373"/>
      <c r="NW114" s="373"/>
      <c r="NX114" s="373"/>
      <c r="NY114" s="373"/>
      <c r="NZ114" s="373"/>
      <c r="OA114" s="373"/>
      <c r="OB114" s="373"/>
      <c r="OC114" s="373"/>
      <c r="OD114" s="373"/>
      <c r="OE114" s="373"/>
      <c r="OF114" s="373"/>
      <c r="OG114" s="373"/>
      <c r="OH114" s="373"/>
      <c r="OI114" s="373"/>
      <c r="OJ114" s="373"/>
      <c r="OK114" s="373"/>
      <c r="OL114" s="373"/>
      <c r="OM114" s="373"/>
      <c r="ON114" s="373"/>
      <c r="OO114" s="373"/>
      <c r="OP114" s="373"/>
      <c r="OQ114" s="373"/>
      <c r="OR114" s="373"/>
      <c r="OS114" s="373"/>
      <c r="OT114" s="373"/>
      <c r="OU114" s="373"/>
      <c r="OV114" s="373"/>
      <c r="OW114" s="373"/>
      <c r="OX114" s="373"/>
      <c r="OY114" s="373"/>
      <c r="OZ114" s="373"/>
      <c r="PA114" s="373"/>
      <c r="PB114" s="373"/>
      <c r="PC114" s="373"/>
      <c r="PD114" s="373"/>
      <c r="PE114" s="373"/>
      <c r="PF114" s="373"/>
      <c r="PG114" s="373"/>
      <c r="PH114" s="373"/>
      <c r="PI114" s="373"/>
      <c r="PJ114" s="373"/>
      <c r="PK114" s="373"/>
      <c r="PL114" s="373"/>
      <c r="PM114" s="373"/>
      <c r="PN114" s="373"/>
      <c r="PO114" s="373"/>
      <c r="PP114" s="373"/>
      <c r="PQ114" s="373"/>
      <c r="PR114" s="373"/>
      <c r="PS114" s="373"/>
      <c r="PT114" s="373"/>
      <c r="PU114" s="373"/>
      <c r="PV114" s="373"/>
      <c r="PW114" s="373"/>
      <c r="PX114" s="373"/>
      <c r="PY114" s="373"/>
      <c r="PZ114" s="373"/>
      <c r="QA114" s="373"/>
      <c r="QB114" s="373"/>
      <c r="QC114" s="373"/>
      <c r="QD114" s="373"/>
      <c r="QE114" s="373"/>
      <c r="QF114" s="373"/>
      <c r="QG114" s="373"/>
      <c r="QH114" s="373"/>
      <c r="QI114" s="373"/>
      <c r="QJ114" s="373"/>
      <c r="QK114" s="373"/>
      <c r="QL114" s="373"/>
      <c r="QM114" s="373"/>
      <c r="QN114" s="373"/>
      <c r="QO114" s="373"/>
      <c r="QP114" s="373"/>
      <c r="QQ114" s="373"/>
      <c r="QR114" s="373"/>
      <c r="QS114" s="373"/>
      <c r="QT114" s="373"/>
      <c r="QU114" s="373"/>
      <c r="QV114" s="373"/>
      <c r="QW114" s="373"/>
      <c r="QX114" s="373"/>
      <c r="QY114" s="373"/>
      <c r="QZ114" s="373"/>
      <c r="RA114" s="373"/>
      <c r="RB114" s="373"/>
      <c r="RC114" s="373"/>
      <c r="RD114" s="373"/>
      <c r="RE114" s="373"/>
      <c r="RF114" s="373"/>
      <c r="RG114" s="373"/>
      <c r="RH114" s="373"/>
      <c r="RI114" s="373"/>
      <c r="RJ114" s="373"/>
      <c r="RK114" s="373"/>
      <c r="RL114" s="373"/>
      <c r="RM114" s="373"/>
      <c r="RN114" s="373"/>
      <c r="RO114" s="373"/>
      <c r="RP114" s="373"/>
      <c r="RQ114" s="373"/>
      <c r="RR114" s="373"/>
      <c r="RS114" s="373"/>
      <c r="RT114" s="373"/>
      <c r="RU114" s="373"/>
      <c r="RV114" s="373"/>
      <c r="RW114" s="373"/>
      <c r="RX114" s="373"/>
      <c r="RY114" s="373"/>
      <c r="RZ114" s="373"/>
      <c r="SA114" s="373"/>
      <c r="SB114" s="373"/>
      <c r="SC114" s="373"/>
      <c r="SD114" s="373"/>
      <c r="SE114" s="373"/>
      <c r="SF114" s="373"/>
      <c r="SG114" s="373"/>
      <c r="SH114" s="373"/>
      <c r="SI114" s="373"/>
      <c r="SJ114" s="373"/>
      <c r="SK114" s="373"/>
      <c r="SL114" s="373"/>
      <c r="SM114" s="373"/>
      <c r="SN114" s="373"/>
      <c r="SO114" s="373"/>
      <c r="SP114" s="373"/>
      <c r="SQ114" s="373"/>
      <c r="SR114" s="373"/>
      <c r="SS114" s="373"/>
      <c r="ST114" s="373"/>
      <c r="SU114" s="373"/>
      <c r="SV114" s="373"/>
      <c r="SW114" s="373"/>
      <c r="SX114" s="373"/>
      <c r="SY114" s="373"/>
      <c r="SZ114" s="373"/>
      <c r="TA114" s="373"/>
      <c r="TB114" s="373"/>
      <c r="TC114" s="373"/>
      <c r="TD114" s="373"/>
      <c r="TE114" s="373"/>
      <c r="TF114" s="373"/>
      <c r="TG114" s="373"/>
      <c r="TH114" s="373"/>
      <c r="TI114" s="373"/>
      <c r="TJ114" s="373"/>
      <c r="TK114" s="373"/>
      <c r="TL114" s="373"/>
      <c r="TM114" s="373"/>
      <c r="TN114" s="373"/>
      <c r="TO114" s="373"/>
      <c r="TP114" s="373"/>
      <c r="TQ114" s="373"/>
      <c r="TR114" s="373"/>
      <c r="TS114" s="373"/>
      <c r="TT114" s="373"/>
      <c r="TU114" s="373"/>
      <c r="TV114" s="373"/>
      <c r="TW114" s="373"/>
      <c r="TX114" s="373"/>
      <c r="TY114" s="373"/>
      <c r="TZ114" s="373"/>
      <c r="UA114" s="373"/>
      <c r="UB114" s="373"/>
      <c r="UC114" s="373"/>
      <c r="UD114" s="373"/>
      <c r="UE114" s="373"/>
      <c r="UF114" s="373"/>
      <c r="UG114" s="373"/>
      <c r="UH114" s="373"/>
      <c r="UI114" s="373"/>
      <c r="UJ114" s="373"/>
      <c r="UK114" s="373"/>
      <c r="UL114" s="373"/>
      <c r="UM114" s="373"/>
      <c r="UN114" s="373"/>
      <c r="UO114" s="373"/>
      <c r="UP114" s="373"/>
      <c r="UQ114" s="373"/>
      <c r="UR114" s="373"/>
      <c r="US114" s="373"/>
      <c r="UT114" s="373"/>
      <c r="UU114" s="373"/>
      <c r="UV114" s="373"/>
      <c r="UW114" s="373"/>
      <c r="UX114" s="373"/>
      <c r="UY114" s="373"/>
      <c r="UZ114" s="373"/>
      <c r="VA114" s="373"/>
      <c r="VB114" s="373"/>
      <c r="VC114" s="373"/>
      <c r="VD114" s="373"/>
      <c r="VE114" s="373"/>
      <c r="VF114" s="373"/>
      <c r="VG114" s="373"/>
      <c r="VH114" s="373"/>
      <c r="VI114" s="373"/>
      <c r="VJ114" s="373"/>
      <c r="VK114" s="373"/>
      <c r="VL114" s="373"/>
      <c r="VM114" s="373"/>
      <c r="VN114" s="373"/>
      <c r="VO114" s="373"/>
      <c r="VP114" s="373"/>
      <c r="VQ114" s="373"/>
      <c r="VR114" s="373"/>
      <c r="VS114" s="373"/>
      <c r="VT114" s="373"/>
      <c r="VU114" s="373"/>
      <c r="VV114" s="373"/>
      <c r="VW114" s="373"/>
      <c r="VX114" s="373"/>
      <c r="VY114" s="373"/>
      <c r="VZ114" s="373"/>
      <c r="WA114" s="373"/>
      <c r="WB114" s="373"/>
      <c r="WC114" s="373"/>
      <c r="WD114" s="373"/>
      <c r="WE114" s="373"/>
      <c r="WF114" s="373"/>
      <c r="WG114" s="373"/>
      <c r="WH114" s="373"/>
      <c r="WI114" s="373"/>
      <c r="WJ114" s="373"/>
      <c r="WK114" s="373"/>
      <c r="WL114" s="373"/>
      <c r="WM114" s="373"/>
      <c r="WN114" s="373"/>
      <c r="WO114" s="373"/>
      <c r="WP114" s="373"/>
      <c r="WQ114" s="373"/>
      <c r="WR114" s="373"/>
      <c r="WS114" s="373"/>
      <c r="WT114" s="373"/>
      <c r="WU114" s="373"/>
      <c r="WV114" s="373"/>
      <c r="WW114" s="373"/>
      <c r="WX114" s="373"/>
      <c r="WY114" s="373"/>
      <c r="WZ114" s="373"/>
      <c r="XA114" s="373"/>
      <c r="XB114" s="373"/>
      <c r="XC114" s="373"/>
      <c r="XD114" s="373"/>
      <c r="XE114" s="373"/>
      <c r="XF114" s="373"/>
      <c r="XG114" s="373"/>
      <c r="XH114" s="373"/>
      <c r="XI114" s="373"/>
      <c r="XJ114" s="373"/>
      <c r="XK114" s="373"/>
      <c r="XL114" s="373"/>
      <c r="XM114" s="373"/>
      <c r="XN114" s="373"/>
      <c r="XO114" s="373"/>
      <c r="XP114" s="373"/>
      <c r="XQ114" s="373"/>
      <c r="XR114" s="373"/>
      <c r="XS114" s="373"/>
      <c r="XT114" s="373"/>
      <c r="XU114" s="373"/>
      <c r="XV114" s="373"/>
      <c r="XW114" s="373"/>
      <c r="XX114" s="373"/>
      <c r="XY114" s="373"/>
      <c r="XZ114" s="373"/>
      <c r="YA114" s="373"/>
      <c r="YB114" s="373"/>
      <c r="YC114" s="373"/>
      <c r="YD114" s="373"/>
      <c r="YE114" s="373"/>
      <c r="YF114" s="373"/>
      <c r="YG114" s="373"/>
      <c r="YH114" s="373"/>
      <c r="YI114" s="373"/>
      <c r="YJ114" s="373"/>
      <c r="YK114" s="373"/>
      <c r="YL114" s="373"/>
      <c r="YM114" s="373"/>
      <c r="YN114" s="373"/>
      <c r="YO114" s="373"/>
      <c r="YP114" s="373"/>
      <c r="YQ114" s="373"/>
      <c r="YR114" s="373"/>
      <c r="YS114" s="373"/>
      <c r="YT114" s="373"/>
      <c r="YU114" s="373"/>
      <c r="YV114" s="373"/>
      <c r="YW114" s="373"/>
      <c r="YX114" s="373"/>
      <c r="YY114" s="373"/>
      <c r="YZ114" s="373"/>
      <c r="ZA114" s="373"/>
      <c r="ZB114" s="373"/>
      <c r="ZC114" s="373"/>
      <c r="ZD114" s="373"/>
      <c r="ZE114" s="373"/>
      <c r="ZF114" s="373"/>
      <c r="ZG114" s="373"/>
      <c r="ZH114" s="373"/>
      <c r="ZI114" s="373"/>
      <c r="ZJ114" s="373"/>
      <c r="ZK114" s="373"/>
      <c r="ZL114" s="373"/>
      <c r="ZM114" s="373"/>
      <c r="ZN114" s="373"/>
      <c r="ZO114" s="373"/>
      <c r="ZP114" s="373"/>
      <c r="ZQ114" s="373"/>
      <c r="ZR114" s="373"/>
      <c r="ZS114" s="373"/>
      <c r="ZT114" s="373"/>
      <c r="ZU114" s="373"/>
      <c r="ZV114" s="373"/>
      <c r="ZW114" s="373"/>
      <c r="ZX114" s="373"/>
      <c r="ZY114" s="373"/>
      <c r="ZZ114" s="373"/>
      <c r="AAA114" s="373"/>
      <c r="AAB114" s="373"/>
      <c r="AAC114" s="373"/>
      <c r="AAD114" s="373"/>
      <c r="AAE114" s="373"/>
      <c r="AAF114" s="373"/>
      <c r="AAG114" s="373"/>
      <c r="AAH114" s="373"/>
      <c r="AAI114" s="373"/>
      <c r="AAJ114" s="373"/>
      <c r="AAK114" s="373"/>
      <c r="AAL114" s="373"/>
      <c r="AAM114" s="373"/>
      <c r="AAN114" s="373"/>
      <c r="AAO114" s="373"/>
      <c r="AAP114" s="373"/>
      <c r="AAQ114" s="373"/>
      <c r="AAR114" s="373"/>
      <c r="AAS114" s="373"/>
      <c r="AAT114" s="373"/>
      <c r="AAU114" s="373"/>
      <c r="AAV114" s="373"/>
      <c r="AAW114" s="373"/>
      <c r="AAX114" s="373"/>
      <c r="AAY114" s="373"/>
      <c r="AAZ114" s="373"/>
      <c r="ABA114" s="373"/>
      <c r="ABB114" s="373"/>
      <c r="ABC114" s="373"/>
      <c r="ABD114" s="373"/>
      <c r="ABE114" s="373"/>
      <c r="ABF114" s="373"/>
      <c r="ABG114" s="373"/>
      <c r="ABH114" s="373"/>
      <c r="ABI114" s="373"/>
      <c r="ABJ114" s="373"/>
      <c r="ABK114" s="373"/>
      <c r="ABL114" s="373"/>
      <c r="ABM114" s="373"/>
      <c r="ABN114" s="373"/>
      <c r="ABO114" s="373"/>
      <c r="ABP114" s="373"/>
      <c r="ABQ114" s="373"/>
      <c r="ABR114" s="373"/>
      <c r="ABS114" s="373"/>
      <c r="ABT114" s="373"/>
      <c r="ABU114" s="373"/>
      <c r="ABV114" s="373"/>
      <c r="ABW114" s="373"/>
      <c r="ABX114" s="373"/>
      <c r="ABY114" s="373"/>
      <c r="ABZ114" s="373"/>
      <c r="ACA114" s="373"/>
      <c r="ACB114" s="373"/>
      <c r="ACC114" s="373"/>
      <c r="ACD114" s="373"/>
      <c r="ACE114" s="373"/>
      <c r="ACF114" s="373"/>
      <c r="ACG114" s="373"/>
      <c r="ACH114" s="373"/>
      <c r="ACI114" s="373"/>
      <c r="ACJ114" s="373"/>
      <c r="ACK114" s="373"/>
      <c r="ACL114" s="373"/>
      <c r="ACM114" s="373"/>
      <c r="ACN114" s="373"/>
      <c r="ACO114" s="373"/>
      <c r="ACP114" s="373"/>
      <c r="ACQ114" s="373"/>
      <c r="ACR114" s="373"/>
      <c r="ACS114" s="373"/>
      <c r="ACT114" s="373"/>
      <c r="ACU114" s="373"/>
      <c r="ACV114" s="373"/>
      <c r="ACW114" s="373"/>
      <c r="ACX114" s="373"/>
      <c r="ACY114" s="373"/>
      <c r="ACZ114" s="373"/>
      <c r="ADA114" s="373"/>
      <c r="ADB114" s="373"/>
      <c r="ADC114" s="373"/>
      <c r="ADD114" s="373"/>
      <c r="ADE114" s="373"/>
      <c r="ADF114" s="373"/>
      <c r="ADG114" s="373"/>
      <c r="ADH114" s="373"/>
      <c r="ADI114" s="373"/>
      <c r="ADJ114" s="373"/>
      <c r="ADK114" s="373"/>
      <c r="ADL114" s="373"/>
      <c r="ADM114" s="373"/>
      <c r="ADN114" s="373"/>
      <c r="ADO114" s="373"/>
      <c r="ADP114" s="373"/>
      <c r="ADQ114" s="373"/>
      <c r="ADR114" s="373"/>
      <c r="ADS114" s="373"/>
      <c r="ADT114" s="373"/>
      <c r="ADU114" s="373"/>
      <c r="ADV114" s="373"/>
      <c r="ADW114" s="373"/>
      <c r="ADX114" s="373"/>
      <c r="ADY114" s="373"/>
      <c r="ADZ114" s="373"/>
      <c r="AEA114" s="373"/>
      <c r="AEB114" s="373"/>
      <c r="AEC114" s="373"/>
      <c r="AED114" s="373"/>
      <c r="AEE114" s="373"/>
      <c r="AEF114" s="373"/>
      <c r="AEG114" s="373"/>
      <c r="AEH114" s="373"/>
      <c r="AEI114" s="373"/>
      <c r="AEJ114" s="373"/>
      <c r="AEK114" s="373"/>
      <c r="AEL114" s="373"/>
      <c r="AEM114" s="373"/>
      <c r="AEN114" s="373"/>
      <c r="AEO114" s="373"/>
      <c r="AEP114" s="373"/>
      <c r="AEQ114" s="373"/>
      <c r="AER114" s="373"/>
      <c r="AES114" s="373"/>
      <c r="AET114" s="373"/>
      <c r="AEU114" s="373"/>
      <c r="AEV114" s="373"/>
      <c r="AEW114" s="373"/>
      <c r="AEX114" s="373"/>
      <c r="AEY114" s="373"/>
      <c r="AEZ114" s="373"/>
      <c r="AFA114" s="373"/>
      <c r="AFB114" s="373"/>
      <c r="AFC114" s="373"/>
      <c r="AFD114" s="373"/>
      <c r="AFE114" s="373"/>
      <c r="AFF114" s="373"/>
      <c r="AFG114" s="373"/>
      <c r="AFH114" s="373"/>
      <c r="AFI114" s="373"/>
      <c r="AFJ114" s="373"/>
      <c r="AFK114" s="373"/>
      <c r="AFL114" s="373"/>
      <c r="AFM114" s="373"/>
      <c r="AFN114" s="373"/>
      <c r="AFO114" s="373"/>
      <c r="AFP114" s="373"/>
      <c r="AFQ114" s="373"/>
      <c r="AFR114" s="373"/>
      <c r="AFS114" s="373"/>
      <c r="AFT114" s="373"/>
      <c r="AFU114" s="373"/>
      <c r="AFV114" s="373"/>
      <c r="AFW114" s="373"/>
      <c r="AFX114" s="373"/>
      <c r="AFY114" s="373"/>
      <c r="AFZ114" s="373"/>
      <c r="AGA114" s="373"/>
      <c r="AGB114" s="373"/>
      <c r="AGC114" s="373"/>
      <c r="AGD114" s="373"/>
      <c r="AGE114" s="373"/>
      <c r="AGF114" s="373"/>
      <c r="AGG114" s="373"/>
      <c r="AGH114" s="373"/>
      <c r="AGI114" s="373"/>
      <c r="AGJ114" s="373"/>
      <c r="AGK114" s="373"/>
      <c r="AGL114" s="373"/>
      <c r="AGM114" s="373"/>
      <c r="AGN114" s="373"/>
      <c r="AGO114" s="373"/>
      <c r="AGP114" s="373"/>
      <c r="AGQ114" s="373"/>
      <c r="AGR114" s="373"/>
      <c r="AGS114" s="373"/>
      <c r="AGT114" s="373"/>
      <c r="AGU114" s="373"/>
      <c r="AGV114" s="373"/>
      <c r="AGW114" s="373"/>
      <c r="AGX114" s="373"/>
      <c r="AGY114" s="373"/>
      <c r="AGZ114" s="373"/>
      <c r="AHA114" s="373"/>
      <c r="AHB114" s="373"/>
      <c r="AHC114" s="373"/>
      <c r="AHD114" s="373"/>
      <c r="AHE114" s="373"/>
      <c r="AHF114" s="373"/>
      <c r="AHG114" s="373"/>
      <c r="AHH114" s="373"/>
      <c r="AHI114" s="373"/>
      <c r="AHJ114" s="373"/>
      <c r="AHK114" s="373"/>
      <c r="AHL114" s="373"/>
      <c r="AHM114" s="373"/>
      <c r="AHN114" s="373"/>
      <c r="AHO114" s="373"/>
      <c r="AHP114" s="373"/>
      <c r="AHQ114" s="373"/>
      <c r="AHR114" s="373"/>
      <c r="AHS114" s="373"/>
      <c r="AHT114" s="373"/>
      <c r="AHU114" s="373"/>
      <c r="AHV114" s="373"/>
      <c r="AHW114" s="373"/>
      <c r="AHX114" s="373"/>
      <c r="AHY114" s="373"/>
      <c r="AHZ114" s="373"/>
      <c r="AIA114" s="373"/>
      <c r="AIB114" s="373"/>
      <c r="AIC114" s="373"/>
      <c r="AID114" s="373"/>
      <c r="AIE114" s="373"/>
      <c r="AIF114" s="373"/>
      <c r="AIG114" s="373"/>
      <c r="AIH114" s="373"/>
      <c r="AII114" s="373"/>
      <c r="AIJ114" s="373"/>
      <c r="AIK114" s="373"/>
      <c r="AIL114" s="373"/>
      <c r="AIM114" s="373"/>
      <c r="AIN114" s="373"/>
      <c r="AIO114" s="373"/>
      <c r="AIP114" s="373"/>
      <c r="AIQ114" s="373"/>
      <c r="AIR114" s="373"/>
      <c r="AIS114" s="373"/>
      <c r="AIT114" s="373"/>
    </row>
    <row r="115" spans="1:930" s="298" customFormat="1" ht="12.4" customHeight="1" thickBot="1">
      <c r="A115" s="257"/>
      <c r="B115" s="269"/>
      <c r="C115" s="386"/>
      <c r="D115" s="495"/>
      <c r="E115" s="558"/>
      <c r="F115" s="559" t="s">
        <v>892</v>
      </c>
      <c r="G115" s="436"/>
      <c r="H115" s="578"/>
      <c r="I115" s="578"/>
      <c r="J115" s="578"/>
      <c r="K115" s="578"/>
      <c r="L115" s="876">
        <v>8539.3553616130012</v>
      </c>
      <c r="M115" s="876">
        <v>8871.4489311390025</v>
      </c>
      <c r="N115" s="876">
        <v>9256.9473031979996</v>
      </c>
      <c r="O115" s="1443">
        <v>9373.7238941340001</v>
      </c>
      <c r="P115" s="870">
        <v>9315.8645102290011</v>
      </c>
      <c r="Q115" s="1039">
        <v>9125.5103232310012</v>
      </c>
      <c r="R115" s="1306"/>
      <c r="S115" s="1306"/>
      <c r="T115" s="1424"/>
      <c r="U115" s="321"/>
      <c r="V115" s="321"/>
      <c r="W115" s="321"/>
      <c r="X115" s="321"/>
      <c r="Y115" s="321"/>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row>
    <row r="116" spans="1:930" s="298" customFormat="1" ht="12.4" customHeight="1">
      <c r="A116" s="257"/>
      <c r="B116" s="269"/>
      <c r="D116" s="495"/>
      <c r="E116" s="494"/>
      <c r="F116" s="495"/>
      <c r="G116" s="357"/>
      <c r="H116" s="168"/>
      <c r="I116" s="168"/>
      <c r="J116" s="168"/>
      <c r="K116" s="168"/>
      <c r="L116" s="168"/>
      <c r="M116" s="168"/>
      <c r="N116" s="168"/>
      <c r="O116" s="168"/>
      <c r="P116" s="168"/>
      <c r="Q116" s="168"/>
      <c r="R116" s="168"/>
      <c r="S116" s="168"/>
      <c r="T116" s="1239"/>
      <c r="U116" s="321"/>
      <c r="V116" s="321"/>
      <c r="W116" s="321"/>
      <c r="X116" s="321"/>
      <c r="Y116" s="321"/>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row>
    <row r="117" spans="1:930" s="298" customFormat="1" ht="12.4" customHeight="1">
      <c r="A117" s="257"/>
      <c r="B117" s="269"/>
      <c r="C117" s="374"/>
      <c r="D117" s="684" t="s">
        <v>1030</v>
      </c>
      <c r="E117" s="495"/>
      <c r="F117" s="495"/>
      <c r="G117" s="580"/>
      <c r="H117" s="579"/>
      <c r="I117" s="579"/>
      <c r="J117" s="579"/>
      <c r="K117" s="579"/>
      <c r="L117" s="579"/>
      <c r="M117" s="579"/>
      <c r="N117" s="579"/>
      <c r="O117" s="579"/>
      <c r="P117" s="1151"/>
      <c r="Q117" s="1151" t="s">
        <v>81</v>
      </c>
      <c r="R117" s="579"/>
      <c r="S117" s="579"/>
      <c r="T117" s="1239"/>
      <c r="U117" s="321"/>
      <c r="V117" s="321"/>
      <c r="W117" s="321"/>
      <c r="X117" s="321"/>
      <c r="Y117" s="321"/>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row>
    <row r="118" spans="1:930" s="298" customFormat="1" ht="12.4" customHeight="1">
      <c r="A118" s="269"/>
      <c r="B118" s="269"/>
      <c r="C118" s="374"/>
      <c r="D118" s="495"/>
      <c r="E118" s="501" t="s">
        <v>966</v>
      </c>
      <c r="F118" s="501"/>
      <c r="G118" s="444"/>
      <c r="H118" s="860"/>
      <c r="I118" s="860"/>
      <c r="J118" s="860"/>
      <c r="K118" s="860"/>
      <c r="L118" s="860">
        <v>8793.3797614290015</v>
      </c>
      <c r="M118" s="860">
        <v>9649.7489502260014</v>
      </c>
      <c r="N118" s="860">
        <v>9749.1760944459966</v>
      </c>
      <c r="O118" s="860">
        <v>10296.551888786</v>
      </c>
      <c r="P118" s="860">
        <v>10107.623381779</v>
      </c>
      <c r="Q118" s="934">
        <v>10970.147848852999</v>
      </c>
      <c r="R118" s="853"/>
      <c r="S118" s="853"/>
      <c r="T118" s="1239"/>
      <c r="U118" s="321"/>
      <c r="V118" s="321"/>
      <c r="W118" s="321"/>
      <c r="X118" s="321"/>
      <c r="Y118" s="321"/>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row>
    <row r="119" spans="1:930" s="298" customFormat="1" ht="12.4" customHeight="1">
      <c r="A119" s="269"/>
      <c r="B119" s="269"/>
      <c r="C119" s="374"/>
      <c r="D119" s="495"/>
      <c r="E119" s="496" t="s">
        <v>42</v>
      </c>
      <c r="F119" s="496"/>
      <c r="G119" s="357"/>
      <c r="H119" s="571"/>
      <c r="I119" s="571"/>
      <c r="J119" s="571"/>
      <c r="K119" s="571"/>
      <c r="L119" s="853">
        <v>1993.245773547</v>
      </c>
      <c r="M119" s="853">
        <v>1972.3220272579997</v>
      </c>
      <c r="N119" s="853">
        <v>2037.5547245120006</v>
      </c>
      <c r="O119" s="853">
        <v>2198.3128122859998</v>
      </c>
      <c r="P119" s="853">
        <v>1994.3507765679999</v>
      </c>
      <c r="Q119" s="935">
        <v>3946.8402719570004</v>
      </c>
      <c r="R119" s="853"/>
      <c r="S119" s="853"/>
      <c r="T119" s="321"/>
      <c r="U119" s="321"/>
      <c r="V119" s="321"/>
      <c r="W119" s="321"/>
      <c r="X119" s="321"/>
      <c r="Y119" s="321"/>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row>
    <row r="120" spans="1:930" s="298" customFormat="1" ht="12.4" customHeight="1">
      <c r="A120" s="269"/>
      <c r="B120" s="269"/>
      <c r="C120" s="374"/>
      <c r="D120" s="495"/>
      <c r="E120" s="496" t="s">
        <v>40</v>
      </c>
      <c r="F120" s="496"/>
      <c r="G120" s="570"/>
      <c r="H120" s="570"/>
      <c r="I120" s="570"/>
      <c r="J120" s="570"/>
      <c r="K120" s="570"/>
      <c r="L120" s="853">
        <v>1196.087263548</v>
      </c>
      <c r="M120" s="853">
        <v>1183.9094852280004</v>
      </c>
      <c r="N120" s="853">
        <v>1207.294811361</v>
      </c>
      <c r="O120" s="853">
        <v>1271.8675097590001</v>
      </c>
      <c r="P120" s="853">
        <v>1211.3163990309999</v>
      </c>
      <c r="Q120" s="935">
        <v>2410.6883500040003</v>
      </c>
      <c r="R120" s="853"/>
      <c r="S120" s="853"/>
      <c r="T120" s="321" ph="1"/>
      <c r="U120" s="373" ph="1"/>
      <c r="V120" s="373" ph="1"/>
      <c r="W120" s="373" ph="1"/>
      <c r="X120" s="373" ph="1"/>
      <c r="Y120" s="373" ph="1"/>
      <c r="Z120" s="373" ph="1"/>
      <c r="AA120" s="373"/>
      <c r="AB120" s="373"/>
      <c r="AC120" s="373"/>
      <c r="AD120" s="373"/>
      <c r="AE120" s="373"/>
      <c r="AF120" s="373"/>
      <c r="AG120" s="373"/>
      <c r="AH120" s="373"/>
      <c r="AI120" s="373"/>
      <c r="AJ120" s="373"/>
      <c r="AK120" s="373" ph="1"/>
      <c r="AL120" s="373" ph="1"/>
      <c r="AM120" s="373" ph="1"/>
      <c r="AN120" s="373" ph="1"/>
      <c r="AO120" s="373" ph="1"/>
      <c r="AP120" s="373"/>
      <c r="AQ120" s="373"/>
      <c r="AR120" s="373" ph="1"/>
      <c r="AS120" s="373" ph="1"/>
      <c r="AT120" s="373" ph="1"/>
      <c r="AU120" s="373" ph="1"/>
      <c r="AV120" s="373" ph="1"/>
      <c r="AW120" s="373" ph="1"/>
      <c r="AX120" s="373" ph="1"/>
      <c r="AY120" s="373" ph="1"/>
      <c r="AZ120" s="373" ph="1"/>
      <c r="BA120" s="373" ph="1"/>
      <c r="BB120" s="373" ph="1"/>
      <c r="BC120" s="373" ph="1"/>
      <c r="BD120" s="373" ph="1"/>
      <c r="BE120" s="373" ph="1"/>
      <c r="BF120" s="373" ph="1"/>
      <c r="BG120" s="373" ph="1"/>
      <c r="BH120" s="373" ph="1"/>
      <c r="BI120" s="373" ph="1"/>
      <c r="BJ120" s="373" ph="1"/>
      <c r="BK120" s="373" ph="1"/>
      <c r="BL120" s="373" ph="1"/>
      <c r="BM120" s="373" ph="1"/>
      <c r="BN120" s="373" ph="1"/>
      <c r="BO120" s="373" ph="1"/>
      <c r="BP120" s="373" ph="1"/>
      <c r="BQ120" s="373" ph="1"/>
      <c r="BR120" s="373" ph="1"/>
      <c r="BS120" s="373" ph="1"/>
      <c r="BT120" s="373" ph="1"/>
      <c r="BU120" s="373" ph="1"/>
    </row>
    <row r="121" spans="1:930" s="298" customFormat="1" ht="12.4" customHeight="1" thickBot="1">
      <c r="A121" s="269"/>
      <c r="B121" s="269"/>
      <c r="D121" s="495"/>
      <c r="E121" s="559" t="s">
        <v>41</v>
      </c>
      <c r="F121" s="559"/>
      <c r="G121" s="581"/>
      <c r="H121" s="581"/>
      <c r="I121" s="581"/>
      <c r="J121" s="581"/>
      <c r="K121" s="581"/>
      <c r="L121" s="878">
        <v>1005.852841666</v>
      </c>
      <c r="M121" s="878">
        <v>941.42313033800008</v>
      </c>
      <c r="N121" s="878">
        <v>722.48584258599999</v>
      </c>
      <c r="O121" s="878">
        <v>636.36671740099973</v>
      </c>
      <c r="P121" s="1411">
        <v>1115.0601738169998</v>
      </c>
      <c r="Q121" s="1041">
        <v>2004.724656871</v>
      </c>
      <c r="R121" s="718"/>
      <c r="S121" s="718"/>
      <c r="T121" s="321"/>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row>
    <row r="122" spans="1:930" s="298" customFormat="1" ht="9.9499999999999993" customHeight="1">
      <c r="A122" s="269"/>
      <c r="B122" s="269"/>
      <c r="D122" s="495"/>
      <c r="E122" s="495"/>
      <c r="F122" s="495"/>
      <c r="G122" s="554"/>
      <c r="H122" s="554"/>
      <c r="I122" s="554"/>
      <c r="J122" s="554"/>
      <c r="K122" s="554"/>
      <c r="L122" s="554"/>
      <c r="M122" s="554"/>
      <c r="N122" s="554"/>
      <c r="O122" s="554"/>
      <c r="P122" s="321"/>
      <c r="Q122" s="554"/>
      <c r="R122" s="554"/>
      <c r="S122" s="554"/>
      <c r="T122" s="321"/>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row>
    <row r="123" spans="1:930" s="298" customFormat="1" ht="12.4" customHeight="1">
      <c r="A123" s="269"/>
      <c r="B123" s="269"/>
      <c r="D123" s="684" t="s">
        <v>1031</v>
      </c>
      <c r="E123" s="494"/>
      <c r="F123" s="495"/>
      <c r="G123" s="554"/>
      <c r="H123" s="554"/>
      <c r="I123" s="554"/>
      <c r="J123" s="554"/>
      <c r="K123" s="554"/>
      <c r="L123" s="554"/>
      <c r="M123" s="554"/>
      <c r="N123" s="554"/>
      <c r="O123" s="554"/>
      <c r="P123" s="321"/>
      <c r="Q123" s="554"/>
      <c r="R123" s="554"/>
      <c r="S123" s="554"/>
      <c r="T123" s="908"/>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373"/>
      <c r="BS123" s="373"/>
      <c r="BT123" s="373"/>
      <c r="BU123" s="373"/>
    </row>
    <row r="124" spans="1:930" s="298" customFormat="1" ht="12.4" customHeight="1">
      <c r="A124" s="269"/>
      <c r="B124" s="269"/>
      <c r="D124" s="495"/>
      <c r="E124" s="501" t="s">
        <v>967</v>
      </c>
      <c r="F124" s="501"/>
      <c r="G124" s="582"/>
      <c r="H124" s="582"/>
      <c r="I124" s="582"/>
      <c r="J124" s="582"/>
      <c r="K124" s="582"/>
      <c r="L124" s="716">
        <v>12871.496999999999</v>
      </c>
      <c r="M124" s="716">
        <v>13034.554</v>
      </c>
      <c r="N124" s="716">
        <v>12956.223</v>
      </c>
      <c r="O124" s="716">
        <v>12984.848</v>
      </c>
      <c r="P124" s="907">
        <v>13148.498</v>
      </c>
      <c r="Q124" s="1421">
        <v>13274.111000000001</v>
      </c>
      <c r="R124" s="717"/>
      <c r="S124" s="717"/>
      <c r="T124" s="908"/>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3"/>
      <c r="BS124" s="373"/>
      <c r="BT124" s="373"/>
      <c r="BU124" s="373"/>
    </row>
    <row r="125" spans="1:930" s="298" customFormat="1" ht="12.4" customHeight="1">
      <c r="A125" s="269"/>
      <c r="B125" s="269"/>
      <c r="D125" s="495"/>
      <c r="E125" s="496" t="s">
        <v>968</v>
      </c>
      <c r="F125" s="496"/>
      <c r="G125" s="554"/>
      <c r="H125" s="554"/>
      <c r="I125" s="554"/>
      <c r="J125" s="554"/>
      <c r="K125" s="554"/>
      <c r="L125" s="717">
        <v>6544.04</v>
      </c>
      <c r="M125" s="717">
        <v>6641.549</v>
      </c>
      <c r="N125" s="717">
        <v>6714.2250000000004</v>
      </c>
      <c r="O125" s="717">
        <v>6847.3689999999997</v>
      </c>
      <c r="P125" s="842">
        <v>6865.6270000000004</v>
      </c>
      <c r="Q125" s="1422">
        <v>6902.7160000000003</v>
      </c>
      <c r="R125" s="717"/>
      <c r="S125" s="717"/>
      <c r="T125" s="321"/>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373"/>
      <c r="BK125" s="373"/>
      <c r="BL125" s="373"/>
      <c r="BM125" s="373"/>
      <c r="BN125" s="373"/>
      <c r="BO125" s="373"/>
      <c r="BP125" s="373"/>
      <c r="BQ125" s="373"/>
      <c r="BR125" s="373"/>
      <c r="BS125" s="373"/>
      <c r="BT125" s="373"/>
      <c r="BU125" s="373"/>
    </row>
    <row r="126" spans="1:930" s="298" customFormat="1" ht="12.95" customHeight="1" thickBot="1">
      <c r="A126" s="269"/>
      <c r="B126" s="269"/>
      <c r="D126" s="495"/>
      <c r="E126" s="559" t="s">
        <v>969</v>
      </c>
      <c r="F126" s="559"/>
      <c r="G126" s="581"/>
      <c r="H126" s="581"/>
      <c r="I126" s="581"/>
      <c r="J126" s="581"/>
      <c r="K126" s="581"/>
      <c r="L126" s="871">
        <f>L125/L124</f>
        <v>0.50841327935670577</v>
      </c>
      <c r="M126" s="871">
        <f t="shared" ref="M126:O126" si="6">M125/M124</f>
        <v>0.50953404312874839</v>
      </c>
      <c r="N126" s="871">
        <f t="shared" si="6"/>
        <v>0.51822394535814953</v>
      </c>
      <c r="O126" s="871">
        <f t="shared" si="6"/>
        <v>0.52733532190750321</v>
      </c>
      <c r="P126" s="1412">
        <f>P125/P124</f>
        <v>0.52216055400396311</v>
      </c>
      <c r="Q126" s="1423">
        <f>Q125/Q124</f>
        <v>0.52001343065460282</v>
      </c>
      <c r="R126" s="1307"/>
      <c r="S126" s="1307"/>
      <c r="T126" s="321"/>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G126" s="373"/>
      <c r="BH126" s="373"/>
      <c r="BI126" s="373"/>
      <c r="BJ126" s="373"/>
      <c r="BK126" s="373"/>
      <c r="BL126" s="373"/>
      <c r="BM126" s="373"/>
      <c r="BN126" s="373"/>
      <c r="BO126" s="373"/>
      <c r="BP126" s="373"/>
      <c r="BQ126" s="373"/>
      <c r="BR126" s="373"/>
      <c r="BS126" s="373"/>
      <c r="BT126" s="373"/>
      <c r="BU126" s="373"/>
    </row>
    <row r="127" spans="1:930" ht="15" customHeight="1">
      <c r="A127" s="257"/>
      <c r="B127" s="269"/>
      <c r="S127" s="165">
        <v>28</v>
      </c>
    </row>
    <row r="128" spans="1:930" ht="15" customHeight="1"/>
    <row r="129" spans="7:7" ht="15" customHeight="1"/>
    <row r="130" spans="7:7" ht="15" customHeight="1"/>
    <row r="131" spans="7:7" ht="15" customHeight="1"/>
    <row r="136" spans="7:7">
      <c r="G136" s="300"/>
    </row>
  </sheetData>
  <mergeCells count="1">
    <mergeCell ref="F60:G60"/>
  </mergeCells>
  <phoneticPr fontId="4" type="noConversion"/>
  <hyperlinks>
    <hyperlink ref="A6" location="'Table of Contents'!A1" display="Table of  Contents" xr:uid="{00000000-0004-0000-1000-000000000000}"/>
    <hyperlink ref="A6:B6" location="'Table of Contents'!A1" display="Table of  Contents" xr:uid="{00000000-0004-0000-1000-000001000000}"/>
    <hyperlink ref="A44" location="'Table of Contents'!A1" display="Table of  Contents" xr:uid="{00000000-0004-0000-1000-000002000000}"/>
    <hyperlink ref="B9" location="'Financial Highlights'!A1" display="Financial Highlights" xr:uid="{00000000-0004-0000-1000-000003000000}"/>
    <hyperlink ref="B10" location="IS!A1" display="Income Statements [Group/Bank]" xr:uid="{00000000-0004-0000-1000-000004000000}"/>
    <hyperlink ref="B11" location="BS!A1" display="Balance Sheets [Group/Bank]" xr:uid="{00000000-0004-0000-1000-000005000000}"/>
    <hyperlink ref="B12" location="'NIM NIS_Bank + Card'!A1" display="NIM &amp; NIS [Bank+Card]" xr:uid="{00000000-0004-0000-1000-000006000000}"/>
    <hyperlink ref="B13" location="'NIM NIS_Bank'!A1" display="NIM &amp; NIS [Bank]" xr:uid="{00000000-0004-0000-1000-000007000000}"/>
    <hyperlink ref="B16" location="Loans_Bank!A1" display="Loans [Bank]" xr:uid="{00000000-0004-0000-1000-000008000000}"/>
    <hyperlink ref="B18" location="'Asset Quality_Group'!A1" display="Asset Quality [Group]" xr:uid="{00000000-0004-0000-1000-000009000000}"/>
    <hyperlink ref="B19" location="'Asset Quality_Bank'!A1" display="Asset Quality [Bank]" xr:uid="{00000000-0004-0000-1000-00000A000000}"/>
    <hyperlink ref="B20" location="'Provision_Bank '!A1" display="Provision [Bank]" xr:uid="{00000000-0004-0000-1000-00000B000000}"/>
    <hyperlink ref="B21" location="Delinquency_Bank!A1" display="Delinquency [Bank]" xr:uid="{00000000-0004-0000-1000-00000C000000}"/>
    <hyperlink ref="B14" location="'Non-Interest Income'!A1" display="Non-Interest Income [Group/Bank]" xr:uid="{00000000-0004-0000-1000-00000D000000}"/>
    <hyperlink ref="B15" location="'SG&amp;A Expense'!A1" display="SG&amp;A Expense [Group/Bank]" xr:uid="{00000000-0004-0000-1000-00000E000000}"/>
    <hyperlink ref="B17" location="'Funding_Bank '!A1" display="Funding [Bank]" xr:uid="{00000000-0004-0000-1000-00000F000000}"/>
    <hyperlink ref="B22" location="'Capital Adequacy_Group'!A1" display="Capital Adequacy [Group]" xr:uid="{00000000-0004-0000-1000-000010000000}"/>
    <hyperlink ref="B23" location="'Capital Adequacy_Bank'!A1" display="Capital Adequacy [Bank]" xr:uid="{00000000-0004-0000-1000-000011000000}"/>
    <hyperlink ref="B24" location="'Woori Card'!A1" display="Woori Card" xr:uid="{00000000-0004-0000-1000-000012000000}"/>
    <hyperlink ref="B25" location="'Orgarnization Structure'!A1" display="Orgarnization Structure" xr:uid="{00000000-0004-0000-1000-000013000000}"/>
    <hyperlink ref="B26" location="'Credit Rating'!A1" display="Credit Rating" xr:uid="{00000000-0004-0000-1000-000014000000}"/>
    <hyperlink ref="B47" location="'Financial Highlights'!A1" display="Financial Highlights" xr:uid="{00000000-0004-0000-1000-000015000000}"/>
    <hyperlink ref="B48" location="IS!A1" display="Income Statements [Group/Bank]" xr:uid="{00000000-0004-0000-1000-000016000000}"/>
    <hyperlink ref="B49" location="BS!A1" display="Balance Sheets [Group/Bank]" xr:uid="{00000000-0004-0000-1000-000017000000}"/>
    <hyperlink ref="B50" location="'NIM NIS_Bank + Card'!A1" display="NIM &amp; NIS [Bank+Card]" xr:uid="{00000000-0004-0000-1000-000018000000}"/>
    <hyperlink ref="B51" location="'NIM NIS_Bank'!A1" display="NIM &amp; NIS [Bank]" xr:uid="{00000000-0004-0000-1000-000019000000}"/>
    <hyperlink ref="B54" location="Loans_Bank!A1" display="Loans [Bank]" xr:uid="{00000000-0004-0000-1000-00001A000000}"/>
    <hyperlink ref="B56" location="'Asset Quality_Group'!A1" display="Asset Quality [Group]" xr:uid="{00000000-0004-0000-1000-00001B000000}"/>
    <hyperlink ref="B57" location="'Asset Quality_Bank'!A1" display="Asset Quality [Bank]" xr:uid="{00000000-0004-0000-1000-00001C000000}"/>
    <hyperlink ref="B58" location="'Provision_Bank '!A1" display="Provision [Bank]" xr:uid="{00000000-0004-0000-1000-00001D000000}"/>
    <hyperlink ref="B59" location="Delinquency_Bank!A1" display="Delinquency [Bank]" xr:uid="{00000000-0004-0000-1000-00001E000000}"/>
    <hyperlink ref="B52" location="'Non-Interest Income'!A1" display="Non-Interest Income [Group/Bank]" xr:uid="{00000000-0004-0000-1000-00001F000000}"/>
    <hyperlink ref="B53" location="'SG&amp;A Expense'!A1" display="SG&amp;A Expense [Group/Bank]" xr:uid="{00000000-0004-0000-1000-000020000000}"/>
    <hyperlink ref="B55" location="'Funding_Bank '!A1" display="Funding [Bank]" xr:uid="{00000000-0004-0000-1000-000021000000}"/>
    <hyperlink ref="B60" location="'Capital Adequacy_Group'!A1" display="Capital Adequacy [Group]" xr:uid="{00000000-0004-0000-1000-000022000000}"/>
    <hyperlink ref="B61" location="'Capital Adequacy_Bank'!A1" display="Capital Adequacy [Bank]" xr:uid="{00000000-0004-0000-1000-000023000000}"/>
    <hyperlink ref="B62" location="'Woori Card'!A1" display="Woori Card" xr:uid="{00000000-0004-0000-1000-000024000000}"/>
    <hyperlink ref="B63" location="'Orgarnization Structure'!A1" display="Orgarnization Structure" xr:uid="{00000000-0004-0000-1000-000025000000}"/>
    <hyperlink ref="B64" location="'Credit Rating'!A1" display="Credit Rating" xr:uid="{00000000-0004-0000-1000-000026000000}"/>
    <hyperlink ref="A83" location="'Table of Contents'!A1" display="Table of  Contents" xr:uid="{00000000-0004-0000-1000-000027000000}"/>
    <hyperlink ref="B86" location="'Financial Highlights'!A1" display="Financial Highlights" xr:uid="{00000000-0004-0000-1000-000028000000}"/>
    <hyperlink ref="B87" location="IS!A1" display="Income Statements [Group/Bank]" xr:uid="{00000000-0004-0000-1000-000029000000}"/>
    <hyperlink ref="B88" location="BS!A1" display="Balance Sheets [Group/Bank]" xr:uid="{00000000-0004-0000-1000-00002A000000}"/>
    <hyperlink ref="B89" location="'NIM NIS_Bank + Card'!A1" display="NIM &amp; NIS [Bank+Card]" xr:uid="{00000000-0004-0000-1000-00002B000000}"/>
    <hyperlink ref="B90" location="'NIM NIS_Bank'!A1" display="NIM &amp; NIS [Bank]" xr:uid="{00000000-0004-0000-1000-00002C000000}"/>
    <hyperlink ref="B93" location="Loans_Bank!A1" display="Loans [Bank]" xr:uid="{00000000-0004-0000-1000-00002D000000}"/>
    <hyperlink ref="B95" location="'Asset Quality_Group'!A1" display="Asset Quality [Group]" xr:uid="{00000000-0004-0000-1000-00002E000000}"/>
    <hyperlink ref="B96" location="'Asset Quality_Bank'!A1" display="Asset Quality [Bank]" xr:uid="{00000000-0004-0000-1000-00002F000000}"/>
    <hyperlink ref="B97" location="'Provision_Bank '!A1" display="Provision [Bank]" xr:uid="{00000000-0004-0000-1000-000030000000}"/>
    <hyperlink ref="B98" location="Delinquency_Bank!A1" display="Delinquency [Bank]" xr:uid="{00000000-0004-0000-1000-000031000000}"/>
    <hyperlink ref="B91" location="'Non-Interest Income'!A1" display="Non-Interest Income [Group/Bank]" xr:uid="{00000000-0004-0000-1000-000032000000}"/>
    <hyperlink ref="B92" location="'SG&amp;A Expense'!A1" display="SG&amp;A Expense [Group/Bank]" xr:uid="{00000000-0004-0000-1000-000033000000}"/>
    <hyperlink ref="B94" location="'Funding_Bank '!A1" display="Funding [Bank]" xr:uid="{00000000-0004-0000-1000-000034000000}"/>
    <hyperlink ref="B99" location="'Capital Adequacy_Group'!A1" display="Capital Adequacy [Group]" xr:uid="{00000000-0004-0000-1000-000035000000}"/>
    <hyperlink ref="B100" location="'Capital Adequacy_Bank'!A1" display="Capital Adequacy [Bank]" xr:uid="{00000000-0004-0000-1000-000036000000}"/>
    <hyperlink ref="B101" location="'Woori Card'!A1" display="Woori Card" xr:uid="{00000000-0004-0000-1000-000037000000}"/>
    <hyperlink ref="B102" location="'Orgarnization Structure'!A1" display="Orgarnization Structure" xr:uid="{00000000-0004-0000-1000-000038000000}"/>
    <hyperlink ref="B103" location="'Credit Rating'!A1" display="Credit Rating" xr:uid="{00000000-0004-0000-1000-000039000000}"/>
  </hyperlinks>
  <pageMargins left="0.23622047244094491" right="0.31496062992125984" top="0.74803149606299213" bottom="0.31496062992125984" header="0.31496062992125984" footer="0.31496062992125984"/>
  <pageSetup paperSize="9" scale="88" fitToHeight="0" orientation="landscape" r:id="rId1"/>
  <rowBreaks count="2" manualBreakCount="2">
    <brk id="40" max="18" man="1"/>
    <brk id="79" max="1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pageSetUpPr fitToPage="1"/>
  </sheetPr>
  <dimension ref="A1:AS64"/>
  <sheetViews>
    <sheetView view="pageBreakPreview" zoomScale="85" zoomScaleSheetLayoutView="85" workbookViewId="0">
      <pane xSplit="2" ySplit="4" topLeftCell="C5" activePane="bottomRight" state="frozen"/>
      <selection activeCell="V43" sqref="V43"/>
      <selection pane="topRight" activeCell="V43" sqref="V43"/>
      <selection pane="bottomLeft" activeCell="V43" sqref="V43"/>
      <selection pane="bottomRight"/>
    </sheetView>
  </sheetViews>
  <sheetFormatPr defaultColWidth="9" defaultRowHeight="12"/>
  <cols>
    <col min="1" max="1" width="0.875" style="391" customWidth="1"/>
    <col min="2" max="2" width="27.75" style="404" bestFit="1" customWidth="1"/>
    <col min="3" max="3" width="2.625" style="394" customWidth="1"/>
    <col min="4" max="5" width="1.625" style="394" customWidth="1"/>
    <col min="6" max="6" width="18.75" style="394" customWidth="1"/>
    <col min="7" max="7" width="9.375" style="394" customWidth="1"/>
    <col min="8" max="16" width="10.625" style="403" customWidth="1"/>
    <col min="17" max="16384" width="9" style="394"/>
  </cols>
  <sheetData>
    <row r="1" spans="1:45" s="133" customFormat="1" ht="10.5" customHeight="1">
      <c r="A1" s="22"/>
      <c r="B1" s="128"/>
      <c r="C1" s="129"/>
      <c r="D1" s="129"/>
      <c r="E1" s="129"/>
      <c r="F1" s="129"/>
      <c r="G1" s="129"/>
      <c r="H1" s="375"/>
      <c r="I1" s="375"/>
      <c r="J1" s="375"/>
      <c r="K1" s="375"/>
      <c r="L1" s="375"/>
      <c r="M1" s="375"/>
      <c r="N1" s="375"/>
      <c r="O1" s="375"/>
      <c r="P1" s="375"/>
      <c r="Q1" s="375"/>
      <c r="R1" s="375"/>
      <c r="S1" s="375"/>
      <c r="T1" s="375"/>
      <c r="U1" s="375"/>
      <c r="V1" s="375"/>
      <c r="W1" s="375"/>
      <c r="X1" s="375"/>
    </row>
    <row r="2" spans="1:45" s="133" customFormat="1" ht="15" customHeight="1">
      <c r="A2" s="22"/>
      <c r="B2" s="132"/>
      <c r="D2" s="687" t="s">
        <v>1042</v>
      </c>
      <c r="H2" s="375"/>
      <c r="I2" s="375"/>
      <c r="J2" s="375"/>
      <c r="K2" s="375"/>
      <c r="L2" s="130"/>
      <c r="M2" s="130"/>
      <c r="N2" s="130"/>
      <c r="O2" s="130"/>
      <c r="P2" s="130"/>
      <c r="Q2" s="130"/>
      <c r="R2" s="130"/>
      <c r="S2" s="130"/>
      <c r="T2" s="375"/>
      <c r="U2" s="375"/>
      <c r="V2" s="375"/>
      <c r="W2" s="375"/>
      <c r="X2" s="375"/>
    </row>
    <row r="3" spans="1:45" s="598" customFormat="1" ht="5.0999999999999996" customHeight="1">
      <c r="A3" s="602"/>
      <c r="B3" s="597"/>
      <c r="D3" s="603"/>
      <c r="H3" s="651"/>
      <c r="I3" s="651"/>
      <c r="L3" s="651"/>
      <c r="M3" s="651"/>
      <c r="N3" s="651"/>
      <c r="O3" s="651"/>
      <c r="P3" s="651"/>
      <c r="Q3" s="651"/>
      <c r="R3" s="651"/>
      <c r="S3" s="651"/>
    </row>
    <row r="4" spans="1:45" s="654" customFormat="1" ht="20.100000000000001" customHeight="1">
      <c r="A4" s="652"/>
      <c r="B4" s="653"/>
      <c r="D4" s="653"/>
      <c r="F4" s="655"/>
      <c r="G4" s="655"/>
      <c r="H4" s="600"/>
      <c r="I4" s="601"/>
      <c r="J4" s="600"/>
      <c r="K4" s="600"/>
      <c r="L4" s="600"/>
      <c r="M4" s="600"/>
      <c r="N4" s="601"/>
      <c r="O4" s="600"/>
      <c r="P4" s="600"/>
      <c r="Q4" s="600"/>
      <c r="R4" s="601"/>
      <c r="S4" s="656"/>
      <c r="T4" s="656"/>
      <c r="U4" s="655"/>
      <c r="AB4" s="585"/>
      <c r="AC4" s="585"/>
      <c r="AD4" s="585"/>
      <c r="AE4" s="585"/>
      <c r="AF4" s="585"/>
      <c r="AG4" s="585"/>
      <c r="AH4" s="585"/>
      <c r="AI4" s="585"/>
      <c r="AJ4" s="585"/>
      <c r="AK4" s="585"/>
      <c r="AL4" s="585"/>
      <c r="AM4" s="585"/>
      <c r="AN4" s="585"/>
      <c r="AO4" s="585"/>
      <c r="AP4" s="585"/>
      <c r="AQ4" s="585"/>
      <c r="AR4" s="585"/>
      <c r="AS4" s="585"/>
    </row>
    <row r="5" spans="1:45" s="345" customFormat="1" ht="4.5" customHeight="1">
      <c r="A5" s="688"/>
      <c r="B5" s="564"/>
      <c r="D5" s="564"/>
      <c r="F5" s="565"/>
      <c r="G5" s="565"/>
      <c r="H5" s="523"/>
      <c r="I5" s="468"/>
      <c r="J5" s="523"/>
      <c r="K5" s="523"/>
      <c r="L5" s="523"/>
      <c r="M5" s="523"/>
      <c r="N5" s="468"/>
      <c r="O5" s="523"/>
      <c r="P5" s="523"/>
      <c r="Q5" s="523"/>
      <c r="R5" s="468"/>
      <c r="S5" s="566"/>
      <c r="T5" s="566"/>
      <c r="U5" s="565"/>
      <c r="AB5" s="133"/>
      <c r="AC5" s="133"/>
      <c r="AD5" s="133"/>
      <c r="AE5" s="133"/>
      <c r="AF5" s="133"/>
      <c r="AG5" s="133"/>
      <c r="AH5" s="133"/>
      <c r="AI5" s="133"/>
      <c r="AJ5" s="133"/>
      <c r="AK5" s="133"/>
      <c r="AL5" s="133"/>
      <c r="AM5" s="133"/>
      <c r="AN5" s="133"/>
      <c r="AO5" s="133"/>
      <c r="AP5" s="133"/>
      <c r="AQ5" s="133"/>
      <c r="AR5" s="133"/>
      <c r="AS5" s="133"/>
    </row>
    <row r="6" spans="1:45" s="393" customFormat="1" ht="15" customHeight="1">
      <c r="A6" s="187" t="s">
        <v>58</v>
      </c>
      <c r="B6" s="188"/>
      <c r="C6" s="28"/>
      <c r="D6" s="28"/>
      <c r="E6" s="28"/>
      <c r="F6" s="28"/>
      <c r="G6" s="28"/>
      <c r="H6" s="34"/>
      <c r="I6" s="34"/>
      <c r="J6" s="34"/>
      <c r="K6" s="34"/>
      <c r="L6" s="34"/>
      <c r="M6" s="34"/>
      <c r="N6" s="34"/>
      <c r="O6" s="392"/>
      <c r="P6" s="392"/>
    </row>
    <row r="7" spans="1:45" ht="15" customHeight="1">
      <c r="A7" s="189"/>
      <c r="B7" s="190"/>
      <c r="C7" s="28"/>
      <c r="D7" s="27"/>
      <c r="E7" s="28"/>
      <c r="F7" s="28"/>
      <c r="G7" s="28"/>
      <c r="H7" s="28"/>
      <c r="I7" s="34"/>
      <c r="J7" s="34"/>
      <c r="K7" s="34"/>
      <c r="L7" s="34"/>
      <c r="M7" s="34"/>
      <c r="N7" s="34"/>
      <c r="O7" s="34"/>
      <c r="P7" s="34"/>
    </row>
    <row r="8" spans="1:45" ht="15" customHeight="1">
      <c r="A8" s="689" t="s">
        <v>1066</v>
      </c>
      <c r="B8" s="691"/>
      <c r="C8" s="28"/>
      <c r="D8" s="28"/>
      <c r="E8" s="28"/>
      <c r="F8" s="28"/>
      <c r="G8" s="28"/>
      <c r="H8" s="28"/>
      <c r="I8" s="395"/>
      <c r="J8" s="121"/>
      <c r="K8" s="121"/>
      <c r="L8" s="121"/>
      <c r="M8" s="121"/>
      <c r="N8" s="120"/>
      <c r="O8" s="120"/>
      <c r="P8" s="120"/>
    </row>
    <row r="9" spans="1:45" ht="15" customHeight="1">
      <c r="A9" s="191"/>
      <c r="B9" s="692" t="s">
        <v>1067</v>
      </c>
      <c r="C9" s="28"/>
      <c r="D9" s="28"/>
      <c r="E9" s="28"/>
      <c r="F9" s="28"/>
      <c r="G9" s="28"/>
      <c r="H9" s="28"/>
      <c r="I9" s="395"/>
      <c r="J9" s="121"/>
      <c r="K9" s="121"/>
      <c r="L9" s="121"/>
      <c r="M9" s="121"/>
      <c r="N9" s="120"/>
      <c r="O9" s="120"/>
      <c r="P9" s="120"/>
    </row>
    <row r="10" spans="1:45" ht="15" customHeight="1">
      <c r="A10" s="191"/>
      <c r="B10" s="692" t="s">
        <v>1068</v>
      </c>
      <c r="C10" s="28"/>
      <c r="D10" s="28"/>
      <c r="E10" s="28"/>
      <c r="F10" s="28"/>
      <c r="G10" s="28"/>
      <c r="H10" s="28"/>
      <c r="I10" s="29"/>
      <c r="J10" s="396"/>
      <c r="K10" s="396"/>
      <c r="L10" s="396"/>
      <c r="M10" s="396"/>
      <c r="N10" s="120"/>
      <c r="O10" s="120"/>
      <c r="P10" s="120"/>
    </row>
    <row r="11" spans="1:45" ht="15" customHeight="1">
      <c r="A11" s="690"/>
      <c r="B11" s="692" t="s">
        <v>1069</v>
      </c>
      <c r="C11" s="28"/>
      <c r="D11" s="28"/>
      <c r="E11" s="28"/>
      <c r="F11" s="28"/>
      <c r="G11" s="28"/>
      <c r="H11" s="28"/>
      <c r="I11" s="29"/>
      <c r="J11" s="396"/>
      <c r="K11" s="396"/>
      <c r="L11" s="396"/>
      <c r="M11" s="396"/>
      <c r="N11" s="120"/>
      <c r="O11" s="120"/>
      <c r="P11" s="120"/>
    </row>
    <row r="12" spans="1:45" ht="15" customHeight="1">
      <c r="A12" s="690"/>
      <c r="B12" s="692" t="s">
        <v>1070</v>
      </c>
      <c r="C12" s="28"/>
      <c r="D12" s="28"/>
      <c r="E12" s="28"/>
      <c r="F12" s="28"/>
      <c r="G12" s="28"/>
      <c r="H12" s="28"/>
      <c r="I12" s="29"/>
      <c r="J12" s="120"/>
      <c r="K12" s="120"/>
      <c r="L12" s="120"/>
      <c r="M12" s="120"/>
      <c r="N12" s="120"/>
      <c r="O12" s="120"/>
      <c r="P12" s="120"/>
    </row>
    <row r="13" spans="1:45" ht="15" customHeight="1">
      <c r="A13" s="690"/>
      <c r="B13" s="692" t="s">
        <v>1071</v>
      </c>
      <c r="C13" s="28"/>
      <c r="D13" s="28"/>
      <c r="E13" s="28"/>
      <c r="F13" s="28"/>
      <c r="G13" s="28"/>
      <c r="H13" s="28"/>
      <c r="I13" s="29"/>
      <c r="J13" s="120"/>
      <c r="K13" s="120"/>
      <c r="L13" s="120"/>
      <c r="M13" s="120"/>
      <c r="N13" s="120"/>
      <c r="O13" s="120"/>
      <c r="P13" s="120"/>
    </row>
    <row r="14" spans="1:45" ht="15" customHeight="1">
      <c r="A14" s="690"/>
      <c r="B14" s="692" t="s">
        <v>1072</v>
      </c>
      <c r="C14" s="28"/>
      <c r="D14" s="28"/>
      <c r="E14" s="28"/>
      <c r="F14" s="28"/>
      <c r="G14" s="28"/>
      <c r="H14" s="28"/>
      <c r="I14" s="29"/>
      <c r="J14" s="30"/>
      <c r="K14" s="31"/>
      <c r="L14" s="31"/>
      <c r="M14" s="31"/>
      <c r="N14" s="120"/>
      <c r="O14" s="120"/>
      <c r="P14" s="120"/>
    </row>
    <row r="15" spans="1:45" ht="15" customHeight="1">
      <c r="A15" s="690"/>
      <c r="B15" s="692" t="s">
        <v>1073</v>
      </c>
      <c r="C15" s="28"/>
      <c r="D15" s="28"/>
      <c r="E15" s="28"/>
      <c r="F15" s="28"/>
      <c r="G15" s="28"/>
      <c r="H15" s="28"/>
      <c r="I15" s="29"/>
      <c r="J15" s="32"/>
      <c r="K15" s="32"/>
      <c r="L15" s="32"/>
      <c r="M15" s="32"/>
      <c r="N15" s="120"/>
      <c r="O15" s="120"/>
      <c r="P15" s="120"/>
    </row>
    <row r="16" spans="1:45" ht="15" customHeight="1">
      <c r="A16" s="690"/>
      <c r="B16" s="692" t="s">
        <v>1074</v>
      </c>
      <c r="C16" s="28"/>
      <c r="D16" s="28"/>
      <c r="E16" s="28"/>
      <c r="F16" s="28"/>
      <c r="G16" s="28"/>
      <c r="H16" s="28"/>
      <c r="I16" s="29"/>
      <c r="J16" s="32"/>
      <c r="K16" s="32"/>
      <c r="L16" s="32"/>
      <c r="M16" s="32"/>
      <c r="N16" s="120"/>
      <c r="O16" s="120"/>
      <c r="P16" s="120"/>
    </row>
    <row r="17" spans="1:16" ht="15" customHeight="1">
      <c r="A17" s="690"/>
      <c r="B17" s="692" t="s">
        <v>1075</v>
      </c>
      <c r="C17" s="28"/>
      <c r="D17" s="28"/>
      <c r="E17" s="28"/>
      <c r="F17" s="28"/>
      <c r="G17" s="28"/>
      <c r="H17" s="28"/>
      <c r="I17" s="29"/>
      <c r="J17" s="121"/>
      <c r="K17" s="121"/>
      <c r="L17" s="121"/>
      <c r="M17" s="121"/>
      <c r="N17" s="120"/>
      <c r="O17" s="120"/>
      <c r="P17" s="120"/>
    </row>
    <row r="18" spans="1:16" ht="15" customHeight="1">
      <c r="A18" s="690"/>
      <c r="B18" s="692" t="s">
        <v>1076</v>
      </c>
      <c r="C18" s="28"/>
      <c r="D18" s="28"/>
      <c r="E18" s="28"/>
      <c r="F18" s="28"/>
      <c r="G18" s="28"/>
      <c r="H18" s="28"/>
      <c r="I18" s="29"/>
      <c r="J18" s="121"/>
      <c r="K18" s="121"/>
      <c r="L18" s="121"/>
      <c r="M18" s="121"/>
      <c r="N18" s="120"/>
      <c r="O18" s="120"/>
      <c r="P18" s="120"/>
    </row>
    <row r="19" spans="1:16" ht="15" customHeight="1">
      <c r="A19" s="191"/>
      <c r="B19" s="692" t="s">
        <v>1077</v>
      </c>
      <c r="C19" s="28"/>
      <c r="D19" s="28"/>
      <c r="E19" s="28"/>
      <c r="F19" s="28"/>
      <c r="G19" s="28"/>
      <c r="H19" s="28"/>
      <c r="I19" s="30"/>
      <c r="J19" s="30"/>
      <c r="K19" s="30"/>
      <c r="L19" s="30"/>
      <c r="M19" s="30"/>
      <c r="N19" s="33"/>
      <c r="O19" s="33"/>
      <c r="P19" s="33"/>
    </row>
    <row r="20" spans="1:16" ht="15" customHeight="1">
      <c r="A20" s="690"/>
      <c r="B20" s="692" t="s">
        <v>1078</v>
      </c>
      <c r="C20" s="28"/>
      <c r="D20" s="28"/>
      <c r="E20" s="28"/>
      <c r="F20" s="28"/>
      <c r="G20" s="28"/>
      <c r="H20" s="34"/>
      <c r="I20" s="35"/>
      <c r="J20" s="35"/>
      <c r="K20" s="35"/>
      <c r="L20" s="35"/>
      <c r="M20" s="35"/>
      <c r="N20" s="35"/>
      <c r="O20" s="35"/>
      <c r="P20" s="35"/>
    </row>
    <row r="21" spans="1:16" ht="15" customHeight="1">
      <c r="A21" s="690"/>
      <c r="B21" s="692" t="s">
        <v>1079</v>
      </c>
      <c r="C21" s="28"/>
      <c r="D21" s="28"/>
      <c r="E21" s="28"/>
      <c r="F21" s="28"/>
      <c r="G21" s="28"/>
      <c r="H21" s="28"/>
      <c r="I21" s="28"/>
      <c r="J21" s="28"/>
      <c r="K21" s="28"/>
      <c r="L21" s="28"/>
      <c r="M21" s="28"/>
      <c r="N21" s="28"/>
      <c r="O21" s="28"/>
      <c r="P21" s="28"/>
    </row>
    <row r="22" spans="1:16" ht="15" customHeight="1">
      <c r="A22" s="690"/>
      <c r="B22" s="692" t="s">
        <v>1080</v>
      </c>
      <c r="C22" s="28"/>
      <c r="D22" s="27"/>
      <c r="E22" s="28"/>
      <c r="F22" s="28"/>
      <c r="G22" s="28"/>
      <c r="H22" s="34"/>
      <c r="I22" s="36"/>
      <c r="J22" s="36"/>
      <c r="K22" s="36"/>
      <c r="L22" s="36"/>
      <c r="M22" s="36"/>
      <c r="N22" s="36"/>
      <c r="O22" s="36"/>
      <c r="P22" s="36"/>
    </row>
    <row r="23" spans="1:16" ht="15" customHeight="1">
      <c r="A23" s="690"/>
      <c r="B23" s="692" t="s">
        <v>1081</v>
      </c>
      <c r="C23" s="28"/>
      <c r="D23" s="28"/>
      <c r="E23" s="28"/>
      <c r="F23" s="28"/>
      <c r="G23" s="28"/>
      <c r="H23" s="34"/>
      <c r="I23" s="35"/>
      <c r="J23" s="35"/>
      <c r="K23" s="35"/>
      <c r="L23" s="35"/>
      <c r="M23" s="35"/>
      <c r="N23" s="35"/>
      <c r="O23" s="35"/>
      <c r="P23" s="35"/>
    </row>
    <row r="24" spans="1:16" ht="15" customHeight="1">
      <c r="A24" s="690"/>
      <c r="B24" s="692" t="s">
        <v>1082</v>
      </c>
      <c r="C24" s="28"/>
      <c r="D24" s="28"/>
      <c r="E24" s="28"/>
      <c r="F24" s="28"/>
      <c r="G24" s="28"/>
      <c r="H24" s="34"/>
      <c r="I24" s="35"/>
      <c r="J24" s="35"/>
      <c r="K24" s="35"/>
      <c r="L24" s="35"/>
      <c r="M24" s="35"/>
      <c r="N24" s="35"/>
      <c r="O24" s="35"/>
      <c r="P24" s="35"/>
    </row>
    <row r="25" spans="1:16" ht="15" customHeight="1">
      <c r="A25" s="690"/>
      <c r="B25" s="921" t="s">
        <v>1301</v>
      </c>
      <c r="C25" s="28"/>
      <c r="D25" s="28"/>
      <c r="E25" s="28"/>
      <c r="F25" s="28"/>
      <c r="G25" s="28"/>
      <c r="H25" s="34"/>
      <c r="I25" s="35"/>
      <c r="J25" s="35"/>
      <c r="K25" s="35"/>
      <c r="L25" s="35"/>
      <c r="M25" s="35"/>
      <c r="N25" s="35"/>
      <c r="O25" s="35"/>
      <c r="P25" s="35"/>
    </row>
    <row r="26" spans="1:16" ht="15" customHeight="1">
      <c r="A26" s="690"/>
      <c r="B26" s="692" t="s">
        <v>1083</v>
      </c>
      <c r="C26" s="28"/>
      <c r="D26" s="28"/>
      <c r="E26" s="28"/>
      <c r="F26" s="28"/>
      <c r="G26" s="28"/>
      <c r="H26" s="34"/>
      <c r="I26" s="35"/>
      <c r="J26" s="35"/>
      <c r="K26" s="35"/>
      <c r="L26" s="35"/>
      <c r="M26" s="35"/>
      <c r="N26" s="35"/>
      <c r="O26" s="35"/>
      <c r="P26" s="35"/>
    </row>
    <row r="27" spans="1:16" ht="15" customHeight="1">
      <c r="A27" s="189"/>
      <c r="B27" s="153"/>
      <c r="C27" s="28"/>
      <c r="D27" s="28"/>
      <c r="E27" s="28"/>
      <c r="F27" s="28"/>
      <c r="G27" s="28"/>
      <c r="H27" s="34"/>
      <c r="I27" s="35"/>
      <c r="J27" s="35"/>
      <c r="K27" s="35"/>
      <c r="L27" s="35"/>
      <c r="M27" s="35"/>
      <c r="N27" s="35"/>
      <c r="O27" s="35"/>
      <c r="P27" s="35"/>
    </row>
    <row r="28" spans="1:16" ht="15" customHeight="1">
      <c r="A28" s="189"/>
      <c r="B28" s="686"/>
      <c r="C28" s="28"/>
      <c r="D28" s="28"/>
      <c r="E28" s="28"/>
      <c r="F28" s="28"/>
      <c r="G28" s="28"/>
      <c r="H28" s="34"/>
      <c r="I28" s="35"/>
      <c r="J28" s="35"/>
      <c r="K28" s="35"/>
      <c r="L28" s="35"/>
      <c r="M28" s="35"/>
      <c r="N28" s="35"/>
      <c r="O28" s="35"/>
      <c r="P28" s="35"/>
    </row>
    <row r="29" spans="1:16" ht="15" customHeight="1">
      <c r="A29" s="189"/>
      <c r="B29" s="153"/>
      <c r="C29" s="28"/>
      <c r="D29" s="28"/>
      <c r="E29" s="28"/>
      <c r="F29" s="28"/>
      <c r="G29" s="28"/>
      <c r="H29" s="34"/>
      <c r="I29" s="35"/>
      <c r="J29" s="35"/>
      <c r="K29" s="35"/>
      <c r="L29" s="35"/>
      <c r="M29" s="35"/>
      <c r="N29" s="35"/>
      <c r="O29" s="35"/>
      <c r="P29" s="35"/>
    </row>
    <row r="30" spans="1:16" ht="15" customHeight="1">
      <c r="A30" s="161"/>
      <c r="B30" s="153"/>
      <c r="C30" s="28"/>
      <c r="D30" s="28"/>
      <c r="E30" s="28"/>
      <c r="F30" s="397"/>
      <c r="G30" s="28"/>
      <c r="H30" s="34"/>
      <c r="I30" s="35"/>
      <c r="J30" s="35"/>
      <c r="K30" s="35"/>
      <c r="L30" s="35"/>
      <c r="M30" s="35"/>
      <c r="N30" s="35"/>
      <c r="O30" s="35"/>
      <c r="P30" s="35"/>
    </row>
    <row r="31" spans="1:16" ht="15" customHeight="1">
      <c r="A31" s="7"/>
      <c r="B31" s="153"/>
      <c r="C31" s="28"/>
      <c r="D31" s="27"/>
      <c r="E31" s="28"/>
      <c r="F31" s="37"/>
      <c r="G31" s="28"/>
      <c r="H31" s="34"/>
      <c r="I31" s="35"/>
      <c r="J31" s="35"/>
      <c r="K31" s="35"/>
      <c r="L31" s="35"/>
      <c r="M31" s="35"/>
      <c r="N31" s="35"/>
      <c r="O31" s="35"/>
      <c r="P31" s="35"/>
    </row>
    <row r="32" spans="1:16" ht="15" customHeight="1">
      <c r="A32" s="150"/>
      <c r="B32" s="153"/>
      <c r="C32" s="28"/>
      <c r="D32" s="28"/>
      <c r="E32" s="28"/>
      <c r="F32" s="28"/>
      <c r="G32" s="28"/>
      <c r="H32" s="34"/>
      <c r="I32" s="35"/>
      <c r="J32" s="35"/>
      <c r="K32" s="35"/>
      <c r="L32" s="35"/>
      <c r="M32" s="35"/>
      <c r="N32" s="35"/>
      <c r="O32" s="38"/>
      <c r="P32" s="38"/>
    </row>
    <row r="33" spans="1:16" ht="15" customHeight="1">
      <c r="A33" s="7"/>
      <c r="B33" s="153"/>
      <c r="C33" s="28"/>
      <c r="D33" s="28"/>
      <c r="E33" s="28"/>
      <c r="F33" s="28"/>
      <c r="G33" s="39"/>
      <c r="H33" s="39"/>
      <c r="I33" s="40"/>
      <c r="J33" s="40"/>
      <c r="K33" s="40"/>
      <c r="L33" s="35"/>
      <c r="M33" s="35"/>
      <c r="N33" s="35"/>
      <c r="O33" s="38"/>
      <c r="P33" s="38"/>
    </row>
    <row r="34" spans="1:16" ht="15" customHeight="1">
      <c r="A34" s="7"/>
      <c r="B34" s="153"/>
      <c r="C34" s="28"/>
      <c r="D34" s="28"/>
      <c r="E34" s="28"/>
      <c r="F34" s="39"/>
      <c r="G34" s="39"/>
      <c r="H34" s="39"/>
      <c r="I34" s="40"/>
      <c r="J34" s="40"/>
      <c r="K34" s="40"/>
      <c r="L34" s="35"/>
      <c r="M34" s="35"/>
      <c r="N34" s="35"/>
      <c r="O34" s="38"/>
      <c r="P34" s="38"/>
    </row>
    <row r="35" spans="1:16" ht="15" customHeight="1">
      <c r="A35" s="7"/>
      <c r="B35" s="153"/>
      <c r="C35" s="28"/>
      <c r="D35" s="28"/>
      <c r="E35" s="28"/>
      <c r="F35" s="39"/>
      <c r="G35" s="39"/>
      <c r="H35" s="39"/>
      <c r="I35" s="40"/>
      <c r="J35" s="40"/>
      <c r="K35" s="40"/>
      <c r="L35" s="35"/>
      <c r="M35" s="35"/>
      <c r="N35" s="35"/>
      <c r="O35" s="28"/>
      <c r="P35" s="28"/>
    </row>
    <row r="36" spans="1:16" ht="15" customHeight="1">
      <c r="A36" s="7"/>
      <c r="B36" s="153"/>
      <c r="C36" s="28"/>
      <c r="D36" s="28"/>
      <c r="E36" s="28"/>
      <c r="F36" s="39"/>
      <c r="G36" s="39"/>
      <c r="H36" s="41"/>
      <c r="I36" s="40"/>
      <c r="J36" s="40"/>
      <c r="K36" s="40"/>
      <c r="L36" s="35"/>
      <c r="M36" s="35"/>
      <c r="N36" s="35"/>
      <c r="O36" s="38"/>
      <c r="P36" s="38"/>
    </row>
    <row r="37" spans="1:16" ht="15" customHeight="1">
      <c r="A37" s="7"/>
      <c r="B37" s="153"/>
      <c r="C37" s="28"/>
      <c r="D37" s="35"/>
      <c r="E37" s="34"/>
      <c r="F37" s="39"/>
      <c r="G37" s="39"/>
      <c r="H37" s="39"/>
      <c r="I37" s="40"/>
      <c r="J37" s="40"/>
      <c r="K37" s="40"/>
      <c r="L37" s="35"/>
      <c r="M37" s="35"/>
      <c r="N37" s="35"/>
      <c r="O37" s="28"/>
      <c r="P37" s="28"/>
    </row>
    <row r="38" spans="1:16" ht="15" customHeight="1">
      <c r="A38" s="7"/>
      <c r="B38" s="153"/>
      <c r="C38" s="28"/>
      <c r="D38" s="35"/>
      <c r="E38" s="34"/>
      <c r="F38" s="39"/>
      <c r="G38" s="35"/>
      <c r="H38" s="34"/>
      <c r="I38" s="35"/>
      <c r="J38" s="35"/>
      <c r="K38" s="35"/>
      <c r="L38" s="35"/>
      <c r="M38" s="35"/>
      <c r="N38" s="35"/>
      <c r="O38" s="28"/>
      <c r="P38" s="28"/>
    </row>
    <row r="39" spans="1:16" ht="15" customHeight="1">
      <c r="A39" s="7"/>
      <c r="B39" s="153"/>
      <c r="C39" s="28"/>
      <c r="D39" s="27"/>
      <c r="E39" s="27"/>
      <c r="F39" s="44"/>
      <c r="G39" s="42"/>
      <c r="H39" s="34"/>
      <c r="I39" s="35"/>
      <c r="J39" s="35"/>
      <c r="K39" s="35"/>
      <c r="L39" s="35"/>
      <c r="M39" s="35"/>
      <c r="N39" s="35"/>
      <c r="O39" s="38"/>
      <c r="P39" s="38"/>
    </row>
    <row r="40" spans="1:16" ht="15" customHeight="1">
      <c r="A40" s="7"/>
      <c r="B40" s="153"/>
      <c r="C40" s="28"/>
      <c r="D40" s="28"/>
      <c r="E40" s="28"/>
      <c r="F40" s="45"/>
      <c r="G40" s="28"/>
      <c r="H40" s="34"/>
      <c r="I40" s="35"/>
      <c r="J40" s="35"/>
      <c r="K40" s="35"/>
      <c r="L40" s="35"/>
      <c r="M40" s="35"/>
      <c r="N40" s="35"/>
      <c r="O40" s="38"/>
      <c r="P40" s="38"/>
    </row>
    <row r="41" spans="1:16" ht="15" customHeight="1">
      <c r="A41" s="7"/>
      <c r="B41" s="150"/>
      <c r="C41" s="28"/>
      <c r="D41" s="28"/>
      <c r="E41" s="28"/>
      <c r="F41" s="114"/>
      <c r="G41" s="116"/>
      <c r="H41" s="115"/>
      <c r="I41" s="115"/>
      <c r="J41" s="35"/>
      <c r="K41" s="35"/>
      <c r="L41" s="35"/>
      <c r="M41" s="35"/>
      <c r="N41" s="35"/>
      <c r="O41" s="38"/>
      <c r="P41" s="38"/>
    </row>
    <row r="42" spans="1:16" ht="15" customHeight="1">
      <c r="A42" s="7"/>
      <c r="B42" s="150"/>
      <c r="C42" s="28"/>
      <c r="D42" s="28"/>
      <c r="E42" s="28"/>
      <c r="F42" s="114"/>
      <c r="G42" s="116"/>
      <c r="H42" s="115"/>
      <c r="I42" s="115"/>
      <c r="J42" s="35"/>
      <c r="K42" s="35"/>
      <c r="L42" s="35"/>
      <c r="M42" s="35"/>
      <c r="N42" s="35"/>
      <c r="O42" s="38"/>
      <c r="P42" s="38"/>
    </row>
    <row r="43" spans="1:16" ht="15" customHeight="1">
      <c r="A43" s="7"/>
      <c r="B43" s="150"/>
      <c r="C43" s="28"/>
      <c r="D43" s="28"/>
      <c r="E43" s="28"/>
      <c r="F43" s="114"/>
      <c r="G43" s="116"/>
      <c r="H43" s="115"/>
      <c r="I43" s="115"/>
      <c r="J43" s="35"/>
      <c r="K43" s="35"/>
      <c r="L43" s="35"/>
      <c r="M43" s="35"/>
      <c r="N43" s="35"/>
      <c r="O43" s="38"/>
      <c r="P43" s="38"/>
    </row>
    <row r="44" spans="1:16" ht="15" customHeight="1">
      <c r="A44" s="7"/>
      <c r="B44" s="150"/>
      <c r="C44" s="28"/>
      <c r="D44" s="28"/>
      <c r="E44" s="28"/>
      <c r="F44" s="114"/>
      <c r="G44" s="116"/>
      <c r="H44" s="115"/>
      <c r="I44" s="115"/>
      <c r="J44" s="35"/>
      <c r="K44" s="35"/>
      <c r="L44" s="35"/>
      <c r="M44" s="35"/>
      <c r="N44" s="35"/>
      <c r="O44" s="28"/>
      <c r="P44" s="28"/>
    </row>
    <row r="45" spans="1:16" ht="15" customHeight="1">
      <c r="A45" s="161"/>
      <c r="B45" s="150"/>
      <c r="C45" s="28"/>
      <c r="D45" s="28"/>
      <c r="E45" s="28"/>
      <c r="F45" s="114"/>
      <c r="G45" s="116"/>
      <c r="H45" s="115"/>
      <c r="I45" s="115"/>
      <c r="J45" s="35"/>
      <c r="K45" s="35"/>
      <c r="L45" s="35"/>
      <c r="M45" s="35"/>
      <c r="N45" s="35"/>
      <c r="O45" s="35"/>
      <c r="P45" s="35"/>
    </row>
    <row r="46" spans="1:16" ht="15" customHeight="1">
      <c r="A46" s="7"/>
      <c r="B46" s="150"/>
      <c r="C46" s="28"/>
      <c r="D46" s="28"/>
      <c r="E46" s="28"/>
      <c r="F46" s="114"/>
      <c r="G46" s="116"/>
      <c r="H46" s="115"/>
      <c r="I46" s="115"/>
      <c r="J46" s="35"/>
      <c r="K46" s="35"/>
      <c r="L46" s="35"/>
      <c r="M46" s="35"/>
      <c r="N46" s="35"/>
      <c r="O46" s="35"/>
      <c r="P46" s="42">
        <v>29</v>
      </c>
    </row>
    <row r="47" spans="1:16" ht="15" customHeight="1">
      <c r="A47" s="7"/>
      <c r="B47" s="323"/>
      <c r="C47" s="28"/>
      <c r="D47" s="28"/>
      <c r="E47" s="28"/>
      <c r="F47" s="114"/>
      <c r="G47" s="116"/>
      <c r="H47" s="115"/>
      <c r="I47" s="115"/>
      <c r="J47" s="35"/>
      <c r="K47" s="35"/>
      <c r="L47" s="35"/>
      <c r="M47" s="35"/>
      <c r="N47" s="35"/>
      <c r="O47" s="35"/>
      <c r="P47" s="35"/>
    </row>
    <row r="48" spans="1:16" ht="15" customHeight="1">
      <c r="A48" s="7"/>
      <c r="B48" s="150"/>
      <c r="C48" s="28"/>
      <c r="D48" s="28"/>
      <c r="E48" s="28"/>
      <c r="F48" s="114"/>
      <c r="G48" s="398"/>
      <c r="H48" s="115"/>
      <c r="I48" s="115"/>
      <c r="J48" s="35"/>
      <c r="K48" s="35"/>
      <c r="L48" s="35"/>
      <c r="M48" s="35"/>
      <c r="N48" s="35"/>
      <c r="O48" s="35"/>
      <c r="P48" s="35"/>
    </row>
    <row r="49" spans="1:16" ht="15" customHeight="1">
      <c r="A49" s="7"/>
      <c r="B49" s="150"/>
      <c r="C49" s="28"/>
      <c r="D49" s="28"/>
      <c r="E49" s="28"/>
      <c r="F49" s="114"/>
      <c r="G49" s="116"/>
      <c r="H49" s="115"/>
      <c r="I49" s="115"/>
      <c r="J49" s="35"/>
      <c r="K49" s="35"/>
      <c r="L49" s="35"/>
      <c r="M49" s="35"/>
      <c r="N49" s="35"/>
      <c r="O49" s="35"/>
      <c r="P49" s="35"/>
    </row>
    <row r="50" spans="1:16" ht="15" customHeight="1">
      <c r="A50" s="7"/>
      <c r="B50" s="150"/>
      <c r="C50" s="28"/>
      <c r="D50" s="28"/>
      <c r="E50" s="28"/>
      <c r="F50" s="114"/>
      <c r="G50" s="116"/>
      <c r="H50" s="115"/>
      <c r="I50" s="115"/>
      <c r="J50" s="35"/>
      <c r="K50" s="35"/>
      <c r="L50" s="35"/>
      <c r="M50" s="35"/>
      <c r="N50" s="35"/>
      <c r="O50" s="397"/>
      <c r="P50" s="397"/>
    </row>
    <row r="51" spans="1:16" ht="15" customHeight="1">
      <c r="A51" s="7"/>
      <c r="B51" s="150"/>
      <c r="C51" s="28"/>
      <c r="D51" s="28"/>
      <c r="E51" s="28"/>
      <c r="F51" s="114"/>
      <c r="G51" s="116"/>
      <c r="H51" s="115"/>
      <c r="I51" s="115"/>
      <c r="J51" s="35"/>
      <c r="K51" s="35"/>
      <c r="L51" s="35"/>
      <c r="M51" s="35"/>
      <c r="N51" s="35"/>
      <c r="O51" s="397"/>
      <c r="P51" s="397"/>
    </row>
    <row r="52" spans="1:16" ht="15" customHeight="1">
      <c r="A52" s="7"/>
      <c r="B52" s="150"/>
      <c r="C52" s="28"/>
      <c r="D52" s="28"/>
      <c r="E52" s="28"/>
      <c r="F52" s="114"/>
      <c r="G52" s="116"/>
      <c r="H52" s="115"/>
      <c r="I52" s="115"/>
      <c r="J52" s="35"/>
      <c r="K52" s="35"/>
      <c r="L52" s="35"/>
      <c r="M52" s="35"/>
      <c r="N52" s="35"/>
      <c r="O52" s="397"/>
      <c r="P52" s="397"/>
    </row>
    <row r="53" spans="1:16" ht="15" customHeight="1">
      <c r="A53" s="7"/>
      <c r="B53" s="150"/>
      <c r="C53" s="28"/>
      <c r="D53" s="28"/>
      <c r="E53" s="28"/>
      <c r="F53" s="114"/>
      <c r="G53" s="116"/>
      <c r="H53" s="115"/>
      <c r="I53" s="115"/>
      <c r="J53" s="35"/>
      <c r="K53" s="35"/>
      <c r="L53" s="35"/>
      <c r="M53" s="35"/>
      <c r="N53" s="35"/>
      <c r="O53" s="397"/>
      <c r="P53" s="397"/>
    </row>
    <row r="54" spans="1:16" ht="15" customHeight="1">
      <c r="A54" s="7"/>
      <c r="B54" s="150"/>
      <c r="C54" s="28"/>
      <c r="D54" s="28"/>
      <c r="E54" s="28"/>
      <c r="F54" s="114"/>
      <c r="G54" s="116"/>
      <c r="H54" s="115"/>
      <c r="I54" s="115"/>
      <c r="J54" s="35"/>
      <c r="K54" s="35"/>
      <c r="L54" s="35"/>
      <c r="M54" s="35"/>
      <c r="N54" s="35"/>
      <c r="O54" s="397"/>
      <c r="P54" s="397"/>
    </row>
    <row r="55" spans="1:16" ht="15" customHeight="1">
      <c r="A55" s="7"/>
      <c r="B55" s="150"/>
      <c r="C55" s="399"/>
      <c r="D55" s="399"/>
      <c r="E55" s="399"/>
      <c r="F55" s="114"/>
      <c r="G55" s="400"/>
      <c r="H55" s="401"/>
      <c r="I55" s="401"/>
      <c r="J55" s="402"/>
      <c r="K55" s="402"/>
      <c r="L55" s="402"/>
      <c r="M55" s="402"/>
      <c r="N55" s="402"/>
      <c r="O55" s="397"/>
      <c r="P55" s="397"/>
    </row>
    <row r="56" spans="1:16" ht="15" customHeight="1">
      <c r="A56" s="7"/>
      <c r="B56" s="150"/>
      <c r="C56" s="35"/>
      <c r="D56" s="35"/>
      <c r="E56" s="35"/>
      <c r="F56" s="114"/>
      <c r="G56" s="115"/>
      <c r="H56" s="115"/>
      <c r="I56" s="115"/>
      <c r="J56" s="35"/>
      <c r="K56" s="35"/>
      <c r="L56" s="35"/>
      <c r="M56" s="35"/>
      <c r="N56" s="35"/>
      <c r="O56" s="397"/>
      <c r="P56" s="397"/>
    </row>
    <row r="57" spans="1:16" ht="15" customHeight="1">
      <c r="A57" s="7"/>
      <c r="B57" s="150"/>
      <c r="C57" s="35"/>
      <c r="D57" s="35"/>
      <c r="E57" s="35"/>
      <c r="F57" s="114"/>
      <c r="G57" s="115"/>
      <c r="H57" s="115"/>
      <c r="I57" s="115"/>
      <c r="J57" s="35"/>
      <c r="K57" s="35"/>
      <c r="L57" s="35"/>
      <c r="M57" s="35"/>
      <c r="N57" s="35"/>
      <c r="O57" s="35"/>
      <c r="P57" s="35"/>
    </row>
    <row r="58" spans="1:16" ht="15" customHeight="1">
      <c r="A58" s="7"/>
      <c r="B58" s="150"/>
      <c r="C58" s="35"/>
      <c r="D58" s="35"/>
      <c r="E58" s="35"/>
      <c r="F58" s="114"/>
      <c r="G58" s="115"/>
      <c r="H58" s="115"/>
      <c r="I58" s="115"/>
      <c r="J58" s="35"/>
      <c r="K58" s="35"/>
      <c r="L58" s="35"/>
      <c r="M58" s="35"/>
      <c r="N58" s="35"/>
      <c r="O58" s="35"/>
      <c r="P58" s="35"/>
    </row>
    <row r="59" spans="1:16" ht="15" customHeight="1">
      <c r="A59" s="7"/>
      <c r="B59" s="150"/>
      <c r="C59" s="35"/>
      <c r="D59" s="35"/>
      <c r="E59" s="35"/>
      <c r="F59" s="114"/>
      <c r="G59" s="115"/>
      <c r="H59" s="115"/>
      <c r="I59" s="115"/>
      <c r="J59" s="35"/>
      <c r="K59" s="35"/>
      <c r="L59" s="35"/>
      <c r="M59" s="35"/>
      <c r="N59" s="35"/>
      <c r="O59" s="35"/>
      <c r="P59" s="35"/>
    </row>
    <row r="60" spans="1:16" ht="15" customHeight="1">
      <c r="A60" s="7"/>
      <c r="B60" s="150"/>
      <c r="C60" s="35"/>
      <c r="D60" s="35"/>
      <c r="E60" s="35"/>
      <c r="F60" s="114"/>
      <c r="G60" s="115"/>
      <c r="H60" s="115"/>
      <c r="I60" s="115"/>
      <c r="J60" s="35"/>
      <c r="K60" s="35"/>
      <c r="L60" s="35"/>
      <c r="M60" s="35"/>
      <c r="N60" s="35"/>
      <c r="O60" s="35"/>
      <c r="P60" s="35"/>
    </row>
    <row r="61" spans="1:16" ht="15" customHeight="1">
      <c r="A61" s="7"/>
      <c r="B61" s="150"/>
      <c r="C61" s="35"/>
      <c r="D61" s="35"/>
      <c r="E61" s="35"/>
      <c r="F61" s="114"/>
      <c r="G61" s="115"/>
      <c r="H61" s="115"/>
      <c r="I61" s="115"/>
      <c r="J61" s="35"/>
      <c r="K61" s="35"/>
      <c r="L61" s="35"/>
      <c r="M61" s="35"/>
      <c r="N61" s="35"/>
      <c r="O61" s="35"/>
      <c r="P61" s="35"/>
    </row>
    <row r="62" spans="1:16" ht="15" customHeight="1">
      <c r="A62" s="7"/>
      <c r="B62" s="150"/>
      <c r="C62" s="35"/>
      <c r="D62" s="35"/>
      <c r="E62" s="35"/>
      <c r="F62" s="114"/>
      <c r="G62" s="115"/>
      <c r="H62" s="115"/>
      <c r="I62" s="115"/>
      <c r="J62" s="35"/>
      <c r="K62" s="35"/>
      <c r="L62" s="35"/>
      <c r="M62" s="35"/>
      <c r="N62" s="35"/>
      <c r="O62" s="35"/>
      <c r="P62" s="35"/>
    </row>
    <row r="63" spans="1:16" ht="15" customHeight="1">
      <c r="A63" s="7"/>
      <c r="B63" s="150"/>
      <c r="C63" s="35"/>
      <c r="D63" s="35"/>
      <c r="E63" s="35"/>
      <c r="F63" s="114"/>
      <c r="G63" s="115"/>
      <c r="H63" s="115"/>
      <c r="I63" s="115"/>
      <c r="J63" s="35"/>
      <c r="K63" s="35"/>
      <c r="L63" s="35"/>
      <c r="M63" s="35"/>
      <c r="N63" s="35"/>
      <c r="O63" s="35"/>
      <c r="P63" s="35"/>
    </row>
    <row r="64" spans="1:16" ht="15" customHeight="1">
      <c r="A64" s="7"/>
      <c r="B64" s="150"/>
      <c r="C64" s="35"/>
      <c r="D64" s="35"/>
      <c r="E64" s="35"/>
      <c r="F64" s="114"/>
      <c r="G64" s="115"/>
      <c r="H64" s="115"/>
      <c r="I64" s="115"/>
      <c r="J64" s="35"/>
      <c r="K64" s="35"/>
      <c r="L64" s="35"/>
      <c r="M64" s="35"/>
      <c r="N64" s="35"/>
      <c r="O64" s="35"/>
      <c r="P64" s="35"/>
    </row>
  </sheetData>
  <phoneticPr fontId="2" type="noConversion"/>
  <hyperlinks>
    <hyperlink ref="A6" location="'Table of Contents'!A1" display="Table of  Contents" xr:uid="{00000000-0004-0000-1100-000000000000}"/>
    <hyperlink ref="A6:B6" location="'Table of Contents'!A1" display="Table of  Contents" xr:uid="{00000000-0004-0000-1100-000001000000}"/>
    <hyperlink ref="B9" location="'Financial Highlights'!A1" display="Financial Highlights" xr:uid="{00000000-0004-0000-1100-000002000000}"/>
    <hyperlink ref="B10" location="IS!A1" display="Income Statements [Group/Bank]" xr:uid="{00000000-0004-0000-1100-000003000000}"/>
    <hyperlink ref="B11" location="BS!A1" display="Balance Sheets [Group/Bank]" xr:uid="{00000000-0004-0000-1100-000004000000}"/>
    <hyperlink ref="B12" location="'NIM NIS_Bank + Card'!A1" display="NIM &amp; NIS [Bank+Card]" xr:uid="{00000000-0004-0000-1100-000005000000}"/>
    <hyperlink ref="B13" location="'NIM NIS_Bank'!A1" display="NIM &amp; NIS [Bank]" xr:uid="{00000000-0004-0000-1100-000006000000}"/>
    <hyperlink ref="B16" location="Loans_Bank!A1" display="Loans [Bank]" xr:uid="{00000000-0004-0000-1100-000007000000}"/>
    <hyperlink ref="B18" location="'Asset Quality_Group'!A1" display="Asset Quality [Group]" xr:uid="{00000000-0004-0000-1100-000008000000}"/>
    <hyperlink ref="B19" location="'Asset Quality_Bank'!A1" display="Asset Quality [Bank]" xr:uid="{00000000-0004-0000-1100-000009000000}"/>
    <hyperlink ref="B20" location="'Provision_Bank '!A1" display="Provision [Bank]" xr:uid="{00000000-0004-0000-1100-00000A000000}"/>
    <hyperlink ref="B21" location="Delinquency_Bank!A1" display="Delinquency [Bank]" xr:uid="{00000000-0004-0000-1100-00000B000000}"/>
    <hyperlink ref="B14" location="'Non-Interest Income'!A1" display="Non-Interest Income [Group/Bank]" xr:uid="{00000000-0004-0000-1100-00000C000000}"/>
    <hyperlink ref="B15" location="'SG&amp;A Expense'!A1" display="SG&amp;A Expense [Group/Bank]" xr:uid="{00000000-0004-0000-1100-00000D000000}"/>
    <hyperlink ref="B17" location="'Funding_Bank '!A1" display="Funding [Bank]" xr:uid="{00000000-0004-0000-1100-00000E000000}"/>
    <hyperlink ref="B22" location="'Capital Adequacy_Group'!A1" display="Capital Adequacy [Group]" xr:uid="{00000000-0004-0000-1100-00000F000000}"/>
    <hyperlink ref="B23" location="'Capital Adequacy_Bank'!A1" display="Capital Adequacy [Bank]" xr:uid="{00000000-0004-0000-1100-000010000000}"/>
    <hyperlink ref="B24" location="'Woori Card'!A1" display="Woori Card" xr:uid="{00000000-0004-0000-1100-000011000000}"/>
    <hyperlink ref="B25" location="'Orgarnization Structure'!A1" display="Orgarnization Structure" xr:uid="{00000000-0004-0000-1100-000012000000}"/>
    <hyperlink ref="B26" location="'Credit Rating'!A1" display="Credit Rating" xr:uid="{00000000-0004-0000-1100-000013000000}"/>
  </hyperlinks>
  <pageMargins left="0.23622047244094491" right="0.31496062992125984" top="0.74803149606299213" bottom="0.31496062992125984" header="0.31496062992125984" footer="0.31496062992125984"/>
  <pageSetup paperSize="9" scale="7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3" tint="0.59999389629810485"/>
    <pageSetUpPr fitToPage="1"/>
  </sheetPr>
  <dimension ref="A1:AL167"/>
  <sheetViews>
    <sheetView view="pageBreakPreview" zoomScaleNormal="130" zoomScaleSheetLayoutView="100" workbookViewId="0">
      <pane xSplit="7" ySplit="4" topLeftCell="H5" activePane="bottomRight" state="frozen"/>
      <selection activeCell="V43" sqref="V43"/>
      <selection pane="topRight" activeCell="V43" sqref="V43"/>
      <selection pane="bottomLeft" activeCell="V43" sqref="V43"/>
      <selection pane="bottomRight" activeCell="Z26" sqref="Z26"/>
    </sheetView>
  </sheetViews>
  <sheetFormatPr defaultColWidth="9" defaultRowHeight="12"/>
  <cols>
    <col min="1" max="1" width="0.875" style="127" customWidth="1"/>
    <col min="2" max="2" width="27.75" style="185" bestFit="1" customWidth="1"/>
    <col min="3" max="3" width="2.625" style="185" customWidth="1"/>
    <col min="4" max="5" width="1.625" style="131" customWidth="1"/>
    <col min="6" max="6" width="18.75" style="131" customWidth="1"/>
    <col min="7" max="7" width="10.625" style="131" customWidth="1"/>
    <col min="8" max="15" width="10.625" style="163" hidden="1" customWidth="1"/>
    <col min="16" max="19" width="10.625" style="163" customWidth="1"/>
    <col min="20" max="20" width="10.625" style="326" customWidth="1"/>
    <col min="21" max="21" width="10.625" style="163" customWidth="1"/>
    <col min="22" max="16384" width="9" style="131"/>
  </cols>
  <sheetData>
    <row r="1" spans="1:21" s="133" customFormat="1" ht="10.5" customHeight="1">
      <c r="A1" s="22"/>
      <c r="B1" s="128"/>
      <c r="C1" s="128"/>
      <c r="D1" s="129"/>
      <c r="E1" s="129"/>
      <c r="F1" s="129"/>
      <c r="G1" s="129"/>
      <c r="H1" s="130"/>
      <c r="I1" s="130"/>
      <c r="J1" s="130"/>
      <c r="K1" s="130"/>
      <c r="L1" s="130"/>
      <c r="M1" s="130"/>
      <c r="N1" s="130"/>
      <c r="O1" s="130"/>
      <c r="P1" s="130"/>
      <c r="Q1" s="130"/>
      <c r="R1" s="130"/>
      <c r="S1" s="130"/>
      <c r="T1" s="564"/>
      <c r="U1" s="130"/>
    </row>
    <row r="2" spans="1:21" s="133" customFormat="1" ht="15" customHeight="1">
      <c r="A2" s="22"/>
      <c r="B2" s="132"/>
      <c r="C2" s="132"/>
      <c r="D2" s="687" t="s">
        <v>649</v>
      </c>
      <c r="H2" s="130"/>
      <c r="I2" s="130"/>
      <c r="J2" s="130"/>
      <c r="K2" s="130"/>
      <c r="L2" s="130"/>
      <c r="M2" s="130"/>
      <c r="N2" s="130"/>
      <c r="O2" s="130"/>
      <c r="P2" s="130"/>
      <c r="Q2" s="130"/>
      <c r="R2" s="130"/>
      <c r="S2" s="130"/>
      <c r="T2" s="564"/>
      <c r="U2" s="130"/>
    </row>
    <row r="3" spans="1:21" s="598" customFormat="1" ht="5.0999999999999996" customHeight="1">
      <c r="A3" s="602"/>
      <c r="B3" s="597"/>
      <c r="C3" s="597"/>
      <c r="D3" s="603"/>
      <c r="H3" s="604"/>
      <c r="I3" s="604"/>
      <c r="J3" s="604"/>
      <c r="K3" s="604"/>
      <c r="L3" s="604"/>
      <c r="M3" s="604"/>
      <c r="N3" s="604"/>
      <c r="O3" s="604"/>
      <c r="P3" s="604"/>
      <c r="Q3" s="604"/>
      <c r="R3" s="604"/>
      <c r="S3" s="604"/>
      <c r="T3" s="604"/>
      <c r="U3" s="604"/>
    </row>
    <row r="4" spans="1:21" s="585" customFormat="1" ht="20.100000000000001" customHeight="1">
      <c r="A4" s="583"/>
      <c r="B4" s="584"/>
      <c r="C4" s="584"/>
      <c r="D4" s="599"/>
      <c r="G4" s="642"/>
      <c r="H4" s="600" t="s">
        <v>692</v>
      </c>
      <c r="I4" s="600" t="s">
        <v>695</v>
      </c>
      <c r="J4" s="600" t="s">
        <v>698</v>
      </c>
      <c r="K4" s="601" t="s">
        <v>706</v>
      </c>
      <c r="L4" s="600" t="s">
        <v>712</v>
      </c>
      <c r="M4" s="600" t="s">
        <v>733</v>
      </c>
      <c r="N4" s="600" t="s">
        <v>738</v>
      </c>
      <c r="O4" s="600" t="s">
        <v>751</v>
      </c>
      <c r="P4" s="600" t="s">
        <v>770</v>
      </c>
      <c r="Q4" s="600" t="s">
        <v>786</v>
      </c>
      <c r="R4" s="600" t="s">
        <v>789</v>
      </c>
      <c r="S4" s="600" t="s">
        <v>787</v>
      </c>
      <c r="T4" s="600" t="s">
        <v>1032</v>
      </c>
      <c r="U4" s="600" t="s">
        <v>1191</v>
      </c>
    </row>
    <row r="5" spans="1:21" s="133" customFormat="1" ht="5.0999999999999996" customHeight="1">
      <c r="A5" s="5"/>
      <c r="B5" s="139"/>
      <c r="C5" s="128"/>
      <c r="H5" s="141"/>
      <c r="I5" s="141"/>
      <c r="J5" s="141"/>
      <c r="K5" s="141"/>
      <c r="L5" s="141"/>
      <c r="M5" s="141"/>
      <c r="N5" s="141"/>
      <c r="O5" s="141"/>
      <c r="P5" s="141"/>
      <c r="Q5" s="141"/>
      <c r="R5" s="141"/>
      <c r="S5" s="141"/>
      <c r="T5" s="688"/>
      <c r="U5" s="141"/>
    </row>
    <row r="6" spans="1:21" s="133" customFormat="1" ht="15" customHeight="1">
      <c r="A6" s="187" t="s">
        <v>58</v>
      </c>
      <c r="B6" s="188"/>
      <c r="C6" s="6"/>
      <c r="D6" s="680" t="s">
        <v>1374</v>
      </c>
      <c r="E6" s="298"/>
      <c r="F6" s="298"/>
      <c r="G6" s="298"/>
      <c r="H6" s="298"/>
      <c r="I6" s="298"/>
      <c r="J6" s="298"/>
      <c r="K6" s="298"/>
      <c r="L6" s="298"/>
      <c r="M6" s="298"/>
      <c r="N6" s="298"/>
      <c r="O6" s="298"/>
      <c r="P6" s="298"/>
      <c r="Q6" s="298"/>
      <c r="R6" s="298"/>
      <c r="S6" s="373"/>
      <c r="T6" s="298"/>
      <c r="U6" s="298"/>
    </row>
    <row r="7" spans="1:21" ht="15" customHeight="1" thickBot="1">
      <c r="A7" s="189"/>
      <c r="B7" s="190"/>
      <c r="C7" s="145"/>
      <c r="D7" s="407" t="s">
        <v>38</v>
      </c>
      <c r="E7" s="340"/>
      <c r="F7" s="340"/>
      <c r="G7" s="340"/>
      <c r="H7" s="488"/>
      <c r="I7" s="488"/>
      <c r="J7" s="488"/>
      <c r="K7" s="488"/>
      <c r="L7" s="488"/>
      <c r="M7" s="488"/>
      <c r="N7" s="488"/>
      <c r="O7" s="488"/>
      <c r="P7" s="488"/>
      <c r="Q7" s="488"/>
      <c r="R7" s="488"/>
      <c r="S7" s="488"/>
      <c r="T7" s="488"/>
      <c r="U7" s="488"/>
    </row>
    <row r="8" spans="1:21" ht="15" customHeight="1" thickTop="1">
      <c r="A8" s="689" t="s">
        <v>1066</v>
      </c>
      <c r="B8" s="691"/>
      <c r="C8" s="148"/>
      <c r="D8" s="357"/>
      <c r="E8" s="357" t="s">
        <v>90</v>
      </c>
      <c r="F8" s="357"/>
      <c r="G8" s="357"/>
      <c r="H8" s="405" t="s">
        <v>39</v>
      </c>
      <c r="I8" s="405" t="s">
        <v>39</v>
      </c>
      <c r="J8" s="405" t="s">
        <v>39</v>
      </c>
      <c r="K8" s="405" t="s">
        <v>39</v>
      </c>
      <c r="L8" s="405" t="s">
        <v>39</v>
      </c>
      <c r="M8" s="405" t="s">
        <v>39</v>
      </c>
      <c r="N8" s="405" t="s">
        <v>39</v>
      </c>
      <c r="O8" s="405" t="s">
        <v>39</v>
      </c>
      <c r="P8" s="405"/>
      <c r="Q8" s="405"/>
      <c r="R8" s="405"/>
      <c r="S8" s="405"/>
      <c r="T8" s="405"/>
      <c r="U8" s="668" t="s">
        <v>39</v>
      </c>
    </row>
    <row r="9" spans="1:21" ht="15" customHeight="1">
      <c r="A9" s="191"/>
      <c r="B9" s="692" t="s">
        <v>1067</v>
      </c>
      <c r="C9" s="151"/>
      <c r="D9" s="409"/>
      <c r="E9" s="409" t="s">
        <v>91</v>
      </c>
      <c r="F9" s="409"/>
      <c r="G9" s="409"/>
      <c r="H9" s="184" t="s">
        <v>39</v>
      </c>
      <c r="I9" s="184" t="s">
        <v>39</v>
      </c>
      <c r="J9" s="184" t="s">
        <v>39</v>
      </c>
      <c r="K9" s="184" t="s">
        <v>39</v>
      </c>
      <c r="L9" s="184" t="s">
        <v>39</v>
      </c>
      <c r="M9" s="184" t="s">
        <v>39</v>
      </c>
      <c r="N9" s="184" t="s">
        <v>39</v>
      </c>
      <c r="O9" s="184" t="s">
        <v>39</v>
      </c>
      <c r="P9" s="184"/>
      <c r="Q9" s="184"/>
      <c r="R9" s="184"/>
      <c r="S9" s="184"/>
      <c r="T9" s="184"/>
      <c r="U9" s="672" t="s">
        <v>39</v>
      </c>
    </row>
    <row r="10" spans="1:21" ht="15" customHeight="1" thickBot="1">
      <c r="A10" s="191"/>
      <c r="B10" s="692" t="s">
        <v>1068</v>
      </c>
      <c r="C10" s="148"/>
      <c r="D10" s="436"/>
      <c r="E10" s="436" t="s">
        <v>92</v>
      </c>
      <c r="F10" s="436"/>
      <c r="G10" s="436"/>
      <c r="H10" s="437" t="s">
        <v>39</v>
      </c>
      <c r="I10" s="437" t="s">
        <v>39</v>
      </c>
      <c r="J10" s="437" t="s">
        <v>39</v>
      </c>
      <c r="K10" s="437" t="s">
        <v>39</v>
      </c>
      <c r="L10" s="437" t="s">
        <v>39</v>
      </c>
      <c r="M10" s="437" t="s">
        <v>39</v>
      </c>
      <c r="N10" s="437" t="s">
        <v>39</v>
      </c>
      <c r="O10" s="437" t="s">
        <v>39</v>
      </c>
      <c r="P10" s="437"/>
      <c r="Q10" s="437"/>
      <c r="R10" s="437"/>
      <c r="S10" s="437"/>
      <c r="T10" s="437"/>
      <c r="U10" s="671" t="s">
        <v>39</v>
      </c>
    </row>
    <row r="11" spans="1:21" ht="15" customHeight="1">
      <c r="A11" s="690"/>
      <c r="B11" s="692" t="s">
        <v>1069</v>
      </c>
      <c r="C11" s="148"/>
      <c r="D11" s="357"/>
      <c r="E11" s="357"/>
      <c r="F11" s="357"/>
      <c r="G11" s="357"/>
      <c r="H11" s="357"/>
      <c r="I11" s="357"/>
      <c r="J11" s="357"/>
      <c r="K11" s="357"/>
      <c r="L11" s="357"/>
      <c r="M11" s="357"/>
      <c r="N11" s="357"/>
      <c r="O11" s="357"/>
      <c r="P11" s="357"/>
      <c r="Q11" s="357"/>
      <c r="R11" s="357"/>
      <c r="S11" s="357"/>
      <c r="T11" s="357"/>
      <c r="U11" s="357"/>
    </row>
    <row r="12" spans="1:21" ht="15" customHeight="1">
      <c r="A12" s="690"/>
      <c r="B12" s="692" t="s">
        <v>1070</v>
      </c>
      <c r="C12" s="148"/>
      <c r="D12" s="357"/>
      <c r="E12" s="357"/>
      <c r="F12" s="357"/>
      <c r="G12" s="357"/>
      <c r="H12" s="357"/>
      <c r="I12" s="357"/>
      <c r="J12" s="357"/>
      <c r="K12" s="357"/>
      <c r="L12" s="357"/>
      <c r="M12" s="357"/>
      <c r="N12" s="357"/>
      <c r="O12" s="357"/>
      <c r="P12" s="357"/>
      <c r="Q12" s="357"/>
      <c r="R12" s="357"/>
      <c r="S12" s="357"/>
      <c r="T12" s="357"/>
      <c r="U12" s="357"/>
    </row>
    <row r="13" spans="1:21" ht="15" customHeight="1">
      <c r="A13" s="690"/>
      <c r="B13" s="692" t="s">
        <v>1071</v>
      </c>
      <c r="C13" s="148"/>
      <c r="D13" s="680" t="s">
        <v>1300</v>
      </c>
      <c r="H13" s="131"/>
      <c r="I13" s="131"/>
      <c r="J13" s="131"/>
      <c r="K13" s="131"/>
      <c r="L13" s="131"/>
      <c r="M13" s="131"/>
      <c r="N13" s="131"/>
      <c r="O13" s="131"/>
      <c r="P13" s="131"/>
      <c r="Q13" s="131"/>
      <c r="R13" s="131"/>
      <c r="S13" s="133"/>
      <c r="T13" s="298"/>
      <c r="U13" s="131"/>
    </row>
    <row r="14" spans="1:21" ht="15" customHeight="1" thickBot="1">
      <c r="A14" s="690"/>
      <c r="B14" s="692" t="s">
        <v>1072</v>
      </c>
      <c r="C14" s="148"/>
      <c r="D14" s="182" t="s">
        <v>31</v>
      </c>
      <c r="E14" s="340"/>
      <c r="F14" s="340"/>
      <c r="G14" s="340"/>
      <c r="H14" s="160"/>
      <c r="I14" s="160"/>
      <c r="J14" s="160"/>
      <c r="K14" s="160"/>
      <c r="L14" s="160"/>
      <c r="M14" s="160"/>
      <c r="N14" s="160"/>
      <c r="O14" s="160"/>
      <c r="P14" s="160"/>
      <c r="Q14" s="160"/>
      <c r="R14" s="160"/>
      <c r="S14" s="174"/>
      <c r="T14" s="160"/>
      <c r="U14" s="160"/>
    </row>
    <row r="15" spans="1:21" ht="15" customHeight="1" thickTop="1">
      <c r="A15" s="690"/>
      <c r="B15" s="692" t="s">
        <v>1073</v>
      </c>
      <c r="C15" s="148"/>
      <c r="D15" s="693" t="s">
        <v>36</v>
      </c>
      <c r="E15" s="181"/>
      <c r="F15" s="181"/>
      <c r="G15" s="170" t="s">
        <v>33</v>
      </c>
      <c r="H15" s="405" t="s">
        <v>1084</v>
      </c>
      <c r="I15" s="405" t="s">
        <v>1086</v>
      </c>
      <c r="J15" s="405" t="s">
        <v>1085</v>
      </c>
      <c r="K15" s="405" t="s">
        <v>1085</v>
      </c>
      <c r="L15" s="405" t="s">
        <v>1085</v>
      </c>
      <c r="M15" s="405" t="s">
        <v>1085</v>
      </c>
      <c r="N15" s="405" t="s">
        <v>1085</v>
      </c>
      <c r="O15" s="405" t="s">
        <v>1085</v>
      </c>
      <c r="P15" s="405" t="s">
        <v>1085</v>
      </c>
      <c r="Q15" s="405" t="s">
        <v>1084</v>
      </c>
      <c r="R15" s="405" t="s">
        <v>99</v>
      </c>
      <c r="S15" s="405" t="s">
        <v>99</v>
      </c>
      <c r="T15" s="405" t="s">
        <v>99</v>
      </c>
      <c r="U15" s="668" t="s">
        <v>99</v>
      </c>
    </row>
    <row r="16" spans="1:21" ht="15" customHeight="1">
      <c r="A16" s="690"/>
      <c r="B16" s="692" t="s">
        <v>1074</v>
      </c>
      <c r="C16" s="148"/>
      <c r="D16" s="288"/>
      <c r="E16" s="288"/>
      <c r="G16" s="695" t="s">
        <v>35</v>
      </c>
      <c r="H16" s="406" t="s">
        <v>37</v>
      </c>
      <c r="I16" s="406" t="s">
        <v>37</v>
      </c>
      <c r="J16" s="406" t="s">
        <v>37</v>
      </c>
      <c r="K16" s="406" t="s">
        <v>37</v>
      </c>
      <c r="L16" s="406" t="s">
        <v>37</v>
      </c>
      <c r="M16" s="406" t="s">
        <v>37</v>
      </c>
      <c r="N16" s="406" t="s">
        <v>37</v>
      </c>
      <c r="O16" s="406" t="s">
        <v>37</v>
      </c>
      <c r="P16" s="406" t="s">
        <v>37</v>
      </c>
      <c r="Q16" s="406" t="s">
        <v>37</v>
      </c>
      <c r="R16" s="406" t="s">
        <v>37</v>
      </c>
      <c r="S16" s="406" t="s">
        <v>37</v>
      </c>
      <c r="T16" s="406" t="s">
        <v>37</v>
      </c>
      <c r="U16" s="669" t="s">
        <v>37</v>
      </c>
    </row>
    <row r="17" spans="1:21" ht="15" customHeight="1">
      <c r="A17" s="690"/>
      <c r="B17" s="692" t="s">
        <v>1075</v>
      </c>
      <c r="C17" s="139"/>
      <c r="D17" s="170" t="s">
        <v>32</v>
      </c>
      <c r="E17" s="179"/>
      <c r="F17" s="694"/>
      <c r="G17" s="170" t="s">
        <v>33</v>
      </c>
      <c r="H17" s="179" t="s">
        <v>1088</v>
      </c>
      <c r="I17" s="179" t="s">
        <v>1088</v>
      </c>
      <c r="J17" s="179" t="s">
        <v>1087</v>
      </c>
      <c r="K17" s="179" t="s">
        <v>97</v>
      </c>
      <c r="L17" s="179" t="s">
        <v>97</v>
      </c>
      <c r="M17" s="179" t="s">
        <v>97</v>
      </c>
      <c r="N17" s="179" t="s">
        <v>97</v>
      </c>
      <c r="O17" s="179" t="s">
        <v>97</v>
      </c>
      <c r="P17" s="179" t="s">
        <v>97</v>
      </c>
      <c r="Q17" s="179" t="s">
        <v>97</v>
      </c>
      <c r="R17" s="179" t="s">
        <v>97</v>
      </c>
      <c r="S17" s="179" t="s">
        <v>97</v>
      </c>
      <c r="T17" s="179" t="s">
        <v>97</v>
      </c>
      <c r="U17" s="670" t="s">
        <v>97</v>
      </c>
    </row>
    <row r="18" spans="1:21" ht="15" customHeight="1">
      <c r="A18" s="690"/>
      <c r="B18" s="692" t="s">
        <v>1076</v>
      </c>
      <c r="C18" s="148"/>
      <c r="D18" s="406"/>
      <c r="E18" s="406"/>
      <c r="F18" s="406"/>
      <c r="G18" s="695" t="s">
        <v>35</v>
      </c>
      <c r="H18" s="406" t="s">
        <v>1090</v>
      </c>
      <c r="I18" s="406" t="s">
        <v>1090</v>
      </c>
      <c r="J18" s="406" t="s">
        <v>1089</v>
      </c>
      <c r="K18" s="406" t="s">
        <v>98</v>
      </c>
      <c r="L18" s="406" t="s">
        <v>98</v>
      </c>
      <c r="M18" s="406" t="s">
        <v>98</v>
      </c>
      <c r="N18" s="406" t="s">
        <v>98</v>
      </c>
      <c r="O18" s="406" t="s">
        <v>98</v>
      </c>
      <c r="P18" s="406" t="s">
        <v>98</v>
      </c>
      <c r="Q18" s="406" t="s">
        <v>98</v>
      </c>
      <c r="R18" s="406" t="s">
        <v>98</v>
      </c>
      <c r="S18" s="406" t="s">
        <v>98</v>
      </c>
      <c r="T18" s="406" t="s">
        <v>98</v>
      </c>
      <c r="U18" s="669" t="s">
        <v>98</v>
      </c>
    </row>
    <row r="19" spans="1:21" ht="15" customHeight="1">
      <c r="A19" s="191"/>
      <c r="B19" s="692" t="s">
        <v>1077</v>
      </c>
      <c r="C19" s="148"/>
      <c r="D19" s="181" t="s">
        <v>691</v>
      </c>
      <c r="E19" s="181"/>
      <c r="F19" s="181"/>
      <c r="G19" s="170" t="s">
        <v>33</v>
      </c>
      <c r="H19" s="179" t="s">
        <v>34</v>
      </c>
      <c r="I19" s="179" t="s">
        <v>34</v>
      </c>
      <c r="J19" s="179" t="s">
        <v>34</v>
      </c>
      <c r="K19" s="179" t="s">
        <v>34</v>
      </c>
      <c r="L19" s="179" t="s">
        <v>34</v>
      </c>
      <c r="M19" s="179" t="s">
        <v>34</v>
      </c>
      <c r="N19" s="179" t="s">
        <v>34</v>
      </c>
      <c r="O19" s="179" t="s">
        <v>34</v>
      </c>
      <c r="P19" s="179" t="s">
        <v>34</v>
      </c>
      <c r="Q19" s="179" t="s">
        <v>34</v>
      </c>
      <c r="R19" s="179" t="s">
        <v>34</v>
      </c>
      <c r="S19" s="179" t="s">
        <v>34</v>
      </c>
      <c r="T19" s="179" t="s">
        <v>34</v>
      </c>
      <c r="U19" s="670" t="s">
        <v>34</v>
      </c>
    </row>
    <row r="20" spans="1:21" ht="15" customHeight="1" thickBot="1">
      <c r="A20" s="690"/>
      <c r="B20" s="692" t="s">
        <v>1078</v>
      </c>
      <c r="C20" s="148"/>
      <c r="D20" s="436"/>
      <c r="E20" s="436"/>
      <c r="F20" s="436"/>
      <c r="G20" s="435" t="s">
        <v>35</v>
      </c>
      <c r="H20" s="437" t="s">
        <v>100</v>
      </c>
      <c r="I20" s="437" t="s">
        <v>100</v>
      </c>
      <c r="J20" s="437" t="s">
        <v>100</v>
      </c>
      <c r="K20" s="437" t="s">
        <v>100</v>
      </c>
      <c r="L20" s="437" t="s">
        <v>100</v>
      </c>
      <c r="M20" s="437" t="s">
        <v>100</v>
      </c>
      <c r="N20" s="437" t="s">
        <v>100</v>
      </c>
      <c r="O20" s="437" t="s">
        <v>100</v>
      </c>
      <c r="P20" s="437" t="s">
        <v>100</v>
      </c>
      <c r="Q20" s="437" t="s">
        <v>100</v>
      </c>
      <c r="R20" s="437" t="s">
        <v>100</v>
      </c>
      <c r="S20" s="437" t="s">
        <v>100</v>
      </c>
      <c r="T20" s="437" t="s">
        <v>100</v>
      </c>
      <c r="U20" s="671" t="s">
        <v>100</v>
      </c>
    </row>
    <row r="21" spans="1:21" ht="15" customHeight="1">
      <c r="A21" s="690"/>
      <c r="B21" s="692" t="s">
        <v>1079</v>
      </c>
      <c r="C21" s="148"/>
      <c r="D21" s="181"/>
      <c r="E21" s="181"/>
      <c r="F21" s="181"/>
      <c r="G21" s="181"/>
      <c r="H21" s="142"/>
      <c r="I21" s="142"/>
      <c r="J21" s="142"/>
      <c r="K21" s="142"/>
      <c r="L21" s="142"/>
      <c r="M21" s="142"/>
      <c r="N21" s="142"/>
      <c r="O21" s="142"/>
      <c r="P21" s="142"/>
      <c r="Q21" s="142"/>
      <c r="R21" s="142"/>
      <c r="S21" s="142"/>
      <c r="T21" s="321"/>
      <c r="U21" s="142"/>
    </row>
    <row r="22" spans="1:21" ht="15" customHeight="1" thickBot="1">
      <c r="A22" s="690"/>
      <c r="B22" s="692" t="s">
        <v>1080</v>
      </c>
      <c r="C22" s="148"/>
      <c r="D22" s="407" t="s">
        <v>38</v>
      </c>
      <c r="E22" s="340"/>
      <c r="F22" s="340"/>
      <c r="G22" s="340"/>
      <c r="H22" s="408"/>
      <c r="I22" s="408"/>
      <c r="J22" s="408"/>
      <c r="K22" s="408"/>
      <c r="L22" s="408"/>
      <c r="M22" s="408"/>
      <c r="N22" s="408"/>
      <c r="O22" s="408"/>
      <c r="P22" s="408"/>
      <c r="Q22" s="408"/>
      <c r="R22" s="408"/>
      <c r="S22" s="408"/>
      <c r="T22" s="488"/>
      <c r="U22" s="408"/>
    </row>
    <row r="23" spans="1:21" ht="15" customHeight="1" thickTop="1">
      <c r="A23" s="690"/>
      <c r="B23" s="692" t="s">
        <v>1081</v>
      </c>
      <c r="C23" s="148"/>
      <c r="D23" s="181"/>
      <c r="E23" s="181" t="s">
        <v>90</v>
      </c>
      <c r="F23" s="181"/>
      <c r="G23" s="181"/>
      <c r="H23" s="405" t="s">
        <v>39</v>
      </c>
      <c r="I23" s="405" t="s">
        <v>39</v>
      </c>
      <c r="J23" s="405" t="s">
        <v>39</v>
      </c>
      <c r="K23" s="405" t="s">
        <v>39</v>
      </c>
      <c r="L23" s="405" t="s">
        <v>39</v>
      </c>
      <c r="M23" s="405" t="s">
        <v>39</v>
      </c>
      <c r="N23" s="405" t="s">
        <v>39</v>
      </c>
      <c r="O23" s="405" t="s">
        <v>39</v>
      </c>
      <c r="P23" s="405" t="s">
        <v>39</v>
      </c>
      <c r="Q23" s="405" t="s">
        <v>39</v>
      </c>
      <c r="R23" s="405" t="s">
        <v>39</v>
      </c>
      <c r="S23" s="405" t="s">
        <v>39</v>
      </c>
      <c r="T23" s="405" t="s">
        <v>39</v>
      </c>
      <c r="U23" s="668" t="s">
        <v>39</v>
      </c>
    </row>
    <row r="24" spans="1:21" ht="15" customHeight="1">
      <c r="A24" s="690"/>
      <c r="B24" s="692" t="s">
        <v>1082</v>
      </c>
      <c r="C24" s="142"/>
      <c r="D24" s="409"/>
      <c r="E24" s="409" t="s">
        <v>91</v>
      </c>
      <c r="F24" s="409"/>
      <c r="G24" s="409"/>
      <c r="H24" s="184" t="s">
        <v>39</v>
      </c>
      <c r="I24" s="184" t="s">
        <v>39</v>
      </c>
      <c r="J24" s="184" t="s">
        <v>39</v>
      </c>
      <c r="K24" s="184" t="s">
        <v>39</v>
      </c>
      <c r="L24" s="184" t="s">
        <v>39</v>
      </c>
      <c r="M24" s="184" t="s">
        <v>39</v>
      </c>
      <c r="N24" s="184" t="s">
        <v>39</v>
      </c>
      <c r="O24" s="184" t="s">
        <v>39</v>
      </c>
      <c r="P24" s="184" t="s">
        <v>39</v>
      </c>
      <c r="Q24" s="184" t="s">
        <v>39</v>
      </c>
      <c r="R24" s="184" t="s">
        <v>39</v>
      </c>
      <c r="S24" s="184" t="s">
        <v>39</v>
      </c>
      <c r="T24" s="184" t="s">
        <v>39</v>
      </c>
      <c r="U24" s="672" t="s">
        <v>39</v>
      </c>
    </row>
    <row r="25" spans="1:21" ht="15" customHeight="1" thickBot="1">
      <c r="A25" s="690"/>
      <c r="B25" s="692" t="s">
        <v>1274</v>
      </c>
      <c r="C25" s="142"/>
      <c r="D25" s="436"/>
      <c r="E25" s="436" t="s">
        <v>92</v>
      </c>
      <c r="F25" s="436"/>
      <c r="G25" s="436"/>
      <c r="H25" s="437" t="s">
        <v>39</v>
      </c>
      <c r="I25" s="437" t="s">
        <v>39</v>
      </c>
      <c r="J25" s="437" t="s">
        <v>39</v>
      </c>
      <c r="K25" s="437" t="s">
        <v>39</v>
      </c>
      <c r="L25" s="437" t="s">
        <v>39</v>
      </c>
      <c r="M25" s="437" t="s">
        <v>39</v>
      </c>
      <c r="N25" s="437" t="s">
        <v>39</v>
      </c>
      <c r="O25" s="437" t="s">
        <v>39</v>
      </c>
      <c r="P25" s="437" t="s">
        <v>39</v>
      </c>
      <c r="Q25" s="437" t="s">
        <v>39</v>
      </c>
      <c r="R25" s="437" t="s">
        <v>39</v>
      </c>
      <c r="S25" s="437" t="s">
        <v>39</v>
      </c>
      <c r="T25" s="437" t="s">
        <v>39</v>
      </c>
      <c r="U25" s="671" t="s">
        <v>39</v>
      </c>
    </row>
    <row r="26" spans="1:21" ht="15" customHeight="1">
      <c r="A26" s="690"/>
      <c r="B26" s="921" t="s">
        <v>1083</v>
      </c>
      <c r="C26" s="142"/>
    </row>
    <row r="27" spans="1:21" ht="15" customHeight="1">
      <c r="A27" s="189"/>
      <c r="B27" s="153"/>
      <c r="C27" s="142"/>
    </row>
    <row r="28" spans="1:21" ht="15" customHeight="1">
      <c r="A28" s="189"/>
      <c r="B28" s="153"/>
      <c r="C28" s="142"/>
    </row>
    <row r="29" spans="1:21" ht="15" customHeight="1">
      <c r="A29" s="189"/>
      <c r="B29" s="686"/>
      <c r="C29" s="142"/>
    </row>
    <row r="30" spans="1:21" ht="15" customHeight="1">
      <c r="A30" s="161"/>
      <c r="B30" s="153"/>
      <c r="C30" s="142"/>
    </row>
    <row r="31" spans="1:21" ht="15" customHeight="1">
      <c r="A31" s="7"/>
      <c r="B31" s="153"/>
      <c r="C31" s="142"/>
    </row>
    <row r="32" spans="1:21" ht="15" customHeight="1">
      <c r="A32" s="150"/>
      <c r="B32" s="153"/>
      <c r="C32" s="142"/>
    </row>
    <row r="33" spans="1:21" ht="15" customHeight="1">
      <c r="A33" s="7"/>
      <c r="B33" s="153"/>
      <c r="C33" s="142"/>
    </row>
    <row r="34" spans="1:21" ht="15" customHeight="1">
      <c r="A34" s="162"/>
      <c r="B34" s="153"/>
      <c r="C34" s="142"/>
      <c r="D34" s="142"/>
      <c r="E34" s="142"/>
      <c r="F34" s="142"/>
      <c r="G34" s="142"/>
      <c r="H34" s="142"/>
      <c r="I34" s="142"/>
      <c r="J34" s="142"/>
      <c r="K34" s="142"/>
      <c r="L34" s="142"/>
      <c r="M34" s="142"/>
      <c r="N34" s="142"/>
      <c r="O34" s="142"/>
      <c r="P34" s="142"/>
      <c r="Q34" s="142"/>
      <c r="R34" s="142"/>
      <c r="S34" s="142"/>
      <c r="T34" s="321"/>
      <c r="U34" s="142"/>
    </row>
    <row r="35" spans="1:21" ht="15" customHeight="1">
      <c r="A35" s="162"/>
      <c r="B35" s="153"/>
      <c r="C35" s="142"/>
      <c r="D35" s="142"/>
      <c r="E35" s="142"/>
      <c r="F35" s="142"/>
      <c r="G35" s="142"/>
      <c r="H35" s="142"/>
      <c r="I35" s="142"/>
      <c r="J35" s="142"/>
      <c r="K35" s="142"/>
      <c r="L35" s="142"/>
      <c r="M35" s="142"/>
      <c r="N35" s="142"/>
      <c r="O35" s="142"/>
      <c r="P35" s="142"/>
      <c r="Q35" s="142"/>
      <c r="R35" s="142"/>
      <c r="S35" s="142"/>
      <c r="T35" s="321"/>
      <c r="U35" s="453">
        <v>30</v>
      </c>
    </row>
    <row r="36" spans="1:21" ht="9.9499999999999993" customHeight="1">
      <c r="A36" s="7"/>
      <c r="B36" s="150"/>
      <c r="C36" s="139"/>
      <c r="D36" s="142"/>
      <c r="E36" s="142"/>
      <c r="F36" s="142"/>
      <c r="G36" s="142"/>
      <c r="H36" s="168"/>
      <c r="I36" s="168"/>
      <c r="J36" s="168"/>
      <c r="K36" s="168"/>
      <c r="L36" s="168"/>
      <c r="M36" s="168"/>
      <c r="N36" s="168"/>
      <c r="O36" s="168"/>
      <c r="P36" s="168"/>
      <c r="Q36" s="168"/>
      <c r="R36" s="168"/>
      <c r="S36" s="168"/>
      <c r="T36" s="168"/>
      <c r="U36" s="168"/>
    </row>
    <row r="37" spans="1:21" ht="9.9499999999999993" customHeight="1">
      <c r="A37" s="7"/>
      <c r="B37" s="150"/>
      <c r="C37" s="148"/>
      <c r="D37" s="2"/>
      <c r="E37" s="142"/>
      <c r="F37" s="142"/>
      <c r="G37" s="142"/>
      <c r="H37" s="168"/>
      <c r="I37" s="168"/>
      <c r="J37" s="168"/>
      <c r="K37" s="168"/>
      <c r="L37" s="168"/>
      <c r="M37" s="168"/>
      <c r="N37" s="168"/>
      <c r="O37" s="168"/>
      <c r="P37" s="168"/>
      <c r="Q37" s="168"/>
      <c r="R37" s="168"/>
      <c r="S37" s="168"/>
      <c r="T37" s="168"/>
      <c r="U37" s="168"/>
    </row>
    <row r="38" spans="1:21" ht="9.9499999999999993" customHeight="1">
      <c r="A38" s="7"/>
      <c r="B38" s="150"/>
      <c r="C38" s="139"/>
      <c r="D38" s="173"/>
      <c r="E38" s="171"/>
      <c r="F38" s="171"/>
      <c r="G38" s="171"/>
      <c r="H38" s="410"/>
      <c r="I38" s="410"/>
      <c r="J38" s="410"/>
      <c r="K38" s="410"/>
      <c r="L38" s="410"/>
      <c r="M38" s="410"/>
      <c r="N38" s="410"/>
      <c r="O38" s="410"/>
      <c r="P38" s="410"/>
      <c r="Q38" s="410"/>
      <c r="R38" s="410"/>
      <c r="S38" s="410"/>
      <c r="T38" s="411"/>
      <c r="U38" s="410"/>
    </row>
    <row r="39" spans="1:21" ht="9.9499999999999993" customHeight="1">
      <c r="A39" s="7"/>
      <c r="B39" s="323"/>
      <c r="C39" s="139"/>
      <c r="D39" s="170"/>
      <c r="E39" s="171"/>
      <c r="F39" s="171"/>
      <c r="G39" s="171"/>
      <c r="H39" s="410"/>
      <c r="I39" s="410"/>
      <c r="J39" s="410"/>
      <c r="K39" s="410"/>
      <c r="L39" s="410"/>
      <c r="M39" s="410"/>
      <c r="N39" s="410"/>
      <c r="O39" s="410"/>
      <c r="P39" s="410"/>
      <c r="Q39" s="410"/>
      <c r="R39" s="410"/>
      <c r="S39" s="410"/>
      <c r="T39" s="411"/>
      <c r="U39" s="410"/>
    </row>
    <row r="40" spans="1:21" ht="9.9499999999999993" customHeight="1">
      <c r="A40" s="7"/>
      <c r="B40" s="323"/>
      <c r="C40" s="148"/>
      <c r="D40" s="173"/>
      <c r="E40" s="171"/>
      <c r="F40" s="171"/>
      <c r="G40" s="171"/>
      <c r="H40" s="411"/>
      <c r="I40" s="411"/>
      <c r="J40" s="411"/>
      <c r="K40" s="411"/>
      <c r="L40" s="411"/>
      <c r="M40" s="411"/>
      <c r="N40" s="411"/>
      <c r="O40" s="411"/>
      <c r="P40" s="411"/>
      <c r="Q40" s="411"/>
      <c r="R40" s="411"/>
      <c r="S40" s="411"/>
      <c r="T40" s="411"/>
      <c r="U40" s="411"/>
    </row>
    <row r="41" spans="1:21" ht="9.9499999999999993" customHeight="1">
      <c r="A41" s="7"/>
      <c r="B41" s="323"/>
      <c r="C41" s="148"/>
      <c r="D41" s="412"/>
      <c r="E41" s="412"/>
      <c r="F41" s="412"/>
      <c r="G41" s="412"/>
      <c r="H41" s="413"/>
      <c r="I41" s="413"/>
      <c r="J41" s="413"/>
      <c r="K41" s="413"/>
      <c r="L41" s="413"/>
      <c r="M41" s="413"/>
      <c r="N41" s="413"/>
      <c r="O41" s="413"/>
      <c r="P41" s="413"/>
      <c r="Q41" s="413"/>
      <c r="R41" s="413"/>
      <c r="S41" s="413"/>
      <c r="T41" s="413"/>
      <c r="U41" s="413"/>
    </row>
    <row r="42" spans="1:21" ht="9.9499999999999993" customHeight="1">
      <c r="A42" s="7"/>
      <c r="B42" s="150"/>
      <c r="C42" s="148"/>
      <c r="D42" s="173"/>
      <c r="E42" s="173"/>
      <c r="F42" s="173"/>
      <c r="G42" s="173"/>
      <c r="H42" s="180"/>
      <c r="I42" s="180"/>
      <c r="J42" s="180"/>
      <c r="K42" s="180"/>
      <c r="L42" s="180"/>
      <c r="M42" s="180"/>
      <c r="N42" s="180"/>
      <c r="O42" s="180"/>
      <c r="P42" s="180"/>
      <c r="Q42" s="180"/>
      <c r="R42" s="180"/>
      <c r="S42" s="180"/>
      <c r="T42" s="488"/>
      <c r="U42" s="180"/>
    </row>
    <row r="43" spans="1:21" ht="9.9499999999999993" customHeight="1">
      <c r="A43" s="7"/>
      <c r="B43" s="150"/>
      <c r="C43" s="148"/>
      <c r="D43" s="173"/>
      <c r="E43" s="173"/>
      <c r="F43" s="173"/>
      <c r="G43" s="173"/>
      <c r="H43" s="180"/>
      <c r="I43" s="180"/>
      <c r="J43" s="180"/>
      <c r="K43" s="180"/>
      <c r="L43" s="180"/>
      <c r="M43" s="180"/>
      <c r="N43" s="180"/>
      <c r="O43" s="180"/>
      <c r="P43" s="180"/>
      <c r="Q43" s="180"/>
      <c r="R43" s="180"/>
      <c r="S43" s="180"/>
      <c r="T43" s="488"/>
      <c r="U43" s="180"/>
    </row>
    <row r="44" spans="1:21" ht="9.9499999999999993" customHeight="1">
      <c r="A44" s="7"/>
      <c r="B44" s="150"/>
      <c r="C44" s="148"/>
      <c r="D44" s="2"/>
      <c r="E44" s="142"/>
      <c r="F44" s="142"/>
      <c r="G44" s="142"/>
      <c r="H44" s="168"/>
      <c r="I44" s="168"/>
      <c r="J44" s="168"/>
      <c r="K44" s="168"/>
      <c r="L44" s="168"/>
      <c r="M44" s="168"/>
      <c r="N44" s="168"/>
      <c r="O44" s="168"/>
      <c r="P44" s="168"/>
      <c r="Q44" s="168"/>
      <c r="R44" s="168"/>
      <c r="S44" s="168"/>
      <c r="T44" s="168"/>
      <c r="U44" s="168"/>
    </row>
    <row r="45" spans="1:21" ht="9.9499999999999993" customHeight="1">
      <c r="A45" s="7"/>
      <c r="B45" s="150"/>
      <c r="C45" s="148"/>
      <c r="D45" s="173"/>
      <c r="E45" s="171"/>
      <c r="F45" s="171"/>
      <c r="G45" s="171"/>
      <c r="H45" s="410"/>
      <c r="I45" s="410"/>
      <c r="J45" s="410"/>
      <c r="K45" s="410"/>
      <c r="L45" s="410"/>
      <c r="M45" s="410"/>
      <c r="N45" s="410"/>
      <c r="O45" s="410"/>
      <c r="P45" s="410"/>
      <c r="Q45" s="410"/>
      <c r="R45" s="410"/>
      <c r="S45" s="410"/>
      <c r="T45" s="411"/>
      <c r="U45" s="410"/>
    </row>
    <row r="46" spans="1:21" ht="9.9499999999999993" customHeight="1">
      <c r="A46" s="7"/>
      <c r="B46" s="150"/>
      <c r="C46" s="148"/>
      <c r="D46" s="170"/>
      <c r="E46" s="171"/>
      <c r="F46" s="171"/>
      <c r="G46" s="171"/>
      <c r="H46" s="410"/>
      <c r="I46" s="410"/>
      <c r="J46" s="410"/>
      <c r="K46" s="410"/>
      <c r="L46" s="410"/>
      <c r="M46" s="410"/>
      <c r="N46" s="410"/>
      <c r="O46" s="410"/>
      <c r="P46" s="410"/>
      <c r="Q46" s="410"/>
      <c r="R46" s="410"/>
      <c r="S46" s="410"/>
      <c r="T46" s="411"/>
      <c r="U46" s="410"/>
    </row>
    <row r="47" spans="1:21" ht="9.9499999999999993" customHeight="1">
      <c r="A47" s="7"/>
      <c r="B47" s="150"/>
      <c r="C47" s="148"/>
      <c r="D47" s="173"/>
      <c r="E47" s="171"/>
      <c r="F47" s="171"/>
      <c r="G47" s="171"/>
      <c r="H47" s="411"/>
      <c r="I47" s="411"/>
      <c r="J47" s="411"/>
      <c r="K47" s="411"/>
      <c r="L47" s="411"/>
      <c r="M47" s="411"/>
      <c r="N47" s="411"/>
      <c r="O47" s="411"/>
      <c r="P47" s="411"/>
      <c r="Q47" s="411"/>
      <c r="R47" s="411"/>
      <c r="S47" s="411"/>
      <c r="T47" s="411"/>
      <c r="U47" s="411"/>
    </row>
    <row r="48" spans="1:21" ht="9.9499999999999993" customHeight="1">
      <c r="A48" s="7"/>
      <c r="B48" s="150"/>
      <c r="C48" s="148"/>
      <c r="D48" s="412"/>
      <c r="E48" s="412"/>
      <c r="F48" s="412"/>
      <c r="G48" s="412"/>
      <c r="H48" s="413"/>
      <c r="I48" s="413"/>
      <c r="J48" s="413"/>
      <c r="K48" s="413"/>
      <c r="L48" s="413"/>
      <c r="M48" s="413"/>
      <c r="N48" s="413"/>
      <c r="O48" s="413"/>
      <c r="P48" s="413"/>
      <c r="Q48" s="413"/>
      <c r="R48" s="413"/>
      <c r="S48" s="413"/>
      <c r="T48" s="413"/>
      <c r="U48" s="413"/>
    </row>
    <row r="49" spans="1:21" ht="9.9499999999999993" customHeight="1">
      <c r="A49" s="7"/>
      <c r="B49" s="150"/>
      <c r="C49" s="148"/>
      <c r="D49" s="156"/>
      <c r="E49" s="156"/>
      <c r="F49" s="156"/>
      <c r="G49" s="156"/>
      <c r="H49" s="414"/>
      <c r="I49" s="414"/>
      <c r="J49" s="414"/>
      <c r="K49" s="414"/>
      <c r="L49" s="414"/>
      <c r="M49" s="414"/>
      <c r="N49" s="414"/>
      <c r="O49" s="414"/>
      <c r="P49" s="414"/>
      <c r="Q49" s="414"/>
      <c r="R49" s="414"/>
      <c r="S49" s="414"/>
      <c r="T49" s="414"/>
      <c r="U49" s="414"/>
    </row>
    <row r="50" spans="1:21" ht="9.9499999999999993" customHeight="1">
      <c r="A50" s="7"/>
      <c r="B50" s="150"/>
      <c r="C50" s="148"/>
      <c r="D50" s="156"/>
      <c r="E50" s="156"/>
      <c r="F50" s="156"/>
      <c r="G50" s="156"/>
      <c r="H50" s="414"/>
      <c r="I50" s="414"/>
      <c r="J50" s="414"/>
      <c r="K50" s="414"/>
      <c r="L50" s="414"/>
      <c r="M50" s="414"/>
      <c r="N50" s="414"/>
      <c r="O50" s="414"/>
      <c r="P50" s="414"/>
      <c r="Q50" s="414"/>
      <c r="R50" s="414"/>
      <c r="S50" s="414"/>
      <c r="T50" s="414"/>
      <c r="U50" s="414"/>
    </row>
    <row r="51" spans="1:21" ht="9.9499999999999993" customHeight="1">
      <c r="A51" s="7"/>
      <c r="B51" s="150"/>
      <c r="C51" s="148"/>
      <c r="D51" s="156"/>
      <c r="E51" s="156"/>
      <c r="F51" s="156"/>
      <c r="G51" s="156"/>
      <c r="H51" s="414"/>
      <c r="I51" s="414"/>
      <c r="J51" s="414"/>
      <c r="K51" s="414"/>
      <c r="L51" s="414"/>
      <c r="M51" s="414"/>
      <c r="N51" s="414"/>
      <c r="O51" s="414"/>
      <c r="P51" s="414"/>
      <c r="Q51" s="414"/>
      <c r="R51" s="414"/>
      <c r="S51" s="414"/>
      <c r="T51" s="414"/>
      <c r="U51" s="414"/>
    </row>
    <row r="52" spans="1:21" ht="9.9499999999999993" customHeight="1">
      <c r="A52" s="7"/>
      <c r="B52" s="150"/>
      <c r="C52" s="148"/>
      <c r="D52" s="156"/>
      <c r="E52" s="156"/>
      <c r="F52" s="156"/>
      <c r="G52" s="156"/>
      <c r="H52" s="414"/>
      <c r="I52" s="414"/>
      <c r="J52" s="414"/>
      <c r="K52" s="414"/>
      <c r="L52" s="414"/>
      <c r="M52" s="414"/>
      <c r="N52" s="414"/>
      <c r="O52" s="414"/>
      <c r="P52" s="414"/>
      <c r="Q52" s="414"/>
      <c r="R52" s="414"/>
      <c r="S52" s="414"/>
      <c r="T52" s="414"/>
      <c r="U52" s="414"/>
    </row>
    <row r="53" spans="1:21" ht="9.9499999999999993" customHeight="1">
      <c r="A53" s="7"/>
      <c r="B53" s="150"/>
      <c r="C53" s="148"/>
      <c r="D53" s="2"/>
      <c r="E53" s="142"/>
      <c r="F53" s="142"/>
      <c r="G53" s="142"/>
      <c r="H53" s="144"/>
      <c r="I53" s="144"/>
      <c r="J53" s="144"/>
      <c r="K53" s="144"/>
      <c r="L53" s="144"/>
      <c r="M53" s="144"/>
      <c r="N53" s="144"/>
      <c r="O53" s="144"/>
      <c r="P53" s="144"/>
      <c r="Q53" s="144"/>
      <c r="R53" s="144"/>
      <c r="S53" s="144"/>
      <c r="T53" s="429"/>
      <c r="U53" s="144"/>
    </row>
    <row r="54" spans="1:21" ht="9.9499999999999993" customHeight="1">
      <c r="A54" s="7"/>
      <c r="B54" s="150"/>
      <c r="C54" s="148"/>
      <c r="D54" s="142"/>
      <c r="E54" s="142"/>
      <c r="F54" s="142"/>
      <c r="G54" s="142"/>
      <c r="H54" s="415"/>
      <c r="I54" s="415"/>
      <c r="J54" s="415"/>
      <c r="K54" s="415"/>
      <c r="L54" s="415"/>
      <c r="M54" s="415"/>
      <c r="N54" s="415"/>
      <c r="O54" s="415"/>
      <c r="P54" s="415"/>
      <c r="Q54" s="415"/>
      <c r="R54" s="415"/>
      <c r="S54" s="415"/>
      <c r="T54" s="416"/>
      <c r="U54" s="415"/>
    </row>
    <row r="55" spans="1:21" ht="9.9499999999999993" customHeight="1">
      <c r="A55" s="7"/>
      <c r="B55" s="150"/>
      <c r="C55" s="148"/>
      <c r="D55" s="142"/>
      <c r="E55" s="142"/>
      <c r="F55" s="142"/>
      <c r="G55" s="142"/>
      <c r="H55" s="416"/>
      <c r="I55" s="416"/>
      <c r="J55" s="416"/>
      <c r="K55" s="416"/>
      <c r="L55" s="416"/>
      <c r="M55" s="416"/>
      <c r="N55" s="416"/>
      <c r="O55" s="416"/>
      <c r="P55" s="416"/>
      <c r="Q55" s="416"/>
      <c r="R55" s="416"/>
      <c r="S55" s="416"/>
      <c r="T55" s="416"/>
      <c r="U55" s="416"/>
    </row>
    <row r="56" spans="1:21" ht="9.9499999999999993" customHeight="1">
      <c r="A56" s="7"/>
      <c r="B56" s="150"/>
      <c r="C56" s="148"/>
      <c r="D56" s="142"/>
      <c r="E56" s="142"/>
      <c r="F56" s="142"/>
      <c r="G56" s="142"/>
      <c r="H56" s="416"/>
      <c r="I56" s="416"/>
      <c r="J56" s="416"/>
      <c r="K56" s="416"/>
      <c r="L56" s="416"/>
      <c r="M56" s="416"/>
      <c r="N56" s="416"/>
      <c r="O56" s="416"/>
      <c r="P56" s="416"/>
      <c r="Q56" s="416"/>
      <c r="R56" s="416"/>
      <c r="S56" s="416"/>
      <c r="T56" s="416"/>
      <c r="U56" s="416"/>
    </row>
    <row r="57" spans="1:21" ht="9.9499999999999993" customHeight="1">
      <c r="A57" s="7"/>
      <c r="B57" s="150"/>
      <c r="C57" s="148"/>
      <c r="D57" s="142"/>
      <c r="E57" s="142"/>
      <c r="F57" s="142"/>
      <c r="G57" s="142"/>
      <c r="H57" s="416"/>
      <c r="I57" s="416"/>
      <c r="J57" s="416"/>
      <c r="K57" s="416"/>
      <c r="L57" s="416"/>
      <c r="M57" s="416"/>
      <c r="N57" s="416"/>
      <c r="O57" s="416"/>
      <c r="P57" s="416"/>
      <c r="Q57" s="416"/>
      <c r="R57" s="416"/>
      <c r="S57" s="416"/>
      <c r="T57" s="416"/>
      <c r="U57" s="416"/>
    </row>
    <row r="58" spans="1:21" ht="9.9499999999999993" customHeight="1">
      <c r="A58" s="7"/>
      <c r="B58" s="150"/>
      <c r="C58" s="148"/>
      <c r="D58" s="142"/>
      <c r="E58" s="142"/>
      <c r="F58" s="142"/>
      <c r="G58" s="142"/>
      <c r="H58" s="416"/>
      <c r="I58" s="416"/>
      <c r="J58" s="416"/>
      <c r="K58" s="416"/>
      <c r="L58" s="416"/>
      <c r="M58" s="416"/>
      <c r="N58" s="416"/>
      <c r="O58" s="416"/>
      <c r="P58" s="416"/>
      <c r="Q58" s="416"/>
      <c r="R58" s="416"/>
      <c r="S58" s="416"/>
      <c r="T58" s="416"/>
      <c r="U58" s="416"/>
    </row>
    <row r="59" spans="1:21" ht="9.9499999999999993" customHeight="1">
      <c r="A59" s="7"/>
      <c r="B59" s="150"/>
      <c r="C59" s="148"/>
      <c r="D59" s="142"/>
      <c r="E59" s="142"/>
      <c r="F59" s="142"/>
      <c r="G59" s="142"/>
      <c r="H59" s="416"/>
      <c r="I59" s="416"/>
      <c r="J59" s="416"/>
      <c r="K59" s="416"/>
      <c r="L59" s="416"/>
      <c r="M59" s="416"/>
      <c r="N59" s="416"/>
      <c r="O59" s="416"/>
      <c r="P59" s="416"/>
      <c r="Q59" s="416"/>
      <c r="R59" s="416"/>
      <c r="S59" s="416"/>
      <c r="T59" s="416"/>
      <c r="U59" s="416"/>
    </row>
    <row r="60" spans="1:21" ht="9.9499999999999993" customHeight="1">
      <c r="A60" s="7"/>
      <c r="B60" s="150"/>
      <c r="C60" s="148"/>
      <c r="D60" s="156"/>
      <c r="E60" s="156"/>
      <c r="F60" s="156"/>
      <c r="G60" s="156"/>
      <c r="H60" s="414"/>
      <c r="I60" s="414"/>
      <c r="J60" s="414"/>
      <c r="K60" s="414"/>
      <c r="L60" s="414"/>
      <c r="M60" s="414"/>
      <c r="N60" s="414"/>
      <c r="O60" s="414"/>
      <c r="P60" s="414"/>
      <c r="Q60" s="414"/>
      <c r="R60" s="414"/>
      <c r="S60" s="414"/>
      <c r="T60" s="414"/>
      <c r="U60" s="414"/>
    </row>
    <row r="61" spans="1:21" ht="9.9499999999999993" customHeight="1">
      <c r="A61" s="7"/>
      <c r="B61" s="150"/>
      <c r="C61" s="148"/>
      <c r="D61" s="156"/>
      <c r="E61" s="156"/>
      <c r="F61" s="156"/>
      <c r="G61" s="156"/>
      <c r="H61" s="178"/>
      <c r="I61" s="178"/>
      <c r="J61" s="178"/>
      <c r="K61" s="178"/>
      <c r="L61" s="178"/>
      <c r="M61" s="178"/>
      <c r="N61" s="178"/>
      <c r="O61" s="178"/>
      <c r="P61" s="178"/>
      <c r="Q61" s="178"/>
      <c r="R61" s="178"/>
      <c r="S61" s="178"/>
      <c r="T61" s="178"/>
      <c r="U61" s="178"/>
    </row>
    <row r="62" spans="1:21" ht="9.9499999999999993" customHeight="1">
      <c r="A62" s="7"/>
      <c r="B62" s="150"/>
      <c r="C62" s="148"/>
      <c r="D62" s="2"/>
      <c r="E62" s="142"/>
      <c r="F62" s="142"/>
      <c r="G62" s="142"/>
      <c r="H62" s="144"/>
      <c r="I62" s="144"/>
      <c r="J62" s="144"/>
      <c r="K62" s="144"/>
      <c r="L62" s="144"/>
      <c r="M62" s="144"/>
      <c r="N62" s="144"/>
      <c r="O62" s="144"/>
      <c r="P62" s="144"/>
      <c r="Q62" s="144"/>
      <c r="R62" s="144"/>
      <c r="S62" s="144"/>
      <c r="T62" s="429"/>
      <c r="U62" s="144"/>
    </row>
    <row r="63" spans="1:21" ht="9.9499999999999993" customHeight="1">
      <c r="A63" s="7"/>
      <c r="B63" s="150"/>
      <c r="C63" s="148"/>
      <c r="D63" s="417"/>
      <c r="E63" s="418"/>
      <c r="F63" s="418"/>
      <c r="G63" s="418"/>
      <c r="H63" s="415"/>
      <c r="I63" s="415"/>
      <c r="J63" s="415"/>
      <c r="K63" s="415"/>
      <c r="L63" s="415"/>
      <c r="M63" s="415"/>
      <c r="N63" s="415"/>
      <c r="O63" s="415"/>
      <c r="P63" s="415"/>
      <c r="Q63" s="415"/>
      <c r="R63" s="415"/>
      <c r="S63" s="415"/>
      <c r="T63" s="416"/>
      <c r="U63" s="415"/>
    </row>
    <row r="64" spans="1:21" ht="9.9499999999999993" customHeight="1">
      <c r="A64" s="7"/>
      <c r="B64" s="150"/>
      <c r="C64" s="148"/>
      <c r="D64" s="173"/>
      <c r="E64" s="173"/>
      <c r="F64" s="173"/>
      <c r="G64" s="173"/>
      <c r="H64" s="416"/>
      <c r="I64" s="416"/>
      <c r="J64" s="416"/>
      <c r="K64" s="416"/>
      <c r="L64" s="416"/>
      <c r="M64" s="416"/>
      <c r="N64" s="416"/>
      <c r="O64" s="416"/>
      <c r="P64" s="416"/>
      <c r="Q64" s="416"/>
      <c r="R64" s="416"/>
      <c r="S64" s="416"/>
      <c r="T64" s="416"/>
      <c r="U64" s="416"/>
    </row>
    <row r="65" spans="1:21" ht="9.9499999999999993" customHeight="1">
      <c r="A65" s="7"/>
      <c r="B65" s="150"/>
      <c r="C65" s="148"/>
      <c r="D65" s="173"/>
      <c r="E65" s="142"/>
      <c r="F65" s="173"/>
      <c r="G65" s="173"/>
      <c r="H65" s="416"/>
      <c r="I65" s="416"/>
      <c r="J65" s="416"/>
      <c r="K65" s="416"/>
      <c r="L65" s="416"/>
      <c r="M65" s="416"/>
      <c r="N65" s="416"/>
      <c r="O65" s="416"/>
      <c r="P65" s="416"/>
      <c r="Q65" s="416"/>
      <c r="R65" s="416"/>
      <c r="S65" s="416"/>
      <c r="T65" s="416"/>
      <c r="U65" s="416"/>
    </row>
    <row r="66" spans="1:21" ht="9.9499999999999993" customHeight="1">
      <c r="A66" s="7"/>
      <c r="B66" s="150"/>
      <c r="C66" s="148"/>
      <c r="D66" s="173"/>
      <c r="E66" s="173"/>
      <c r="F66" s="173"/>
      <c r="G66" s="173"/>
      <c r="H66" s="416"/>
      <c r="I66" s="416"/>
      <c r="J66" s="416"/>
      <c r="K66" s="416"/>
      <c r="L66" s="416"/>
      <c r="M66" s="416"/>
      <c r="N66" s="416"/>
      <c r="O66" s="416"/>
      <c r="P66" s="416"/>
      <c r="Q66" s="416"/>
      <c r="R66" s="416"/>
      <c r="S66" s="416"/>
      <c r="T66" s="416"/>
      <c r="U66" s="416"/>
    </row>
    <row r="67" spans="1:21" ht="9.9499999999999993" customHeight="1">
      <c r="A67" s="7"/>
      <c r="B67" s="150"/>
      <c r="C67" s="148"/>
      <c r="D67" s="156"/>
      <c r="E67" s="156"/>
      <c r="F67" s="156"/>
      <c r="G67" s="156"/>
      <c r="H67" s="156"/>
      <c r="I67" s="156"/>
      <c r="J67" s="156"/>
      <c r="K67" s="156"/>
      <c r="L67" s="156"/>
      <c r="M67" s="156"/>
      <c r="N67" s="156"/>
      <c r="O67" s="156"/>
      <c r="P67" s="156"/>
      <c r="Q67" s="156"/>
      <c r="R67" s="156"/>
      <c r="S67" s="156"/>
      <c r="T67" s="554"/>
      <c r="U67" s="156"/>
    </row>
    <row r="68" spans="1:21" ht="9.9499999999999993" customHeight="1">
      <c r="A68" s="7"/>
      <c r="B68" s="150"/>
      <c r="C68" s="148"/>
      <c r="D68" s="156"/>
      <c r="E68" s="156"/>
      <c r="F68" s="156"/>
      <c r="G68" s="156"/>
      <c r="H68" s="156"/>
      <c r="I68" s="156"/>
      <c r="J68" s="156"/>
      <c r="K68" s="156"/>
      <c r="L68" s="156"/>
      <c r="M68" s="156"/>
      <c r="N68" s="156"/>
      <c r="O68" s="156"/>
      <c r="P68" s="156"/>
      <c r="Q68" s="156"/>
      <c r="R68" s="156"/>
      <c r="S68" s="156"/>
      <c r="T68" s="554"/>
      <c r="U68" s="156"/>
    </row>
    <row r="69" spans="1:21" ht="9.9499999999999993" customHeight="1">
      <c r="A69" s="7"/>
      <c r="B69" s="150"/>
      <c r="C69" s="148"/>
      <c r="D69" s="2"/>
      <c r="E69" s="142"/>
      <c r="F69" s="142"/>
      <c r="G69" s="142"/>
      <c r="H69" s="144"/>
      <c r="I69" s="144"/>
      <c r="J69" s="144"/>
      <c r="K69" s="144"/>
      <c r="L69" s="144"/>
      <c r="M69" s="144"/>
      <c r="N69" s="144"/>
      <c r="O69" s="144"/>
      <c r="P69" s="144"/>
      <c r="Q69" s="144"/>
      <c r="R69" s="144"/>
      <c r="S69" s="144"/>
      <c r="T69" s="429"/>
      <c r="U69" s="144"/>
    </row>
    <row r="70" spans="1:21" ht="9.9499999999999993" customHeight="1">
      <c r="A70" s="7"/>
      <c r="B70" s="150"/>
      <c r="C70" s="148"/>
      <c r="D70" s="417"/>
      <c r="E70" s="418"/>
      <c r="F70" s="418"/>
      <c r="G70" s="418"/>
      <c r="H70" s="415"/>
      <c r="I70" s="415"/>
      <c r="J70" s="415"/>
      <c r="K70" s="415"/>
      <c r="L70" s="415"/>
      <c r="M70" s="415"/>
      <c r="N70" s="415"/>
      <c r="O70" s="415"/>
      <c r="P70" s="415"/>
      <c r="Q70" s="415"/>
      <c r="R70" s="415"/>
      <c r="S70" s="415"/>
      <c r="T70" s="416"/>
      <c r="U70" s="415"/>
    </row>
    <row r="71" spans="1:21" ht="9.9499999999999993" customHeight="1">
      <c r="A71" s="7"/>
      <c r="B71" s="150"/>
      <c r="C71" s="148"/>
      <c r="D71" s="173"/>
      <c r="E71" s="173"/>
      <c r="F71" s="173"/>
      <c r="G71" s="173"/>
      <c r="H71" s="416"/>
      <c r="I71" s="416"/>
      <c r="J71" s="416"/>
      <c r="K71" s="416"/>
      <c r="L71" s="416"/>
      <c r="M71" s="416"/>
      <c r="N71" s="416"/>
      <c r="O71" s="416"/>
      <c r="P71" s="416"/>
      <c r="Q71" s="416"/>
      <c r="R71" s="416"/>
      <c r="S71" s="416"/>
      <c r="T71" s="416"/>
      <c r="U71" s="416"/>
    </row>
    <row r="72" spans="1:21" ht="9.9499999999999993" customHeight="1">
      <c r="A72" s="7"/>
      <c r="B72" s="150"/>
      <c r="C72" s="148"/>
      <c r="D72" s="173"/>
      <c r="E72" s="142"/>
      <c r="F72" s="173"/>
      <c r="G72" s="173"/>
      <c r="H72" s="416"/>
      <c r="I72" s="416"/>
      <c r="J72" s="416"/>
      <c r="K72" s="416"/>
      <c r="L72" s="416"/>
      <c r="M72" s="416"/>
      <c r="N72" s="416"/>
      <c r="O72" s="416"/>
      <c r="P72" s="416"/>
      <c r="Q72" s="416"/>
      <c r="R72" s="416"/>
      <c r="S72" s="416"/>
      <c r="T72" s="416"/>
      <c r="U72" s="416"/>
    </row>
    <row r="73" spans="1:21" ht="9.9499999999999993" customHeight="1">
      <c r="A73" s="7"/>
      <c r="B73" s="150"/>
      <c r="C73" s="148"/>
      <c r="D73" s="173"/>
      <c r="E73" s="173"/>
      <c r="F73" s="173"/>
      <c r="G73" s="173"/>
      <c r="H73" s="416"/>
      <c r="I73" s="416"/>
      <c r="J73" s="416"/>
      <c r="K73" s="416"/>
      <c r="L73" s="416"/>
      <c r="M73" s="416"/>
      <c r="N73" s="416"/>
      <c r="O73" s="416"/>
      <c r="P73" s="416"/>
      <c r="Q73" s="416"/>
      <c r="R73" s="416"/>
      <c r="S73" s="416"/>
      <c r="T73" s="416"/>
      <c r="U73" s="416"/>
    </row>
    <row r="74" spans="1:21" ht="9.9499999999999993" customHeight="1">
      <c r="A74" s="7"/>
      <c r="B74" s="150"/>
      <c r="C74" s="148"/>
      <c r="D74" s="156"/>
      <c r="E74" s="156"/>
      <c r="F74" s="156"/>
      <c r="G74" s="156"/>
      <c r="H74" s="414"/>
      <c r="I74" s="414"/>
      <c r="J74" s="414"/>
      <c r="K74" s="414"/>
      <c r="L74" s="414"/>
      <c r="M74" s="414"/>
      <c r="N74" s="414"/>
      <c r="O74" s="414"/>
      <c r="P74" s="414"/>
      <c r="Q74" s="414"/>
      <c r="R74" s="414"/>
      <c r="S74" s="414"/>
      <c r="T74" s="414"/>
      <c r="U74" s="414"/>
    </row>
    <row r="75" spans="1:21" ht="9.9499999999999993" customHeight="1">
      <c r="A75" s="7"/>
      <c r="B75" s="150"/>
      <c r="C75" s="148"/>
      <c r="D75" s="156"/>
      <c r="E75" s="156"/>
      <c r="F75" s="156"/>
      <c r="G75" s="156"/>
      <c r="H75" s="419"/>
      <c r="I75" s="419"/>
      <c r="J75" s="419"/>
      <c r="K75" s="419"/>
      <c r="L75" s="419"/>
      <c r="M75" s="419"/>
      <c r="N75" s="419"/>
      <c r="O75" s="419"/>
      <c r="P75" s="419"/>
      <c r="Q75" s="419"/>
      <c r="R75" s="419"/>
      <c r="S75" s="419"/>
      <c r="T75" s="419"/>
      <c r="U75" s="419"/>
    </row>
    <row r="76" spans="1:21" ht="9.9499999999999993" customHeight="1">
      <c r="A76" s="7"/>
      <c r="B76" s="150"/>
      <c r="C76" s="148"/>
      <c r="D76" s="420"/>
      <c r="E76" s="421"/>
      <c r="F76" s="421"/>
      <c r="G76" s="421"/>
      <c r="H76" s="422"/>
      <c r="I76" s="422"/>
      <c r="J76" s="422"/>
      <c r="K76" s="422"/>
      <c r="L76" s="422"/>
      <c r="M76" s="422"/>
      <c r="N76" s="422"/>
      <c r="O76" s="422"/>
      <c r="P76" s="422"/>
      <c r="Q76" s="422"/>
      <c r="R76" s="422"/>
      <c r="S76" s="422"/>
      <c r="T76" s="422"/>
      <c r="U76" s="422"/>
    </row>
    <row r="77" spans="1:21" ht="9.9499999999999993" customHeight="1">
      <c r="A77" s="7"/>
      <c r="B77" s="150"/>
      <c r="C77" s="148"/>
      <c r="D77" s="423"/>
      <c r="E77" s="142"/>
      <c r="F77" s="142"/>
      <c r="G77" s="142"/>
      <c r="H77" s="424"/>
      <c r="I77" s="424"/>
      <c r="J77" s="424"/>
      <c r="K77" s="424"/>
      <c r="L77" s="424"/>
      <c r="M77" s="424"/>
      <c r="N77" s="424"/>
      <c r="O77" s="424"/>
      <c r="P77" s="424"/>
      <c r="Q77" s="424"/>
      <c r="R77" s="424"/>
      <c r="S77" s="424"/>
      <c r="T77" s="424"/>
      <c r="U77" s="424"/>
    </row>
    <row r="78" spans="1:21" ht="9.9499999999999993" customHeight="1">
      <c r="A78" s="7"/>
      <c r="B78" s="150"/>
      <c r="C78" s="148"/>
      <c r="D78" s="156"/>
      <c r="E78" s="156"/>
      <c r="F78" s="156"/>
      <c r="G78" s="156"/>
      <c r="H78" s="414"/>
      <c r="I78" s="414"/>
      <c r="J78" s="414"/>
      <c r="K78" s="414"/>
      <c r="L78" s="414"/>
      <c r="M78" s="414"/>
      <c r="N78" s="414"/>
      <c r="O78" s="414"/>
      <c r="P78" s="414"/>
      <c r="Q78" s="414"/>
      <c r="R78" s="414"/>
      <c r="S78" s="414"/>
      <c r="T78" s="414"/>
      <c r="U78" s="414"/>
    </row>
    <row r="79" spans="1:21" ht="9.9499999999999993" customHeight="1">
      <c r="A79" s="7"/>
      <c r="B79" s="150"/>
      <c r="C79" s="148"/>
      <c r="D79" s="156"/>
      <c r="E79" s="156"/>
      <c r="F79" s="156"/>
      <c r="G79" s="156"/>
      <c r="H79" s="414"/>
      <c r="I79" s="414"/>
      <c r="J79" s="414"/>
      <c r="K79" s="414"/>
      <c r="L79" s="414"/>
      <c r="M79" s="414"/>
      <c r="N79" s="414"/>
      <c r="O79" s="414"/>
      <c r="P79" s="414"/>
      <c r="Q79" s="414"/>
      <c r="R79" s="414"/>
      <c r="S79" s="414"/>
      <c r="T79" s="414"/>
      <c r="U79" s="414"/>
    </row>
    <row r="80" spans="1:21" ht="9.9499999999999993" customHeight="1">
      <c r="A80" s="7"/>
      <c r="B80" s="150"/>
      <c r="C80" s="148"/>
      <c r="D80" s="156"/>
      <c r="E80" s="156"/>
      <c r="F80" s="156"/>
      <c r="G80" s="156"/>
      <c r="H80" s="414"/>
      <c r="I80" s="414"/>
      <c r="J80" s="414"/>
      <c r="K80" s="414"/>
      <c r="L80" s="414"/>
      <c r="M80" s="414"/>
      <c r="N80" s="414"/>
      <c r="O80" s="414"/>
      <c r="P80" s="414"/>
      <c r="Q80" s="414"/>
      <c r="R80" s="414"/>
      <c r="S80" s="414"/>
      <c r="T80" s="414"/>
      <c r="U80" s="414"/>
    </row>
    <row r="81" spans="1:21" ht="9.9499999999999993" customHeight="1">
      <c r="A81" s="7"/>
      <c r="B81" s="150"/>
      <c r="C81" s="148"/>
      <c r="D81" s="156"/>
      <c r="E81" s="156"/>
      <c r="F81" s="156"/>
      <c r="G81" s="156"/>
      <c r="H81" s="414"/>
      <c r="I81" s="414"/>
      <c r="J81" s="414"/>
      <c r="K81" s="414"/>
      <c r="L81" s="414"/>
      <c r="M81" s="414"/>
      <c r="N81" s="414"/>
      <c r="O81" s="414"/>
      <c r="P81" s="414"/>
      <c r="Q81" s="414"/>
      <c r="R81" s="414"/>
      <c r="S81" s="414"/>
      <c r="T81" s="414"/>
      <c r="U81" s="414"/>
    </row>
    <row r="82" spans="1:21" ht="9.9499999999999993" customHeight="1">
      <c r="A82" s="7"/>
      <c r="B82" s="150"/>
      <c r="C82" s="148"/>
      <c r="D82" s="156"/>
      <c r="E82" s="156"/>
      <c r="F82" s="156"/>
      <c r="G82" s="156"/>
      <c r="H82" s="414"/>
      <c r="I82" s="414"/>
      <c r="J82" s="414"/>
      <c r="K82" s="414"/>
      <c r="L82" s="414"/>
      <c r="M82" s="414"/>
      <c r="N82" s="414"/>
      <c r="O82" s="414"/>
      <c r="P82" s="414"/>
      <c r="Q82" s="414"/>
      <c r="R82" s="414"/>
      <c r="S82" s="414"/>
      <c r="T82" s="414"/>
      <c r="U82" s="414"/>
    </row>
    <row r="83" spans="1:21" ht="9.9499999999999993" customHeight="1">
      <c r="A83" s="7"/>
      <c r="B83" s="150"/>
      <c r="C83" s="148"/>
      <c r="D83" s="156"/>
      <c r="E83" s="156"/>
      <c r="F83" s="156"/>
      <c r="G83" s="156"/>
      <c r="H83" s="414"/>
      <c r="I83" s="414"/>
      <c r="J83" s="414"/>
      <c r="K83" s="414"/>
      <c r="L83" s="414"/>
      <c r="M83" s="414"/>
      <c r="N83" s="414"/>
      <c r="O83" s="414"/>
      <c r="P83" s="414"/>
      <c r="Q83" s="414"/>
      <c r="R83" s="414"/>
      <c r="S83" s="414"/>
      <c r="T83" s="414"/>
      <c r="U83" s="414"/>
    </row>
    <row r="84" spans="1:21" ht="9.9499999999999993" customHeight="1">
      <c r="A84" s="7"/>
      <c r="B84" s="150"/>
      <c r="C84" s="148"/>
      <c r="D84" s="156"/>
      <c r="E84" s="156"/>
      <c r="F84" s="156"/>
      <c r="G84" s="156"/>
      <c r="H84" s="414"/>
      <c r="I84" s="414"/>
      <c r="J84" s="414"/>
      <c r="K84" s="414"/>
      <c r="L84" s="414"/>
      <c r="M84" s="414"/>
      <c r="N84" s="414"/>
      <c r="O84" s="414"/>
      <c r="P84" s="414"/>
      <c r="Q84" s="414"/>
      <c r="R84" s="414"/>
      <c r="S84" s="414"/>
      <c r="T84" s="414"/>
      <c r="U84" s="414"/>
    </row>
    <row r="85" spans="1:21" ht="9.9499999999999993" customHeight="1">
      <c r="A85" s="7"/>
      <c r="B85" s="150"/>
      <c r="C85" s="148"/>
      <c r="D85" s="156"/>
      <c r="E85" s="156"/>
      <c r="F85" s="156"/>
      <c r="G85" s="156"/>
      <c r="H85" s="414"/>
      <c r="I85" s="414"/>
      <c r="J85" s="414"/>
      <c r="K85" s="414"/>
      <c r="L85" s="414"/>
      <c r="M85" s="414"/>
      <c r="N85" s="414"/>
      <c r="O85" s="414"/>
      <c r="P85" s="414"/>
      <c r="Q85" s="414"/>
      <c r="R85" s="414"/>
      <c r="S85" s="414"/>
      <c r="T85" s="414"/>
      <c r="U85" s="414"/>
    </row>
    <row r="86" spans="1:21" ht="9.9499999999999993" customHeight="1">
      <c r="A86" s="7"/>
      <c r="B86" s="150"/>
      <c r="C86" s="148"/>
      <c r="D86" s="156"/>
      <c r="E86" s="156"/>
      <c r="F86" s="156"/>
      <c r="G86" s="156"/>
      <c r="H86" s="414"/>
      <c r="I86" s="414"/>
      <c r="J86" s="414"/>
      <c r="K86" s="414"/>
      <c r="L86" s="414"/>
      <c r="M86" s="414"/>
      <c r="N86" s="414"/>
      <c r="O86" s="414"/>
      <c r="P86" s="414"/>
      <c r="Q86" s="414"/>
      <c r="R86" s="414"/>
      <c r="S86" s="414"/>
      <c r="T86" s="414"/>
      <c r="U86" s="414"/>
    </row>
    <row r="87" spans="1:21" ht="9.9499999999999993" customHeight="1">
      <c r="A87" s="7"/>
      <c r="B87" s="150"/>
      <c r="C87" s="148"/>
      <c r="D87" s="156"/>
      <c r="E87" s="156"/>
      <c r="F87" s="156"/>
      <c r="G87" s="156"/>
      <c r="H87" s="414"/>
      <c r="I87" s="414"/>
      <c r="J87" s="414"/>
      <c r="K87" s="414"/>
      <c r="L87" s="414"/>
      <c r="M87" s="414"/>
      <c r="N87" s="414"/>
      <c r="O87" s="414"/>
      <c r="P87" s="414"/>
      <c r="Q87" s="414"/>
      <c r="R87" s="414"/>
      <c r="S87" s="414"/>
      <c r="T87" s="414"/>
      <c r="U87" s="414"/>
    </row>
    <row r="88" spans="1:21" ht="9.9499999999999993" customHeight="1">
      <c r="A88" s="7"/>
      <c r="B88" s="150"/>
      <c r="C88" s="148"/>
      <c r="D88" s="156"/>
      <c r="E88" s="156"/>
      <c r="F88" s="156"/>
      <c r="G88" s="156"/>
      <c r="H88" s="414"/>
      <c r="I88" s="414"/>
      <c r="J88" s="414"/>
      <c r="K88" s="414"/>
      <c r="L88" s="414"/>
      <c r="M88" s="414"/>
      <c r="N88" s="414"/>
      <c r="O88" s="414"/>
      <c r="P88" s="414"/>
      <c r="Q88" s="414"/>
      <c r="R88" s="414"/>
      <c r="S88" s="414"/>
      <c r="T88" s="414"/>
      <c r="U88" s="414"/>
    </row>
    <row r="89" spans="1:21" ht="9.9499999999999993" customHeight="1">
      <c r="A89" s="7"/>
      <c r="B89" s="150"/>
      <c r="C89" s="148"/>
      <c r="D89" s="156"/>
      <c r="E89" s="156"/>
      <c r="F89" s="156"/>
      <c r="G89" s="156"/>
      <c r="H89" s="414"/>
      <c r="I89" s="414"/>
      <c r="J89" s="414"/>
      <c r="K89" s="414"/>
      <c r="L89" s="414"/>
      <c r="M89" s="414"/>
      <c r="N89" s="414"/>
      <c r="O89" s="414"/>
      <c r="P89" s="414"/>
      <c r="Q89" s="414"/>
      <c r="R89" s="414"/>
      <c r="S89" s="414"/>
      <c r="T89" s="414"/>
      <c r="U89" s="414"/>
    </row>
    <row r="90" spans="1:21" ht="9.9499999999999993" customHeight="1">
      <c r="A90" s="7"/>
      <c r="B90" s="150"/>
      <c r="C90" s="148"/>
      <c r="D90" s="156"/>
      <c r="E90" s="156"/>
      <c r="F90" s="156"/>
      <c r="G90" s="156"/>
      <c r="H90" s="414"/>
      <c r="I90" s="414"/>
      <c r="J90" s="414"/>
      <c r="K90" s="414"/>
      <c r="L90" s="414"/>
      <c r="M90" s="414"/>
      <c r="N90" s="414"/>
      <c r="O90" s="414"/>
      <c r="P90" s="414"/>
      <c r="Q90" s="414"/>
      <c r="R90" s="414"/>
      <c r="S90" s="414"/>
      <c r="T90" s="414"/>
      <c r="U90" s="414"/>
    </row>
    <row r="91" spans="1:21" ht="9.75" customHeight="1">
      <c r="A91" s="7"/>
      <c r="B91" s="150"/>
      <c r="C91" s="148"/>
      <c r="D91" s="156"/>
      <c r="E91" s="156"/>
      <c r="F91" s="156"/>
      <c r="G91" s="156"/>
      <c r="H91" s="414"/>
      <c r="I91" s="414"/>
      <c r="J91" s="414"/>
      <c r="K91" s="414"/>
      <c r="L91" s="414"/>
      <c r="M91" s="414"/>
      <c r="N91" s="414"/>
      <c r="O91" s="414"/>
      <c r="P91" s="414"/>
      <c r="Q91" s="414"/>
      <c r="R91" s="414"/>
      <c r="S91" s="414"/>
      <c r="T91" s="414"/>
      <c r="U91" s="414"/>
    </row>
    <row r="92" spans="1:21" ht="9.9499999999999993" customHeight="1">
      <c r="A92" s="7"/>
      <c r="B92" s="150"/>
      <c r="C92" s="425"/>
      <c r="D92" s="156"/>
      <c r="E92" s="156"/>
      <c r="F92" s="156"/>
      <c r="G92" s="156"/>
      <c r="H92" s="414"/>
      <c r="I92" s="414"/>
      <c r="J92" s="414"/>
      <c r="K92" s="414"/>
      <c r="L92" s="414"/>
      <c r="M92" s="414"/>
      <c r="N92" s="414"/>
      <c r="O92" s="414"/>
      <c r="P92" s="414"/>
      <c r="Q92" s="414"/>
      <c r="R92" s="414"/>
      <c r="S92" s="414"/>
      <c r="T92" s="414"/>
      <c r="U92" s="414"/>
    </row>
    <row r="93" spans="1:21" ht="9.9499999999999993" customHeight="1">
      <c r="A93" s="175"/>
      <c r="B93" s="150"/>
      <c r="C93" s="148"/>
      <c r="D93" s="156"/>
      <c r="E93" s="156"/>
      <c r="F93" s="156"/>
      <c r="G93" s="156"/>
      <c r="H93" s="414"/>
      <c r="I93" s="414"/>
      <c r="J93" s="414"/>
      <c r="K93" s="414"/>
      <c r="L93" s="414"/>
      <c r="M93" s="414"/>
      <c r="N93" s="414"/>
      <c r="O93" s="414"/>
      <c r="P93" s="414"/>
      <c r="Q93" s="414"/>
      <c r="R93" s="414"/>
      <c r="S93" s="414"/>
      <c r="T93" s="414"/>
      <c r="U93" s="414"/>
    </row>
    <row r="94" spans="1:21" ht="9.9499999999999993" customHeight="1">
      <c r="A94" s="7"/>
      <c r="B94" s="175"/>
      <c r="C94" s="138"/>
      <c r="D94" s="156"/>
      <c r="E94" s="156"/>
      <c r="F94" s="156"/>
      <c r="G94" s="156"/>
      <c r="H94" s="414"/>
      <c r="I94" s="414"/>
      <c r="J94" s="414"/>
      <c r="K94" s="414"/>
      <c r="L94" s="414"/>
      <c r="M94" s="414"/>
      <c r="N94" s="414"/>
      <c r="O94" s="414"/>
      <c r="P94" s="414"/>
      <c r="Q94" s="414"/>
      <c r="R94" s="414"/>
      <c r="S94" s="414"/>
      <c r="T94" s="414"/>
      <c r="U94" s="414"/>
    </row>
    <row r="95" spans="1:21" ht="20.100000000000001" customHeight="1">
      <c r="A95" s="137"/>
      <c r="B95" s="150"/>
      <c r="C95" s="132"/>
      <c r="D95" s="156"/>
      <c r="E95" s="156"/>
      <c r="F95" s="156"/>
      <c r="G95" s="156"/>
      <c r="H95" s="414"/>
      <c r="I95" s="414"/>
      <c r="J95" s="414"/>
      <c r="K95" s="414"/>
      <c r="L95" s="414"/>
      <c r="M95" s="414"/>
      <c r="N95" s="414"/>
      <c r="O95" s="414"/>
      <c r="P95" s="414"/>
      <c r="Q95" s="414"/>
      <c r="R95" s="414"/>
      <c r="S95" s="414"/>
      <c r="T95" s="414"/>
      <c r="U95" s="414"/>
    </row>
    <row r="96" spans="1:21" s="133" customFormat="1" ht="5.0999999999999996" customHeight="1">
      <c r="A96" s="257"/>
      <c r="B96" s="138"/>
      <c r="C96" s="148"/>
      <c r="D96" s="156"/>
      <c r="E96" s="156"/>
      <c r="F96" s="156"/>
      <c r="G96" s="156"/>
      <c r="H96" s="414"/>
      <c r="I96" s="414"/>
      <c r="J96" s="414"/>
      <c r="K96" s="414"/>
      <c r="L96" s="414"/>
      <c r="M96" s="414"/>
      <c r="N96" s="414"/>
      <c r="O96" s="414"/>
      <c r="P96" s="414"/>
      <c r="Q96" s="414"/>
      <c r="R96" s="414"/>
      <c r="S96" s="414"/>
      <c r="T96" s="414"/>
      <c r="U96" s="414"/>
    </row>
    <row r="97" spans="1:21" ht="9.9499999999999993" customHeight="1">
      <c r="A97" s="7"/>
      <c r="B97" s="426"/>
      <c r="C97" s="148"/>
      <c r="D97" s="156"/>
      <c r="E97" s="156"/>
      <c r="F97" s="156"/>
      <c r="G97" s="156"/>
      <c r="H97" s="414"/>
      <c r="I97" s="414"/>
      <c r="J97" s="414"/>
      <c r="K97" s="414"/>
      <c r="L97" s="414"/>
      <c r="M97" s="414"/>
      <c r="N97" s="414"/>
      <c r="O97" s="414"/>
      <c r="P97" s="414"/>
      <c r="Q97" s="414"/>
      <c r="R97" s="414"/>
      <c r="S97" s="414"/>
      <c r="T97" s="414"/>
      <c r="U97" s="414"/>
    </row>
    <row r="98" spans="1:21" ht="9.9499999999999993" customHeight="1">
      <c r="A98" s="7"/>
      <c r="B98" s="150"/>
      <c r="C98" s="148"/>
      <c r="D98" s="156"/>
      <c r="E98" s="156"/>
      <c r="F98" s="156"/>
      <c r="G98" s="156"/>
      <c r="H98" s="414"/>
      <c r="I98" s="414"/>
      <c r="J98" s="414"/>
      <c r="K98" s="414"/>
      <c r="L98" s="414"/>
      <c r="M98" s="414"/>
      <c r="N98" s="414"/>
      <c r="O98" s="414"/>
      <c r="P98" s="414"/>
      <c r="Q98" s="414"/>
      <c r="R98" s="414"/>
      <c r="S98" s="414"/>
      <c r="T98" s="414"/>
      <c r="U98" s="414"/>
    </row>
    <row r="99" spans="1:21" ht="9.9499999999999993" customHeight="1">
      <c r="A99" s="7"/>
      <c r="B99" s="150"/>
      <c r="C99" s="148"/>
      <c r="D99" s="156"/>
      <c r="E99" s="156"/>
      <c r="F99" s="156"/>
      <c r="G99" s="156"/>
      <c r="H99" s="414"/>
      <c r="I99" s="414"/>
      <c r="J99" s="414"/>
      <c r="K99" s="414"/>
      <c r="L99" s="414"/>
      <c r="M99" s="414"/>
      <c r="N99" s="414"/>
      <c r="O99" s="414"/>
      <c r="P99" s="414"/>
      <c r="Q99" s="414"/>
      <c r="R99" s="414"/>
      <c r="S99" s="414"/>
      <c r="T99" s="414"/>
      <c r="U99" s="414"/>
    </row>
    <row r="100" spans="1:21" ht="9.9499999999999993" customHeight="1">
      <c r="A100" s="7"/>
      <c r="B100" s="150"/>
      <c r="C100" s="148"/>
      <c r="D100" s="156"/>
      <c r="E100" s="173"/>
      <c r="F100" s="173"/>
      <c r="G100" s="173"/>
      <c r="H100" s="180"/>
      <c r="I100" s="180"/>
      <c r="J100" s="180"/>
      <c r="K100" s="180"/>
      <c r="L100" s="180"/>
      <c r="M100" s="180"/>
      <c r="N100" s="180"/>
      <c r="O100" s="180"/>
      <c r="P100" s="180"/>
      <c r="Q100" s="180"/>
      <c r="R100" s="180"/>
      <c r="S100" s="180"/>
      <c r="T100" s="488"/>
      <c r="U100" s="180"/>
    </row>
    <row r="101" spans="1:21" ht="9.9499999999999993" customHeight="1">
      <c r="A101" s="7"/>
      <c r="B101" s="150"/>
      <c r="C101" s="148"/>
      <c r="D101" s="156"/>
      <c r="E101" s="156"/>
      <c r="F101" s="156"/>
      <c r="G101" s="156"/>
      <c r="H101" s="414"/>
      <c r="I101" s="414"/>
      <c r="J101" s="414"/>
      <c r="K101" s="414"/>
      <c r="L101" s="414"/>
      <c r="M101" s="414"/>
      <c r="N101" s="414"/>
      <c r="O101" s="414"/>
      <c r="P101" s="414"/>
      <c r="Q101" s="414"/>
      <c r="R101" s="414"/>
      <c r="S101" s="414"/>
      <c r="T101" s="414"/>
      <c r="U101" s="414"/>
    </row>
    <row r="102" spans="1:21" ht="9.9499999999999993" customHeight="1">
      <c r="A102" s="7"/>
      <c r="B102" s="150"/>
      <c r="C102" s="148"/>
      <c r="D102" s="156"/>
      <c r="E102" s="156"/>
      <c r="F102" s="156"/>
      <c r="G102" s="156"/>
      <c r="H102" s="414"/>
      <c r="I102" s="414"/>
      <c r="J102" s="414"/>
      <c r="K102" s="414"/>
      <c r="L102" s="414"/>
      <c r="M102" s="414"/>
      <c r="N102" s="414"/>
      <c r="O102" s="414"/>
      <c r="P102" s="414"/>
      <c r="Q102" s="414"/>
      <c r="R102" s="414"/>
      <c r="S102" s="414"/>
      <c r="T102" s="414"/>
      <c r="U102" s="414"/>
    </row>
    <row r="103" spans="1:21" ht="9.9499999999999993" customHeight="1">
      <c r="A103" s="7"/>
      <c r="B103" s="150"/>
      <c r="C103" s="148"/>
      <c r="D103" s="46"/>
      <c r="E103" s="181"/>
      <c r="F103" s="181"/>
      <c r="G103" s="181"/>
      <c r="H103" s="171"/>
      <c r="I103" s="171"/>
      <c r="J103" s="171"/>
      <c r="K103" s="171"/>
      <c r="L103" s="171"/>
      <c r="M103" s="171"/>
      <c r="N103" s="171"/>
      <c r="O103" s="171"/>
      <c r="P103" s="171"/>
      <c r="Q103" s="171"/>
      <c r="R103" s="171"/>
      <c r="S103" s="171"/>
      <c r="T103" s="171"/>
      <c r="U103" s="171"/>
    </row>
    <row r="104" spans="1:21" ht="9.9499999999999993" customHeight="1">
      <c r="A104" s="7"/>
      <c r="B104" s="150"/>
      <c r="C104" s="148"/>
      <c r="D104" s="182"/>
      <c r="E104" s="181"/>
      <c r="F104" s="181"/>
      <c r="G104" s="181"/>
      <c r="H104" s="179"/>
      <c r="I104" s="179"/>
      <c r="J104" s="179"/>
      <c r="K104" s="179"/>
      <c r="L104" s="179"/>
      <c r="M104" s="179"/>
      <c r="N104" s="179"/>
      <c r="O104" s="179"/>
      <c r="P104" s="179"/>
      <c r="Q104" s="179"/>
      <c r="R104" s="179"/>
      <c r="S104" s="179"/>
      <c r="T104" s="179"/>
      <c r="U104" s="179"/>
    </row>
    <row r="105" spans="1:21" ht="9.9499999999999993" customHeight="1">
      <c r="A105" s="7"/>
      <c r="B105" s="150"/>
      <c r="C105" s="148"/>
      <c r="D105" s="181"/>
      <c r="E105" s="181"/>
      <c r="F105" s="181"/>
      <c r="G105" s="181"/>
      <c r="H105" s="156"/>
      <c r="I105" s="156"/>
      <c r="J105" s="156"/>
      <c r="K105" s="156"/>
      <c r="L105" s="156"/>
      <c r="M105" s="156"/>
      <c r="N105" s="156"/>
      <c r="O105" s="156"/>
      <c r="P105" s="156"/>
      <c r="Q105" s="156"/>
      <c r="R105" s="156"/>
      <c r="S105" s="156"/>
      <c r="T105" s="554"/>
      <c r="U105" s="156"/>
    </row>
    <row r="106" spans="1:21" ht="9.9499999999999993" customHeight="1">
      <c r="A106" s="7"/>
      <c r="B106" s="150"/>
      <c r="C106" s="148"/>
      <c r="D106" s="181"/>
      <c r="E106" s="181"/>
      <c r="F106" s="181"/>
      <c r="G106" s="181"/>
      <c r="H106" s="156"/>
      <c r="I106" s="156"/>
      <c r="J106" s="156"/>
      <c r="K106" s="156"/>
      <c r="L106" s="156"/>
      <c r="M106" s="156"/>
      <c r="N106" s="156"/>
      <c r="O106" s="156"/>
      <c r="P106" s="156"/>
      <c r="Q106" s="156"/>
      <c r="R106" s="156"/>
      <c r="S106" s="156"/>
      <c r="T106" s="554"/>
      <c r="U106" s="156"/>
    </row>
    <row r="107" spans="1:21" ht="9.9499999999999993" customHeight="1">
      <c r="A107" s="7"/>
      <c r="B107" s="150"/>
      <c r="C107" s="148"/>
      <c r="D107" s="181"/>
      <c r="E107" s="181"/>
      <c r="F107" s="181"/>
      <c r="G107" s="181"/>
      <c r="H107" s="156"/>
      <c r="I107" s="156"/>
      <c r="J107" s="156"/>
      <c r="K107" s="156"/>
      <c r="L107" s="156"/>
      <c r="M107" s="156"/>
      <c r="N107" s="156"/>
      <c r="O107" s="156"/>
      <c r="P107" s="156"/>
      <c r="Q107" s="156"/>
      <c r="R107" s="156"/>
      <c r="S107" s="156"/>
      <c r="T107" s="554"/>
      <c r="U107" s="156"/>
    </row>
    <row r="108" spans="1:21" ht="9.9499999999999993" customHeight="1">
      <c r="A108" s="7"/>
      <c r="B108" s="150"/>
      <c r="C108" s="148"/>
      <c r="D108" s="181"/>
      <c r="E108" s="181"/>
      <c r="F108" s="181"/>
      <c r="G108" s="181"/>
      <c r="H108" s="156"/>
      <c r="I108" s="156"/>
      <c r="J108" s="156"/>
      <c r="K108" s="156"/>
      <c r="L108" s="156"/>
      <c r="M108" s="156"/>
      <c r="N108" s="156"/>
      <c r="O108" s="156"/>
      <c r="P108" s="156"/>
      <c r="Q108" s="156"/>
      <c r="R108" s="156"/>
      <c r="S108" s="156"/>
      <c r="T108" s="554"/>
      <c r="U108" s="156"/>
    </row>
    <row r="109" spans="1:21" ht="9.9499999999999993" customHeight="1">
      <c r="A109" s="7"/>
      <c r="B109" s="150"/>
      <c r="C109" s="148"/>
      <c r="D109" s="181"/>
      <c r="E109" s="181"/>
      <c r="F109" s="181"/>
      <c r="G109" s="181"/>
      <c r="H109" s="156"/>
      <c r="I109" s="156"/>
      <c r="J109" s="156"/>
      <c r="K109" s="156"/>
      <c r="L109" s="156"/>
      <c r="M109" s="156"/>
      <c r="N109" s="156"/>
      <c r="O109" s="156"/>
      <c r="P109" s="156"/>
      <c r="Q109" s="156"/>
      <c r="R109" s="156"/>
      <c r="S109" s="156"/>
      <c r="T109" s="554"/>
      <c r="U109" s="156"/>
    </row>
    <row r="110" spans="1:21" ht="9.9499999999999993" customHeight="1">
      <c r="A110" s="7"/>
      <c r="B110" s="150"/>
      <c r="C110" s="148"/>
      <c r="D110" s="181"/>
      <c r="E110" s="181"/>
      <c r="F110" s="181"/>
      <c r="G110" s="181"/>
      <c r="H110" s="156"/>
      <c r="I110" s="156"/>
      <c r="J110" s="156"/>
      <c r="K110" s="156"/>
      <c r="L110" s="156"/>
      <c r="M110" s="156"/>
      <c r="N110" s="156"/>
      <c r="O110" s="156"/>
      <c r="P110" s="156"/>
      <c r="Q110" s="156"/>
      <c r="R110" s="156"/>
      <c r="S110" s="156"/>
      <c r="T110" s="554"/>
      <c r="U110" s="156"/>
    </row>
    <row r="111" spans="1:21" ht="9.9499999999999993" customHeight="1">
      <c r="A111" s="7"/>
      <c r="B111" s="150"/>
      <c r="C111" s="148"/>
      <c r="D111" s="286"/>
      <c r="E111" s="286"/>
      <c r="F111" s="286"/>
      <c r="G111" s="286"/>
      <c r="H111" s="156"/>
      <c r="I111" s="156"/>
      <c r="J111" s="156"/>
      <c r="K111" s="156"/>
      <c r="L111" s="156"/>
      <c r="M111" s="156"/>
      <c r="N111" s="156"/>
      <c r="O111" s="156"/>
      <c r="P111" s="156"/>
      <c r="Q111" s="156"/>
      <c r="R111" s="156"/>
      <c r="S111" s="156"/>
      <c r="T111" s="554"/>
      <c r="U111" s="156"/>
    </row>
    <row r="112" spans="1:21" ht="9.9499999999999993" customHeight="1">
      <c r="A112" s="7"/>
      <c r="B112" s="150"/>
      <c r="C112" s="148"/>
      <c r="D112" s="286"/>
      <c r="E112" s="286"/>
      <c r="F112" s="286"/>
      <c r="G112" s="286"/>
      <c r="H112" s="156"/>
      <c r="I112" s="156"/>
      <c r="J112" s="156"/>
      <c r="K112" s="156"/>
      <c r="L112" s="156"/>
      <c r="M112" s="156"/>
      <c r="N112" s="156"/>
      <c r="O112" s="156"/>
      <c r="P112" s="156"/>
      <c r="Q112" s="156"/>
      <c r="R112" s="156"/>
      <c r="S112" s="156"/>
      <c r="T112" s="554"/>
      <c r="U112" s="156"/>
    </row>
    <row r="113" spans="1:38" ht="9.9499999999999993" customHeight="1">
      <c r="A113" s="7"/>
      <c r="B113" s="150"/>
      <c r="C113" s="148"/>
      <c r="D113" s="286"/>
      <c r="E113" s="286"/>
      <c r="F113" s="286"/>
      <c r="G113" s="286"/>
      <c r="H113" s="156"/>
      <c r="I113" s="156"/>
      <c r="J113" s="156"/>
      <c r="K113" s="156"/>
      <c r="L113" s="156"/>
      <c r="M113" s="156"/>
      <c r="N113" s="156"/>
      <c r="O113" s="156"/>
      <c r="P113" s="156"/>
      <c r="Q113" s="156"/>
      <c r="R113" s="156"/>
      <c r="S113" s="156"/>
      <c r="T113" s="554"/>
      <c r="U113" s="156"/>
    </row>
    <row r="114" spans="1:38" ht="9.9499999999999993" customHeight="1">
      <c r="A114" s="7"/>
      <c r="B114" s="150"/>
      <c r="C114" s="148"/>
      <c r="D114" s="270"/>
      <c r="E114" s="181"/>
      <c r="F114" s="181"/>
      <c r="G114" s="181"/>
      <c r="H114" s="414"/>
      <c r="I114" s="414"/>
      <c r="J114" s="414"/>
      <c r="K114" s="414"/>
      <c r="L114" s="414"/>
      <c r="M114" s="414"/>
      <c r="N114" s="414"/>
      <c r="O114" s="414"/>
      <c r="P114" s="414"/>
      <c r="Q114" s="414"/>
      <c r="R114" s="414"/>
      <c r="S114" s="414"/>
      <c r="T114" s="414"/>
      <c r="U114" s="414"/>
    </row>
    <row r="115" spans="1:38" ht="9.9499999999999993" customHeight="1">
      <c r="A115" s="7"/>
      <c r="B115" s="150"/>
      <c r="C115" s="148"/>
      <c r="D115" s="181"/>
      <c r="E115" s="181"/>
      <c r="F115" s="181"/>
      <c r="G115" s="181"/>
      <c r="H115" s="414"/>
      <c r="I115" s="414"/>
      <c r="J115" s="414"/>
      <c r="K115" s="414"/>
      <c r="L115" s="414"/>
      <c r="M115" s="414"/>
      <c r="N115" s="414"/>
      <c r="O115" s="414"/>
      <c r="P115" s="414"/>
      <c r="Q115" s="414"/>
      <c r="R115" s="414"/>
      <c r="S115" s="414"/>
      <c r="T115" s="414"/>
      <c r="U115" s="414"/>
    </row>
    <row r="116" spans="1:38" ht="9.9499999999999993" customHeight="1">
      <c r="A116" s="7"/>
      <c r="B116" s="150"/>
      <c r="C116" s="148"/>
      <c r="D116" s="409"/>
      <c r="E116" s="409"/>
      <c r="F116" s="409"/>
      <c r="G116" s="409"/>
      <c r="H116" s="414"/>
      <c r="I116" s="414"/>
      <c r="J116" s="414"/>
      <c r="K116" s="414"/>
      <c r="L116" s="414"/>
      <c r="M116" s="414"/>
      <c r="N116" s="414"/>
      <c r="O116" s="414"/>
      <c r="P116" s="414"/>
      <c r="Q116" s="414"/>
      <c r="R116" s="414"/>
      <c r="S116" s="414"/>
      <c r="T116" s="414"/>
      <c r="U116" s="414"/>
    </row>
    <row r="117" spans="1:38" ht="9.9499999999999993" customHeight="1">
      <c r="A117" s="7"/>
      <c r="B117" s="150"/>
      <c r="C117" s="148"/>
      <c r="D117" s="181"/>
      <c r="E117" s="181"/>
      <c r="F117" s="181"/>
      <c r="G117" s="181"/>
      <c r="H117" s="414"/>
      <c r="I117" s="414"/>
      <c r="J117" s="414"/>
      <c r="K117" s="414"/>
      <c r="L117" s="414"/>
      <c r="M117" s="414"/>
      <c r="N117" s="414"/>
      <c r="O117" s="414"/>
      <c r="P117" s="414"/>
      <c r="Q117" s="414"/>
      <c r="R117" s="414"/>
      <c r="S117" s="414"/>
      <c r="T117" s="414"/>
      <c r="U117" s="414"/>
    </row>
    <row r="118" spans="1:38" ht="9.9499999999999993" customHeight="1">
      <c r="A118" s="7"/>
      <c r="B118" s="150"/>
      <c r="C118" s="148"/>
      <c r="D118" s="286"/>
      <c r="E118" s="286"/>
      <c r="F118" s="286"/>
      <c r="G118" s="286"/>
      <c r="H118" s="414"/>
      <c r="I118" s="414"/>
      <c r="J118" s="414"/>
      <c r="K118" s="414"/>
      <c r="L118" s="414"/>
      <c r="M118" s="414"/>
      <c r="N118" s="414"/>
      <c r="O118" s="414"/>
      <c r="P118" s="414"/>
      <c r="Q118" s="414"/>
      <c r="R118" s="414"/>
      <c r="S118" s="414"/>
      <c r="T118" s="414"/>
      <c r="U118" s="414"/>
    </row>
    <row r="119" spans="1:38" ht="9.9499999999999993" customHeight="1">
      <c r="A119" s="7"/>
      <c r="B119" s="150"/>
      <c r="C119" s="148"/>
      <c r="D119" s="286"/>
      <c r="E119" s="286"/>
      <c r="F119" s="286"/>
      <c r="G119" s="286"/>
      <c r="H119" s="156"/>
      <c r="I119" s="156"/>
      <c r="J119" s="156"/>
      <c r="K119" s="156"/>
      <c r="L119" s="156"/>
      <c r="M119" s="156"/>
      <c r="N119" s="156"/>
      <c r="O119" s="156"/>
      <c r="P119" s="156"/>
      <c r="Q119" s="156"/>
      <c r="R119" s="156"/>
      <c r="S119" s="156"/>
      <c r="T119" s="554"/>
      <c r="U119" s="156"/>
    </row>
    <row r="120" spans="1:38" ht="9.9499999999999993" customHeight="1">
      <c r="A120" s="7"/>
      <c r="B120" s="150"/>
      <c r="C120" s="148"/>
      <c r="D120" s="46"/>
      <c r="E120" s="181"/>
      <c r="F120" s="181"/>
      <c r="G120" s="181"/>
      <c r="H120" s="156"/>
      <c r="I120" s="156"/>
      <c r="J120" s="156"/>
      <c r="K120" s="156"/>
      <c r="L120" s="156"/>
      <c r="M120" s="156"/>
      <c r="N120" s="156"/>
      <c r="O120" s="156"/>
      <c r="P120" s="156"/>
      <c r="Q120" s="156"/>
      <c r="R120" s="156"/>
      <c r="S120" s="156"/>
      <c r="T120" s="554"/>
      <c r="U120" s="156"/>
    </row>
    <row r="121" spans="1:38" ht="9.9499999999999993" customHeight="1">
      <c r="A121" s="7"/>
      <c r="B121" s="150"/>
      <c r="C121" s="148"/>
      <c r="D121" s="427"/>
      <c r="E121" s="286"/>
      <c r="F121" s="286"/>
      <c r="G121" s="286"/>
      <c r="H121" s="156"/>
      <c r="I121" s="156"/>
      <c r="J121" s="156"/>
      <c r="K121" s="156"/>
      <c r="L121" s="156"/>
      <c r="M121" s="156"/>
      <c r="N121" s="156"/>
      <c r="O121" s="156"/>
      <c r="P121" s="156"/>
      <c r="Q121" s="156"/>
      <c r="R121" s="156"/>
      <c r="S121" s="156"/>
      <c r="T121" s="554"/>
      <c r="U121" s="156"/>
    </row>
    <row r="122" spans="1:38" ht="9.9499999999999993" customHeight="1">
      <c r="A122" s="7"/>
      <c r="B122" s="150"/>
      <c r="C122" s="148"/>
      <c r="D122" s="181"/>
      <c r="E122" s="181"/>
      <c r="F122" s="181"/>
      <c r="G122" s="181"/>
      <c r="H122" s="156"/>
      <c r="I122" s="156"/>
      <c r="J122" s="156"/>
      <c r="K122" s="156"/>
      <c r="L122" s="156"/>
      <c r="M122" s="156"/>
      <c r="N122" s="156"/>
      <c r="O122" s="156"/>
      <c r="P122" s="156"/>
      <c r="Q122" s="156"/>
      <c r="R122" s="156"/>
      <c r="S122" s="156"/>
      <c r="T122" s="554"/>
      <c r="U122" s="156"/>
    </row>
    <row r="123" spans="1:38" ht="9.9499999999999993" customHeight="1">
      <c r="A123" s="7"/>
      <c r="B123" s="150"/>
      <c r="C123" s="148"/>
      <c r="D123" s="181"/>
      <c r="E123" s="181"/>
      <c r="F123" s="181"/>
      <c r="G123" s="181"/>
      <c r="H123" s="156"/>
      <c r="I123" s="156"/>
      <c r="J123" s="156"/>
      <c r="K123" s="156"/>
      <c r="L123" s="156"/>
      <c r="M123" s="156"/>
      <c r="N123" s="156"/>
      <c r="O123" s="156"/>
      <c r="P123" s="156"/>
      <c r="Q123" s="156"/>
      <c r="R123" s="156"/>
      <c r="S123" s="156"/>
      <c r="T123" s="554"/>
      <c r="U123" s="156"/>
    </row>
    <row r="124" spans="1:38" ht="9.9499999999999993" customHeight="1">
      <c r="A124" s="7"/>
      <c r="B124" s="150"/>
      <c r="C124" s="148"/>
      <c r="D124" s="181"/>
      <c r="E124" s="181"/>
      <c r="F124" s="181"/>
      <c r="G124" s="181"/>
      <c r="H124" s="156"/>
      <c r="I124" s="156"/>
      <c r="J124" s="156"/>
      <c r="K124" s="156"/>
      <c r="L124" s="156"/>
      <c r="M124" s="156"/>
      <c r="N124" s="156"/>
      <c r="O124" s="156"/>
      <c r="P124" s="156"/>
      <c r="Q124" s="156"/>
      <c r="R124" s="156"/>
      <c r="S124" s="156"/>
      <c r="T124" s="554"/>
      <c r="U124" s="156"/>
    </row>
    <row r="125" spans="1:38" ht="9.9499999999999993" customHeight="1">
      <c r="A125" s="7"/>
      <c r="B125" s="150"/>
      <c r="C125" s="148"/>
      <c r="D125" s="181"/>
      <c r="E125" s="181"/>
      <c r="F125" s="181"/>
      <c r="G125" s="181"/>
      <c r="H125" s="156"/>
      <c r="I125" s="156"/>
      <c r="J125" s="156"/>
      <c r="K125" s="156"/>
      <c r="L125" s="156"/>
      <c r="M125" s="156"/>
      <c r="N125" s="156"/>
      <c r="O125" s="156"/>
      <c r="P125" s="156"/>
      <c r="Q125" s="156"/>
      <c r="R125" s="156"/>
      <c r="S125" s="156"/>
      <c r="T125" s="554"/>
      <c r="U125" s="156"/>
    </row>
    <row r="126" spans="1:38" ht="9.9499999999999993" customHeight="1">
      <c r="A126" s="7"/>
      <c r="B126" s="150"/>
      <c r="C126" s="148"/>
      <c r="D126" s="181"/>
      <c r="E126" s="181"/>
      <c r="F126" s="181"/>
      <c r="G126" s="181"/>
      <c r="H126" s="156"/>
      <c r="I126" s="156"/>
      <c r="J126" s="156"/>
      <c r="K126" s="156"/>
      <c r="L126" s="156"/>
      <c r="M126" s="156"/>
      <c r="N126" s="156"/>
      <c r="O126" s="156"/>
      <c r="P126" s="156"/>
      <c r="Q126" s="156"/>
      <c r="R126" s="156"/>
      <c r="S126" s="156"/>
      <c r="T126" s="554"/>
      <c r="U126" s="156"/>
      <c r="V126" s="179"/>
      <c r="W126" s="179"/>
      <c r="X126" s="179"/>
      <c r="Y126" s="179"/>
      <c r="Z126" s="179"/>
      <c r="AA126" s="179"/>
      <c r="AB126" s="179"/>
      <c r="AC126" s="179"/>
      <c r="AD126" s="179"/>
      <c r="AE126" s="179"/>
      <c r="AF126" s="179"/>
      <c r="AG126" s="179"/>
      <c r="AH126" s="179"/>
      <c r="AI126" s="179"/>
      <c r="AJ126" s="179"/>
      <c r="AK126" s="179"/>
      <c r="AL126" s="179"/>
    </row>
    <row r="127" spans="1:38" ht="9.9499999999999993" customHeight="1">
      <c r="A127" s="7"/>
      <c r="B127" s="150"/>
      <c r="C127" s="148"/>
      <c r="D127" s="181"/>
      <c r="E127" s="181"/>
      <c r="F127" s="181"/>
      <c r="G127" s="181"/>
      <c r="H127" s="156"/>
      <c r="I127" s="156"/>
      <c r="J127" s="156"/>
      <c r="K127" s="156"/>
      <c r="L127" s="156"/>
      <c r="M127" s="156"/>
      <c r="N127" s="156"/>
      <c r="O127" s="156"/>
      <c r="P127" s="156"/>
      <c r="Q127" s="156"/>
      <c r="R127" s="156"/>
      <c r="S127" s="156"/>
      <c r="T127" s="554"/>
      <c r="U127" s="156"/>
      <c r="V127" s="179"/>
      <c r="W127" s="179"/>
      <c r="X127" s="179"/>
      <c r="Y127" s="179"/>
      <c r="Z127" s="179"/>
      <c r="AA127" s="179"/>
      <c r="AB127" s="179"/>
      <c r="AC127" s="179"/>
      <c r="AD127" s="179"/>
      <c r="AE127" s="179"/>
      <c r="AF127" s="179"/>
      <c r="AG127" s="179"/>
      <c r="AH127" s="179"/>
      <c r="AI127" s="179"/>
      <c r="AJ127" s="179"/>
      <c r="AK127" s="179"/>
      <c r="AL127" s="179"/>
    </row>
    <row r="128" spans="1:38" ht="9.9499999999999993" customHeight="1">
      <c r="A128" s="7"/>
      <c r="B128" s="150"/>
      <c r="C128" s="148"/>
      <c r="D128" s="181"/>
      <c r="E128" s="181"/>
      <c r="F128" s="181"/>
      <c r="G128" s="181"/>
      <c r="H128" s="156"/>
      <c r="I128" s="156"/>
      <c r="J128" s="156"/>
      <c r="K128" s="156"/>
      <c r="L128" s="156"/>
      <c r="M128" s="156"/>
      <c r="N128" s="156"/>
      <c r="O128" s="156"/>
      <c r="P128" s="156"/>
      <c r="Q128" s="156"/>
      <c r="R128" s="156"/>
      <c r="S128" s="156"/>
      <c r="T128" s="554"/>
      <c r="U128" s="156"/>
    </row>
    <row r="129" spans="1:21" ht="9.9499999999999993" customHeight="1">
      <c r="A129" s="7"/>
      <c r="B129" s="150"/>
      <c r="C129" s="148"/>
      <c r="D129" s="270"/>
      <c r="E129" s="181"/>
      <c r="F129" s="181"/>
      <c r="G129" s="181"/>
      <c r="H129" s="414"/>
      <c r="I129" s="414"/>
      <c r="J129" s="414"/>
      <c r="K129" s="414"/>
      <c r="L129" s="414"/>
      <c r="M129" s="414"/>
      <c r="N129" s="414"/>
      <c r="O129" s="414"/>
      <c r="P129" s="414"/>
      <c r="Q129" s="414"/>
      <c r="R129" s="414"/>
      <c r="S129" s="414"/>
      <c r="T129" s="414"/>
      <c r="U129" s="414"/>
    </row>
    <row r="130" spans="1:21" ht="9.9499999999999993" customHeight="1">
      <c r="A130" s="7"/>
      <c r="B130" s="150"/>
      <c r="C130" s="148"/>
      <c r="D130" s="181"/>
      <c r="E130" s="181"/>
      <c r="F130" s="181"/>
      <c r="G130" s="181"/>
      <c r="H130" s="414"/>
      <c r="I130" s="414"/>
      <c r="J130" s="414"/>
      <c r="K130" s="414"/>
      <c r="L130" s="414"/>
      <c r="M130" s="414"/>
      <c r="N130" s="414"/>
      <c r="O130" s="414"/>
      <c r="P130" s="414"/>
      <c r="Q130" s="414"/>
      <c r="R130" s="414"/>
      <c r="S130" s="414"/>
      <c r="T130" s="414"/>
      <c r="U130" s="414"/>
    </row>
    <row r="131" spans="1:21" ht="9.9499999999999993" customHeight="1">
      <c r="A131" s="7"/>
      <c r="B131" s="150"/>
      <c r="C131" s="148"/>
      <c r="D131" s="409"/>
      <c r="E131" s="409"/>
      <c r="F131" s="409"/>
      <c r="G131" s="409"/>
      <c r="H131" s="414"/>
      <c r="I131" s="414"/>
      <c r="J131" s="414"/>
      <c r="K131" s="414"/>
      <c r="L131" s="414"/>
      <c r="M131" s="414"/>
      <c r="N131" s="414"/>
      <c r="O131" s="414"/>
      <c r="P131" s="414"/>
      <c r="Q131" s="414"/>
      <c r="R131" s="414"/>
      <c r="S131" s="414"/>
      <c r="T131" s="414"/>
      <c r="U131" s="414"/>
    </row>
    <row r="132" spans="1:21" ht="9.9499999999999993" customHeight="1">
      <c r="A132" s="7"/>
      <c r="B132" s="150"/>
      <c r="C132" s="148"/>
      <c r="D132" s="181"/>
      <c r="E132" s="181"/>
      <c r="F132" s="181"/>
      <c r="G132" s="181"/>
      <c r="H132" s="414"/>
      <c r="I132" s="414"/>
      <c r="J132" s="414"/>
      <c r="K132" s="414"/>
      <c r="L132" s="414"/>
      <c r="M132" s="414"/>
      <c r="N132" s="414"/>
      <c r="O132" s="414"/>
      <c r="P132" s="414"/>
      <c r="Q132" s="414"/>
      <c r="R132" s="414"/>
      <c r="S132" s="414"/>
      <c r="T132" s="414"/>
      <c r="U132" s="414"/>
    </row>
    <row r="133" spans="1:21" ht="9.9499999999999993" customHeight="1">
      <c r="A133" s="7"/>
      <c r="B133" s="150"/>
      <c r="C133" s="148"/>
      <c r="D133" s="156"/>
      <c r="E133" s="156"/>
      <c r="F133" s="156"/>
      <c r="G133" s="156"/>
      <c r="H133" s="414"/>
      <c r="I133" s="414"/>
      <c r="J133" s="414"/>
      <c r="K133" s="414"/>
      <c r="L133" s="414"/>
      <c r="M133" s="414"/>
      <c r="N133" s="414"/>
      <c r="O133" s="414"/>
      <c r="P133" s="414"/>
      <c r="Q133" s="414"/>
      <c r="R133" s="414"/>
      <c r="S133" s="414"/>
      <c r="T133" s="414"/>
      <c r="U133" s="414"/>
    </row>
    <row r="134" spans="1:21" ht="9.9499999999999993" customHeight="1">
      <c r="A134" s="7"/>
      <c r="B134" s="150"/>
      <c r="C134" s="148"/>
      <c r="D134" s="156"/>
      <c r="E134" s="156"/>
      <c r="F134" s="156"/>
      <c r="G134" s="156"/>
      <c r="H134" s="414"/>
      <c r="I134" s="414"/>
      <c r="J134" s="414"/>
      <c r="K134" s="414"/>
      <c r="L134" s="414"/>
      <c r="M134" s="414"/>
      <c r="N134" s="414"/>
      <c r="O134" s="414"/>
      <c r="P134" s="414"/>
      <c r="Q134" s="414"/>
      <c r="R134" s="414"/>
      <c r="S134" s="414"/>
      <c r="T134" s="414"/>
      <c r="U134" s="414"/>
    </row>
    <row r="135" spans="1:21" ht="9.9499999999999993" customHeight="1">
      <c r="A135" s="7"/>
      <c r="B135" s="150"/>
      <c r="C135" s="148"/>
      <c r="D135" s="156"/>
      <c r="E135" s="156"/>
      <c r="F135" s="156"/>
      <c r="G135" s="156"/>
      <c r="H135" s="414"/>
      <c r="I135" s="414"/>
      <c r="J135" s="414"/>
      <c r="K135" s="414"/>
      <c r="L135" s="414"/>
      <c r="M135" s="414"/>
      <c r="N135" s="414"/>
      <c r="O135" s="414"/>
      <c r="P135" s="414"/>
      <c r="Q135" s="414"/>
      <c r="R135" s="414"/>
      <c r="S135" s="414"/>
      <c r="T135" s="414"/>
      <c r="U135" s="414"/>
    </row>
    <row r="136" spans="1:21" ht="9.9499999999999993" customHeight="1">
      <c r="A136" s="7"/>
      <c r="B136" s="150"/>
      <c r="C136" s="148"/>
      <c r="D136" s="156"/>
      <c r="E136" s="156"/>
      <c r="F136" s="156"/>
      <c r="G136" s="156"/>
      <c r="H136" s="414"/>
      <c r="I136" s="414"/>
      <c r="J136" s="414"/>
      <c r="K136" s="414"/>
      <c r="L136" s="414"/>
      <c r="M136" s="414"/>
      <c r="N136" s="414"/>
      <c r="O136" s="414"/>
      <c r="P136" s="414"/>
      <c r="Q136" s="414"/>
      <c r="R136" s="414"/>
      <c r="S136" s="414"/>
      <c r="T136" s="414"/>
      <c r="U136" s="414"/>
    </row>
    <row r="137" spans="1:21" ht="9.9499999999999993" customHeight="1">
      <c r="A137" s="7"/>
      <c r="B137" s="150"/>
      <c r="C137" s="148"/>
      <c r="D137" s="156"/>
      <c r="E137" s="156"/>
      <c r="F137" s="156"/>
      <c r="G137" s="156"/>
      <c r="H137" s="414"/>
      <c r="I137" s="414"/>
      <c r="J137" s="414"/>
      <c r="K137" s="414"/>
      <c r="L137" s="414"/>
      <c r="M137" s="414"/>
      <c r="N137" s="414"/>
      <c r="O137" s="414"/>
      <c r="P137" s="414"/>
      <c r="Q137" s="414"/>
      <c r="R137" s="414"/>
      <c r="S137" s="414"/>
      <c r="T137" s="414"/>
      <c r="U137" s="414"/>
    </row>
    <row r="138" spans="1:21" ht="9.9499999999999993" customHeight="1">
      <c r="A138" s="7"/>
      <c r="B138" s="150"/>
      <c r="C138" s="148"/>
      <c r="D138" s="156"/>
      <c r="E138" s="156"/>
      <c r="F138" s="156"/>
      <c r="G138" s="156"/>
      <c r="H138" s="414"/>
      <c r="I138" s="414"/>
      <c r="J138" s="414"/>
      <c r="K138" s="414"/>
      <c r="L138" s="414"/>
      <c r="M138" s="414"/>
      <c r="N138" s="414"/>
      <c r="O138" s="414"/>
      <c r="P138" s="414"/>
      <c r="Q138" s="414"/>
      <c r="R138" s="414"/>
      <c r="S138" s="414"/>
      <c r="T138" s="414"/>
      <c r="U138" s="414"/>
    </row>
    <row r="139" spans="1:21" ht="9.9499999999999993" customHeight="1">
      <c r="A139" s="7"/>
      <c r="B139" s="150"/>
      <c r="C139" s="148"/>
      <c r="D139" s="156"/>
      <c r="E139" s="156"/>
      <c r="F139" s="156"/>
      <c r="G139" s="156"/>
      <c r="H139" s="414"/>
      <c r="I139" s="414"/>
      <c r="J139" s="414"/>
      <c r="K139" s="414"/>
      <c r="L139" s="414"/>
      <c r="M139" s="414"/>
      <c r="N139" s="414"/>
      <c r="O139" s="414"/>
      <c r="P139" s="414"/>
      <c r="Q139" s="414"/>
      <c r="R139" s="414"/>
      <c r="S139" s="414"/>
      <c r="T139" s="414"/>
      <c r="U139" s="414"/>
    </row>
    <row r="140" spans="1:21" ht="9.9499999999999993" customHeight="1">
      <c r="A140" s="7"/>
      <c r="B140" s="150"/>
      <c r="C140" s="148"/>
      <c r="D140" s="156"/>
      <c r="E140" s="156"/>
      <c r="F140" s="156"/>
      <c r="G140" s="156"/>
      <c r="H140" s="414"/>
      <c r="I140" s="414"/>
      <c r="J140" s="414"/>
      <c r="K140" s="414"/>
      <c r="L140" s="414"/>
      <c r="M140" s="414"/>
      <c r="N140" s="414"/>
      <c r="O140" s="414"/>
      <c r="P140" s="414"/>
      <c r="Q140" s="414"/>
      <c r="R140" s="414"/>
      <c r="S140" s="414"/>
      <c r="T140" s="414"/>
      <c r="U140" s="414"/>
    </row>
    <row r="141" spans="1:21" ht="9.9499999999999993" customHeight="1">
      <c r="A141" s="7"/>
      <c r="B141" s="150"/>
      <c r="C141" s="148"/>
      <c r="D141" s="156"/>
      <c r="E141" s="156"/>
      <c r="F141" s="156"/>
      <c r="G141" s="156"/>
      <c r="H141" s="414"/>
      <c r="I141" s="414"/>
      <c r="J141" s="414"/>
      <c r="K141" s="414"/>
      <c r="L141" s="414"/>
      <c r="M141" s="414"/>
      <c r="N141" s="414"/>
      <c r="O141" s="414"/>
      <c r="P141" s="414"/>
      <c r="Q141" s="414"/>
      <c r="R141" s="414"/>
      <c r="S141" s="414"/>
      <c r="T141" s="414"/>
      <c r="U141" s="414"/>
    </row>
    <row r="142" spans="1:21" ht="9.9499999999999993" customHeight="1">
      <c r="A142" s="7"/>
      <c r="B142" s="150"/>
      <c r="C142" s="148"/>
      <c r="D142" s="156"/>
      <c r="E142" s="156"/>
      <c r="F142" s="156"/>
      <c r="G142" s="156"/>
      <c r="H142" s="414"/>
      <c r="I142" s="414"/>
      <c r="J142" s="414"/>
      <c r="K142" s="414"/>
      <c r="L142" s="414"/>
      <c r="M142" s="414"/>
      <c r="N142" s="414"/>
      <c r="O142" s="414"/>
      <c r="P142" s="414"/>
      <c r="Q142" s="414"/>
      <c r="R142" s="414"/>
      <c r="S142" s="414"/>
      <c r="T142" s="414"/>
      <c r="U142" s="414"/>
    </row>
    <row r="143" spans="1:21" ht="9.9499999999999993" customHeight="1">
      <c r="A143" s="7"/>
      <c r="B143" s="150"/>
      <c r="C143" s="148"/>
      <c r="D143" s="156"/>
      <c r="E143" s="156"/>
      <c r="F143" s="156"/>
      <c r="G143" s="156"/>
      <c r="H143" s="414"/>
      <c r="I143" s="414"/>
      <c r="J143" s="414"/>
      <c r="K143" s="414"/>
      <c r="L143" s="414"/>
      <c r="M143" s="414"/>
      <c r="N143" s="414"/>
      <c r="O143" s="414"/>
      <c r="P143" s="414"/>
      <c r="Q143" s="414"/>
      <c r="R143" s="414"/>
      <c r="S143" s="414"/>
      <c r="T143" s="414"/>
      <c r="U143" s="414"/>
    </row>
    <row r="144" spans="1:21" ht="9.9499999999999993" customHeight="1">
      <c r="A144" s="7"/>
      <c r="B144" s="150"/>
      <c r="C144" s="148"/>
      <c r="D144" s="156"/>
      <c r="E144" s="156"/>
      <c r="F144" s="156"/>
      <c r="G144" s="156"/>
      <c r="H144" s="414"/>
      <c r="I144" s="414"/>
      <c r="J144" s="414"/>
      <c r="K144" s="414"/>
      <c r="L144" s="414"/>
      <c r="M144" s="414"/>
      <c r="N144" s="414"/>
      <c r="O144" s="414"/>
      <c r="P144" s="414"/>
      <c r="Q144" s="414"/>
      <c r="R144" s="414"/>
      <c r="S144" s="414"/>
      <c r="T144" s="414"/>
      <c r="U144" s="414"/>
    </row>
    <row r="145" spans="1:21" ht="9.9499999999999993" customHeight="1">
      <c r="A145" s="7"/>
      <c r="B145" s="150"/>
      <c r="C145" s="148"/>
      <c r="D145" s="156"/>
      <c r="E145" s="156"/>
      <c r="F145" s="156"/>
      <c r="G145" s="156"/>
      <c r="H145" s="186"/>
      <c r="I145" s="186"/>
      <c r="J145" s="186"/>
      <c r="K145" s="186"/>
      <c r="L145" s="186"/>
      <c r="M145" s="186"/>
      <c r="N145" s="186"/>
      <c r="O145" s="186"/>
      <c r="P145" s="186"/>
      <c r="Q145" s="186"/>
      <c r="R145" s="186"/>
      <c r="S145" s="186"/>
      <c r="T145" s="438"/>
      <c r="U145" s="186"/>
    </row>
    <row r="146" spans="1:21" ht="9.9499999999999993" customHeight="1">
      <c r="A146" s="7"/>
      <c r="B146" s="150"/>
      <c r="C146" s="148"/>
    </row>
    <row r="147" spans="1:21" ht="9.9499999999999993" customHeight="1">
      <c r="A147" s="7"/>
      <c r="B147" s="150"/>
      <c r="C147" s="148"/>
    </row>
    <row r="148" spans="1:21" ht="9.9499999999999993" customHeight="1">
      <c r="A148" s="7"/>
      <c r="B148" s="150"/>
      <c r="C148" s="148"/>
    </row>
    <row r="149" spans="1:21" ht="9.9499999999999993" customHeight="1">
      <c r="A149" s="7"/>
      <c r="B149" s="150"/>
      <c r="C149" s="148"/>
    </row>
    <row r="150" spans="1:21" ht="9.9499999999999993" customHeight="1">
      <c r="A150" s="7"/>
      <c r="B150" s="150"/>
      <c r="C150" s="148"/>
    </row>
    <row r="151" spans="1:21" ht="9.9499999999999993" customHeight="1">
      <c r="A151" s="7"/>
      <c r="B151" s="150"/>
      <c r="C151" s="148"/>
    </row>
    <row r="152" spans="1:21" ht="9.9499999999999993" customHeight="1">
      <c r="A152" s="7"/>
      <c r="B152" s="150"/>
      <c r="C152" s="148"/>
    </row>
    <row r="153" spans="1:21" ht="9.9499999999999993" customHeight="1">
      <c r="A153" s="7"/>
      <c r="B153" s="150"/>
      <c r="C153" s="148"/>
    </row>
    <row r="154" spans="1:21" ht="9.9499999999999993" customHeight="1">
      <c r="A154" s="7"/>
      <c r="B154" s="150"/>
      <c r="C154" s="148"/>
    </row>
    <row r="155" spans="1:21" ht="9.9499999999999993" customHeight="1">
      <c r="A155" s="7"/>
      <c r="B155" s="150"/>
      <c r="C155" s="148"/>
    </row>
    <row r="156" spans="1:21" ht="9.9499999999999993" customHeight="1">
      <c r="A156" s="7"/>
      <c r="B156" s="150"/>
      <c r="C156" s="148"/>
    </row>
    <row r="157" spans="1:21" ht="9.9499999999999993" customHeight="1">
      <c r="A157" s="7"/>
      <c r="B157" s="150"/>
      <c r="C157" s="148"/>
    </row>
    <row r="158" spans="1:21" ht="9.9499999999999993" customHeight="1">
      <c r="A158" s="7"/>
      <c r="B158" s="150"/>
      <c r="C158" s="148"/>
    </row>
    <row r="159" spans="1:21" ht="9.9499999999999993" customHeight="1">
      <c r="A159" s="7"/>
      <c r="B159" s="150"/>
      <c r="C159" s="148"/>
    </row>
    <row r="160" spans="1:21" ht="9.9499999999999993" customHeight="1">
      <c r="A160" s="7"/>
      <c r="B160" s="150"/>
      <c r="C160" s="148"/>
    </row>
    <row r="161" spans="1:3" ht="9.9499999999999993" customHeight="1">
      <c r="A161" s="7"/>
      <c r="B161" s="150"/>
      <c r="C161" s="148"/>
    </row>
    <row r="162" spans="1:3" ht="9.9499999999999993" customHeight="1">
      <c r="A162" s="7"/>
      <c r="B162" s="150"/>
      <c r="C162" s="148"/>
    </row>
    <row r="163" spans="1:3" ht="9.9499999999999993" customHeight="1">
      <c r="A163" s="7"/>
      <c r="B163" s="150"/>
      <c r="C163" s="148"/>
    </row>
    <row r="164" spans="1:3" ht="9.9499999999999993" customHeight="1">
      <c r="A164" s="7"/>
      <c r="B164" s="150"/>
      <c r="C164" s="148"/>
    </row>
    <row r="165" spans="1:3" ht="9.75" customHeight="1">
      <c r="A165" s="7"/>
      <c r="B165" s="150"/>
    </row>
    <row r="166" spans="1:3" ht="9.75" customHeight="1">
      <c r="B166" s="150"/>
    </row>
    <row r="167" spans="1:3" ht="9.75" customHeight="1"/>
  </sheetData>
  <phoneticPr fontId="27" type="noConversion"/>
  <hyperlinks>
    <hyperlink ref="A6" location="'Table of Contents'!A1" display="Table of  Contents" xr:uid="{00000000-0004-0000-1200-000000000000}"/>
    <hyperlink ref="A6:B6" location="'Table of Contents'!A1" display="Table of  Contents" xr:uid="{00000000-0004-0000-1200-000001000000}"/>
    <hyperlink ref="B9" location="'Financial Highlights'!A1" display="Financial Highlights" xr:uid="{00000000-0004-0000-1200-000002000000}"/>
    <hyperlink ref="B10" location="IS!A1" display="Income Statements [Group/Bank]" xr:uid="{00000000-0004-0000-1200-000003000000}"/>
    <hyperlink ref="B11" location="BS!A1" display="Balance Sheets [Group/Bank]" xr:uid="{00000000-0004-0000-1200-000004000000}"/>
    <hyperlink ref="B12" location="'NIM NIS_Bank + Card'!A1" display="NIM &amp; NIS [Bank+Card]" xr:uid="{00000000-0004-0000-1200-000005000000}"/>
    <hyperlink ref="B13" location="'NIM NIS_Bank'!A1" display="NIM &amp; NIS [Bank]" xr:uid="{00000000-0004-0000-1200-000006000000}"/>
    <hyperlink ref="B16" location="Loans_Bank!A1" display="Loans [Bank]" xr:uid="{00000000-0004-0000-1200-000007000000}"/>
    <hyperlink ref="B18" location="'Asset Quality_Group'!A1" display="Asset Quality [Group]" xr:uid="{00000000-0004-0000-1200-000008000000}"/>
    <hyperlink ref="B19" location="'Asset Quality_Bank'!A1" display="Asset Quality [Bank]" xr:uid="{00000000-0004-0000-1200-000009000000}"/>
    <hyperlink ref="B20" location="'Provision_Bank '!A1" display="Provision [Bank]" xr:uid="{00000000-0004-0000-1200-00000A000000}"/>
    <hyperlink ref="B21" location="Delinquency_Bank!A1" display="Delinquency [Bank]" xr:uid="{00000000-0004-0000-1200-00000B000000}"/>
    <hyperlink ref="B14" location="'Non-Interest Income'!A1" display="Non-Interest Income [Group/Bank]" xr:uid="{00000000-0004-0000-1200-00000C000000}"/>
    <hyperlink ref="B15" location="'SG&amp;A Expense'!A1" display="SG&amp;A Expense [Group/Bank]" xr:uid="{00000000-0004-0000-1200-00000D000000}"/>
    <hyperlink ref="B17" location="'Funding_Bank '!A1" display="Funding [Bank]" xr:uid="{00000000-0004-0000-1200-00000E000000}"/>
    <hyperlink ref="B22" location="'Capital Adequacy_Group'!A1" display="Capital Adequacy [Group]" xr:uid="{00000000-0004-0000-1200-00000F000000}"/>
    <hyperlink ref="B23" location="'Capital Adequacy_Bank'!A1" display="Capital Adequacy [Bank]" xr:uid="{00000000-0004-0000-1200-000010000000}"/>
    <hyperlink ref="B24" location="'Woori Card'!A1" display="Woori Card" xr:uid="{00000000-0004-0000-1200-000011000000}"/>
    <hyperlink ref="B25" location="'Orgarnization Structure'!A1" display="Orgarnization Structure" xr:uid="{00000000-0004-0000-1200-000012000000}"/>
    <hyperlink ref="B26" location="'Credit Rating'!A1" display="Credit Rating" xr:uid="{00000000-0004-0000-1200-000013000000}"/>
  </hyperlinks>
  <pageMargins left="0.23622047244094491" right="0.31496062992125984" top="0.74803149606299213" bottom="0.31496062992125984" header="0.31496062992125984" footer="0.31496062992125984"/>
  <pageSetup paperSize="9" fitToHeight="0" orientation="landscape" r:id="rId1"/>
  <rowBreaks count="1" manualBreakCount="1">
    <brk id="9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tint="0.59999389629810485"/>
    <pageSetUpPr fitToPage="1"/>
  </sheetPr>
  <dimension ref="A1:AR351"/>
  <sheetViews>
    <sheetView view="pageBreakPreview" zoomScaleNormal="130" zoomScaleSheetLayoutView="100" workbookViewId="0">
      <pane xSplit="7" ySplit="4" topLeftCell="L41" activePane="bottomRight" state="frozen"/>
      <selection activeCell="V43" sqref="V43"/>
      <selection pane="topRight" activeCell="V43" sqref="V43"/>
      <selection pane="bottomLeft" activeCell="V43" sqref="V43"/>
      <selection pane="bottomRight" activeCell="U43" sqref="U43"/>
    </sheetView>
  </sheetViews>
  <sheetFormatPr defaultColWidth="9" defaultRowHeight="12"/>
  <cols>
    <col min="1" max="1" width="0.875" style="127" customWidth="1"/>
    <col min="2" max="2" width="28" style="185" bestFit="1" customWidth="1"/>
    <col min="3" max="3" width="2.625" style="185" customWidth="1"/>
    <col min="4" max="5" width="1.625" style="131" customWidth="1"/>
    <col min="6" max="6" width="18.75" style="131" customWidth="1"/>
    <col min="7" max="7" width="12.5" style="131" customWidth="1"/>
    <col min="8" max="11" width="10.625" style="163" hidden="1" customWidth="1"/>
    <col min="12" max="16" width="10.625" style="163" customWidth="1"/>
    <col min="17" max="17" width="10.625" style="326" customWidth="1"/>
    <col min="18" max="19" width="10.625" style="163" customWidth="1"/>
    <col min="20" max="20" width="12.875" style="1465" customWidth="1"/>
    <col min="21" max="21" width="12.25" style="131" bestFit="1" customWidth="1"/>
    <col min="22" max="22" width="11" style="131" customWidth="1"/>
    <col min="23" max="23" width="11.125" style="131" customWidth="1"/>
    <col min="24" max="24" width="10.375" style="131" customWidth="1"/>
    <col min="25" max="16384" width="9" style="131"/>
  </cols>
  <sheetData>
    <row r="1" spans="1:44" s="373" customFormat="1" ht="10.5" customHeight="1">
      <c r="A1" s="376"/>
      <c r="B1" s="128"/>
      <c r="C1" s="128"/>
      <c r="D1" s="375"/>
      <c r="E1" s="375"/>
      <c r="F1" s="375"/>
      <c r="G1" s="375"/>
      <c r="H1" s="564"/>
      <c r="I1" s="564"/>
      <c r="J1" s="564"/>
      <c r="K1" s="564"/>
      <c r="L1" s="564"/>
      <c r="M1" s="564"/>
      <c r="N1" s="564"/>
      <c r="O1" s="564"/>
      <c r="P1" s="564"/>
      <c r="Q1" s="564"/>
      <c r="R1" s="564"/>
      <c r="S1" s="564"/>
      <c r="T1" s="1458"/>
    </row>
    <row r="2" spans="1:44" s="135" customFormat="1" ht="15" customHeight="1">
      <c r="A2" s="22"/>
      <c r="B2" s="132"/>
      <c r="C2" s="132"/>
      <c r="D2" s="687" t="s">
        <v>709</v>
      </c>
      <c r="E2" s="133"/>
      <c r="F2" s="133"/>
      <c r="G2" s="133"/>
      <c r="H2" s="134"/>
      <c r="I2" s="134"/>
      <c r="J2" s="134"/>
      <c r="K2" s="134"/>
      <c r="L2" s="134"/>
      <c r="M2" s="134"/>
      <c r="N2" s="134"/>
      <c r="O2" s="134"/>
      <c r="P2" s="134"/>
      <c r="Q2" s="192"/>
      <c r="R2" s="130"/>
      <c r="S2" s="130"/>
      <c r="T2" s="1459"/>
      <c r="W2" s="131"/>
      <c r="X2" s="131"/>
      <c r="Y2" s="131"/>
      <c r="Z2" s="131"/>
      <c r="AA2" s="131"/>
      <c r="AB2" s="131"/>
      <c r="AC2" s="131"/>
      <c r="AD2" s="131"/>
      <c r="AE2" s="131"/>
      <c r="AF2" s="131"/>
      <c r="AG2" s="131"/>
      <c r="AH2" s="131"/>
      <c r="AI2" s="131"/>
      <c r="AJ2" s="131"/>
      <c r="AK2" s="131"/>
      <c r="AL2" s="131"/>
      <c r="AM2" s="131"/>
      <c r="AN2" s="131"/>
      <c r="AO2" s="131"/>
      <c r="AP2" s="131"/>
      <c r="AQ2" s="131"/>
      <c r="AR2" s="131"/>
    </row>
    <row r="3" spans="1:44" s="598" customFormat="1" ht="5.0999999999999996" customHeight="1">
      <c r="A3" s="602"/>
      <c r="B3" s="597"/>
      <c r="C3" s="597"/>
      <c r="D3" s="603"/>
      <c r="H3" s="604"/>
      <c r="I3" s="604"/>
      <c r="J3" s="604"/>
      <c r="K3" s="604"/>
      <c r="L3" s="604"/>
      <c r="M3" s="604"/>
      <c r="N3" s="604"/>
      <c r="O3" s="604"/>
      <c r="P3" s="604"/>
      <c r="Q3" s="604"/>
      <c r="R3" s="604"/>
      <c r="S3" s="604"/>
      <c r="T3" s="1460"/>
    </row>
    <row r="4" spans="1:44" s="585" customFormat="1" ht="20.100000000000001" customHeight="1">
      <c r="A4" s="583"/>
      <c r="B4" s="584"/>
      <c r="C4" s="584"/>
      <c r="D4" s="599"/>
      <c r="H4" s="600" t="s">
        <v>708</v>
      </c>
      <c r="I4" s="600" t="s">
        <v>713</v>
      </c>
      <c r="J4" s="600" t="s">
        <v>726</v>
      </c>
      <c r="K4" s="600" t="s">
        <v>745</v>
      </c>
      <c r="L4" s="600" t="s">
        <v>769</v>
      </c>
      <c r="M4" s="600" t="s">
        <v>774</v>
      </c>
      <c r="N4" s="600" t="s">
        <v>776</v>
      </c>
      <c r="O4" s="600" t="s">
        <v>790</v>
      </c>
      <c r="P4" s="600" t="s">
        <v>1032</v>
      </c>
      <c r="Q4" s="600" t="s">
        <v>1191</v>
      </c>
      <c r="R4" s="601" t="s">
        <v>5</v>
      </c>
      <c r="S4" s="972" t="s">
        <v>1148</v>
      </c>
      <c r="T4" s="1461"/>
    </row>
    <row r="5" spans="1:44" s="133" customFormat="1" ht="5.0999999999999996" customHeight="1">
      <c r="A5" s="5"/>
      <c r="B5" s="139"/>
      <c r="C5" s="128"/>
      <c r="H5" s="140"/>
      <c r="I5" s="140"/>
      <c r="J5" s="140"/>
      <c r="K5" s="140"/>
      <c r="L5" s="140"/>
      <c r="M5" s="140"/>
      <c r="N5" s="140"/>
      <c r="O5" s="140"/>
      <c r="P5" s="140"/>
      <c r="Q5" s="140"/>
      <c r="R5" s="141"/>
      <c r="S5" s="141"/>
      <c r="T5" s="1458"/>
      <c r="W5" s="131"/>
      <c r="X5" s="131"/>
      <c r="Y5" s="131"/>
      <c r="Z5" s="131"/>
      <c r="AA5" s="131"/>
      <c r="AB5" s="131"/>
      <c r="AC5" s="131"/>
      <c r="AD5" s="131"/>
      <c r="AE5" s="131"/>
      <c r="AF5" s="131"/>
      <c r="AG5" s="131"/>
      <c r="AH5" s="131"/>
      <c r="AI5" s="131"/>
      <c r="AJ5" s="131"/>
      <c r="AK5" s="131"/>
      <c r="AL5" s="131"/>
      <c r="AM5" s="131"/>
      <c r="AN5" s="131"/>
      <c r="AO5" s="131"/>
      <c r="AP5" s="131"/>
      <c r="AQ5" s="131"/>
      <c r="AR5" s="131"/>
    </row>
    <row r="6" spans="1:44" s="133" customFormat="1" ht="15" customHeight="1">
      <c r="A6" s="187" t="s">
        <v>58</v>
      </c>
      <c r="B6" s="188"/>
      <c r="C6" s="6"/>
      <c r="D6" s="591" t="s">
        <v>970</v>
      </c>
      <c r="E6" s="142"/>
      <c r="F6" s="2"/>
      <c r="G6" s="142"/>
      <c r="H6" s="143"/>
      <c r="I6" s="143"/>
      <c r="J6" s="143"/>
      <c r="K6" s="143"/>
      <c r="L6" s="143"/>
      <c r="M6" s="143"/>
      <c r="N6" s="143"/>
      <c r="O6" s="143"/>
      <c r="P6" s="143"/>
      <c r="Q6" s="143"/>
      <c r="R6" s="144"/>
      <c r="S6" s="608" t="s">
        <v>978</v>
      </c>
      <c r="T6" s="1458"/>
      <c r="W6" s="131"/>
      <c r="X6" s="131"/>
      <c r="Y6" s="131"/>
      <c r="Z6" s="131"/>
      <c r="AA6" s="131"/>
      <c r="AB6" s="131"/>
      <c r="AC6" s="131"/>
      <c r="AD6" s="131"/>
      <c r="AE6" s="131"/>
      <c r="AF6" s="131"/>
      <c r="AG6" s="131"/>
      <c r="AH6" s="131"/>
      <c r="AI6" s="131"/>
      <c r="AJ6" s="131"/>
      <c r="AK6" s="131"/>
      <c r="AL6" s="131"/>
      <c r="AM6" s="131"/>
      <c r="AN6" s="131"/>
      <c r="AO6" s="131"/>
      <c r="AP6" s="131"/>
      <c r="AQ6" s="131"/>
      <c r="AR6" s="131"/>
    </row>
    <row r="7" spans="1:44" ht="15" customHeight="1">
      <c r="A7" s="189"/>
      <c r="B7" s="190"/>
      <c r="C7" s="145"/>
      <c r="D7" s="146"/>
      <c r="E7" s="146" t="s">
        <v>801</v>
      </c>
      <c r="F7" s="146"/>
      <c r="G7" s="146"/>
      <c r="H7" s="147"/>
      <c r="I7" s="147"/>
      <c r="J7" s="147"/>
      <c r="K7" s="147"/>
      <c r="L7" s="926"/>
      <c r="M7" s="926"/>
      <c r="N7" s="926"/>
      <c r="O7" s="926"/>
      <c r="P7" s="860">
        <v>345148.95799999998</v>
      </c>
      <c r="Q7" s="1378">
        <v>359402.19400000002</v>
      </c>
      <c r="R7" s="1468">
        <v>4.1295208735937283E-2</v>
      </c>
      <c r="S7" s="1152" t="s">
        <v>1105</v>
      </c>
      <c r="T7" s="1462"/>
      <c r="U7" s="975"/>
      <c r="V7" s="975"/>
      <c r="X7" s="295"/>
      <c r="Y7" s="295"/>
    </row>
    <row r="8" spans="1:44" s="596" customFormat="1" ht="15" customHeight="1">
      <c r="A8" s="689" t="s">
        <v>800</v>
      </c>
      <c r="B8" s="691"/>
      <c r="C8" s="592"/>
      <c r="D8" s="593"/>
      <c r="E8" s="357" t="s">
        <v>802</v>
      </c>
      <c r="F8" s="593"/>
      <c r="G8" s="593"/>
      <c r="H8" s="594"/>
      <c r="I8" s="594"/>
      <c r="J8" s="594"/>
      <c r="K8" s="594"/>
      <c r="L8" s="927"/>
      <c r="M8" s="927"/>
      <c r="N8" s="927"/>
      <c r="O8" s="927"/>
      <c r="P8" s="853">
        <v>322947.11099999998</v>
      </c>
      <c r="Q8" s="935">
        <v>336564.39399999997</v>
      </c>
      <c r="R8" s="1469">
        <v>4.2164813421397218E-2</v>
      </c>
      <c r="S8" s="1153" t="s">
        <v>1105</v>
      </c>
      <c r="T8" s="1462"/>
      <c r="U8" s="595"/>
      <c r="V8" s="595"/>
      <c r="X8" s="295"/>
      <c r="Y8" s="295"/>
    </row>
    <row r="9" spans="1:44" ht="15" customHeight="1">
      <c r="A9" s="191"/>
      <c r="B9" s="921" t="s">
        <v>650</v>
      </c>
      <c r="C9" s="151"/>
      <c r="D9" s="594"/>
      <c r="E9" s="357" t="s">
        <v>803</v>
      </c>
      <c r="F9" s="594"/>
      <c r="G9" s="594"/>
      <c r="H9" s="594"/>
      <c r="I9" s="594"/>
      <c r="J9" s="594"/>
      <c r="K9" s="594"/>
      <c r="L9" s="927"/>
      <c r="M9" s="927"/>
      <c r="N9" s="927"/>
      <c r="O9" s="927"/>
      <c r="P9" s="853">
        <v>22201.847000000002</v>
      </c>
      <c r="Q9" s="935">
        <v>22837.8</v>
      </c>
      <c r="R9" s="1469">
        <v>2.8646067921808793E-2</v>
      </c>
      <c r="S9" s="1153" t="s">
        <v>1105</v>
      </c>
      <c r="T9" s="1462"/>
      <c r="U9" s="133"/>
      <c r="V9" s="133"/>
      <c r="X9" s="295"/>
      <c r="Y9" s="295"/>
    </row>
    <row r="10" spans="1:44" ht="15" customHeight="1">
      <c r="A10" s="191"/>
      <c r="B10" s="692" t="s">
        <v>1043</v>
      </c>
      <c r="C10" s="148"/>
      <c r="D10" s="142"/>
      <c r="E10" s="142" t="s">
        <v>1224</v>
      </c>
      <c r="F10" s="142"/>
      <c r="G10" s="142"/>
      <c r="H10" s="152"/>
      <c r="I10" s="152"/>
      <c r="J10" s="152"/>
      <c r="K10" s="152"/>
      <c r="L10" s="928"/>
      <c r="M10" s="928"/>
      <c r="N10" s="928"/>
      <c r="O10" s="929"/>
      <c r="P10" s="834">
        <v>18810.330000000002</v>
      </c>
      <c r="Q10" s="846">
        <v>19442.760999999999</v>
      </c>
      <c r="R10" s="1469">
        <v>3.3652312599681045E-2</v>
      </c>
      <c r="S10" s="1154" t="s">
        <v>1105</v>
      </c>
      <c r="T10" s="1462"/>
      <c r="U10" s="133"/>
      <c r="V10" s="133"/>
      <c r="X10" s="295"/>
      <c r="Y10" s="295"/>
    </row>
    <row r="11" spans="1:44" ht="15" customHeight="1">
      <c r="A11" s="690"/>
      <c r="B11" s="692" t="s">
        <v>1044</v>
      </c>
      <c r="C11" s="148"/>
      <c r="D11" s="142"/>
      <c r="E11" s="142" t="s">
        <v>6</v>
      </c>
      <c r="F11" s="142"/>
      <c r="G11" s="142"/>
      <c r="H11" s="152"/>
      <c r="I11" s="152"/>
      <c r="J11" s="152"/>
      <c r="K11" s="152"/>
      <c r="L11" s="928"/>
      <c r="M11" s="928"/>
      <c r="N11" s="928"/>
      <c r="O11" s="929"/>
      <c r="P11" s="834">
        <v>614.529</v>
      </c>
      <c r="Q11" s="846">
        <v>656.74499999999989</v>
      </c>
      <c r="R11" s="1469">
        <v>6.8292682926829329E-2</v>
      </c>
      <c r="S11" s="1154" t="s">
        <v>1105</v>
      </c>
      <c r="T11" s="1462"/>
      <c r="U11" s="133"/>
      <c r="V11" s="133"/>
      <c r="X11" s="295"/>
      <c r="Y11" s="295"/>
    </row>
    <row r="12" spans="1:44" ht="15" customHeight="1">
      <c r="A12" s="690"/>
      <c r="B12" s="692" t="s">
        <v>1045</v>
      </c>
      <c r="C12" s="131"/>
      <c r="E12" s="131" t="s">
        <v>1225</v>
      </c>
      <c r="H12" s="131"/>
      <c r="I12" s="131"/>
      <c r="J12" s="131"/>
      <c r="K12" s="131"/>
      <c r="L12" s="930"/>
      <c r="M12" s="930"/>
      <c r="N12" s="930"/>
      <c r="O12" s="929"/>
      <c r="P12" s="834">
        <v>568.68899999999996</v>
      </c>
      <c r="Q12" s="846">
        <v>610.3599999999999</v>
      </c>
      <c r="R12" s="1469">
        <v>7.2056239015817258E-2</v>
      </c>
      <c r="S12" s="1154" t="s">
        <v>1105</v>
      </c>
      <c r="T12" s="1462"/>
      <c r="U12" s="133"/>
      <c r="V12" s="133"/>
      <c r="X12" s="295"/>
      <c r="Y12" s="295"/>
    </row>
    <row r="13" spans="1:44" ht="15" customHeight="1" thickBot="1">
      <c r="A13" s="690"/>
      <c r="B13" s="692" t="s">
        <v>1046</v>
      </c>
      <c r="C13" s="131"/>
      <c r="D13" s="154"/>
      <c r="E13" s="154" t="s">
        <v>1226</v>
      </c>
      <c r="F13" s="154"/>
      <c r="G13" s="154"/>
      <c r="H13" s="155"/>
      <c r="I13" s="155"/>
      <c r="J13" s="155"/>
      <c r="K13" s="155"/>
      <c r="L13" s="931"/>
      <c r="M13" s="931"/>
      <c r="N13" s="931"/>
      <c r="O13" s="932"/>
      <c r="P13" s="1382">
        <v>394563.80731387698</v>
      </c>
      <c r="Q13" s="1220">
        <v>409834.302142267</v>
      </c>
      <c r="R13" s="1470">
        <v>3.8700945854158064E-2</v>
      </c>
      <c r="S13" s="1155" t="s">
        <v>1105</v>
      </c>
      <c r="T13" s="1462"/>
      <c r="U13" s="133"/>
      <c r="V13" s="133"/>
    </row>
    <row r="14" spans="1:44" ht="15" customHeight="1">
      <c r="A14" s="690"/>
      <c r="B14" s="692" t="s">
        <v>1047</v>
      </c>
      <c r="C14" s="131"/>
      <c r="D14" s="142"/>
      <c r="E14" s="142"/>
      <c r="F14" s="142"/>
      <c r="G14" s="142"/>
      <c r="H14" s="438"/>
      <c r="I14" s="438"/>
      <c r="J14" s="438"/>
      <c r="K14" s="438"/>
      <c r="L14" s="438"/>
      <c r="M14" s="438"/>
      <c r="N14" s="438"/>
      <c r="O14" s="438"/>
      <c r="P14" s="834"/>
      <c r="Q14" s="834"/>
      <c r="R14" s="168"/>
      <c r="S14" s="168"/>
      <c r="T14" s="1351"/>
      <c r="V14" s="605"/>
    </row>
    <row r="15" spans="1:44" ht="15" customHeight="1">
      <c r="A15" s="690"/>
      <c r="B15" s="692" t="s">
        <v>1048</v>
      </c>
      <c r="C15" s="131"/>
      <c r="D15" s="2"/>
      <c r="E15" s="142"/>
      <c r="F15" s="2"/>
      <c r="G15" s="133"/>
      <c r="H15" s="140"/>
      <c r="I15" s="140"/>
      <c r="J15" s="140"/>
      <c r="K15" s="140"/>
      <c r="L15" s="140"/>
      <c r="M15" s="140"/>
      <c r="N15" s="140"/>
      <c r="O15" s="140"/>
      <c r="P15" s="937"/>
      <c r="Q15" s="937"/>
      <c r="R15" s="141"/>
      <c r="S15" s="141"/>
      <c r="T15" s="1351"/>
    </row>
    <row r="16" spans="1:44" ht="15" customHeight="1">
      <c r="A16" s="690"/>
      <c r="B16" s="692" t="s">
        <v>1049</v>
      </c>
      <c r="C16" s="131"/>
      <c r="D16" s="591" t="s">
        <v>1219</v>
      </c>
      <c r="E16" s="142"/>
      <c r="F16" s="2"/>
      <c r="G16" s="142"/>
      <c r="H16" s="143"/>
      <c r="I16" s="143"/>
      <c r="J16" s="143"/>
      <c r="K16" s="143"/>
      <c r="L16" s="143"/>
      <c r="M16" s="143"/>
      <c r="N16" s="143"/>
      <c r="O16" s="143"/>
      <c r="P16" s="938"/>
      <c r="Q16" s="938"/>
      <c r="R16" s="144"/>
      <c r="S16" s="608" t="s">
        <v>979</v>
      </c>
      <c r="T16" s="1463"/>
      <c r="U16" s="209"/>
      <c r="V16" s="209"/>
      <c r="W16" s="209"/>
      <c r="X16" s="209"/>
    </row>
    <row r="17" spans="1:27" ht="15" customHeight="1">
      <c r="A17" s="690"/>
      <c r="B17" s="692" t="s">
        <v>1050</v>
      </c>
      <c r="C17" s="131"/>
      <c r="D17" s="146"/>
      <c r="E17" s="146" t="s">
        <v>801</v>
      </c>
      <c r="F17" s="146"/>
      <c r="G17" s="146"/>
      <c r="H17" s="147"/>
      <c r="I17" s="147"/>
      <c r="J17" s="147"/>
      <c r="K17" s="147"/>
      <c r="L17" s="907">
        <v>325795.90299999999</v>
      </c>
      <c r="M17" s="907">
        <v>326561.33000000007</v>
      </c>
      <c r="N17" s="907">
        <v>329802.27900000004</v>
      </c>
      <c r="O17" s="907">
        <v>340447.18300000002</v>
      </c>
      <c r="P17" s="860">
        <v>345062.712</v>
      </c>
      <c r="Q17" s="1378">
        <v>359303.777</v>
      </c>
      <c r="R17" s="1156">
        <v>4.12707244763999E-2</v>
      </c>
      <c r="S17" s="1156">
        <v>0.1002661064854653</v>
      </c>
      <c r="T17" s="1464"/>
      <c r="U17" s="891"/>
      <c r="Y17" s="1351"/>
      <c r="Z17" s="1351"/>
    </row>
    <row r="18" spans="1:27" ht="15" customHeight="1">
      <c r="A18" s="690"/>
      <c r="B18" s="692" t="s">
        <v>1051</v>
      </c>
      <c r="C18" s="131"/>
      <c r="D18" s="142"/>
      <c r="E18" s="142" t="s">
        <v>802</v>
      </c>
      <c r="F18" s="142"/>
      <c r="G18" s="142"/>
      <c r="H18" s="149"/>
      <c r="I18" s="149"/>
      <c r="J18" s="149"/>
      <c r="K18" s="149"/>
      <c r="L18" s="842">
        <v>305255.91800000001</v>
      </c>
      <c r="M18" s="842">
        <v>305564.71899999998</v>
      </c>
      <c r="N18" s="842">
        <v>307889.74000000005</v>
      </c>
      <c r="O18" s="842">
        <v>318494.13900000002</v>
      </c>
      <c r="P18" s="853">
        <v>322946.93599999999</v>
      </c>
      <c r="Q18" s="935">
        <v>337208.212</v>
      </c>
      <c r="R18" s="1157">
        <v>4.415894868198178E-2</v>
      </c>
      <c r="S18" s="1157">
        <v>0.10355570827810778</v>
      </c>
      <c r="T18" s="1464"/>
      <c r="U18" s="891"/>
      <c r="W18" s="1078"/>
      <c r="X18" s="298"/>
      <c r="Y18" s="1351"/>
      <c r="Z18" s="1351"/>
    </row>
    <row r="19" spans="1:27" ht="15" customHeight="1">
      <c r="A19" s="191"/>
      <c r="B19" s="692" t="s">
        <v>1052</v>
      </c>
      <c r="C19" s="131"/>
      <c r="D19" s="142"/>
      <c r="E19" s="142" t="s">
        <v>803</v>
      </c>
      <c r="F19" s="142"/>
      <c r="G19" s="142"/>
      <c r="H19" s="152"/>
      <c r="I19" s="152"/>
      <c r="J19" s="152"/>
      <c r="K19" s="152"/>
      <c r="L19" s="842">
        <v>20539.985000000001</v>
      </c>
      <c r="M19" s="842">
        <v>20996.611000000001</v>
      </c>
      <c r="N19" s="842">
        <v>21911.896000000001</v>
      </c>
      <c r="O19" s="908">
        <v>21953.044000000002</v>
      </c>
      <c r="P19" s="834">
        <v>22115.776000000002</v>
      </c>
      <c r="Q19" s="846">
        <v>22095.564999999999</v>
      </c>
      <c r="R19" s="1157">
        <v>-9.0432266232587377E-4</v>
      </c>
      <c r="S19" s="1157">
        <v>5.2340810591989362E-2</v>
      </c>
      <c r="T19" s="1464"/>
      <c r="U19" s="891"/>
      <c r="X19" s="298"/>
      <c r="Y19" s="1351"/>
      <c r="Z19" s="1351"/>
    </row>
    <row r="20" spans="1:27" ht="15" customHeight="1">
      <c r="A20" s="690"/>
      <c r="B20" s="692" t="s">
        <v>1053</v>
      </c>
      <c r="C20" s="131"/>
      <c r="D20" s="321"/>
      <c r="E20" s="321" t="s">
        <v>1224</v>
      </c>
      <c r="F20" s="321"/>
      <c r="G20" s="321"/>
      <c r="H20" s="842"/>
      <c r="I20" s="842"/>
      <c r="J20" s="842"/>
      <c r="K20" s="842"/>
      <c r="L20" s="842">
        <v>20340.112000000001</v>
      </c>
      <c r="M20" s="842">
        <v>20790.187999999998</v>
      </c>
      <c r="N20" s="842">
        <v>21703.016</v>
      </c>
      <c r="O20" s="908">
        <v>21739.931</v>
      </c>
      <c r="P20" s="834">
        <v>21892.352999999999</v>
      </c>
      <c r="Q20" s="846">
        <v>21862.499</v>
      </c>
      <c r="R20" s="1157">
        <v>-1.370363603142688E-3</v>
      </c>
      <c r="S20" s="1157">
        <v>5.1563251563251589E-2</v>
      </c>
      <c r="T20" s="1464"/>
      <c r="U20" s="891"/>
      <c r="V20" s="298"/>
      <c r="W20" s="298"/>
      <c r="X20" s="298"/>
      <c r="Y20" s="1351"/>
      <c r="Z20" s="1351"/>
      <c r="AA20" s="586"/>
    </row>
    <row r="21" spans="1:27" ht="15" customHeight="1">
      <c r="A21" s="690"/>
      <c r="B21" s="692" t="s">
        <v>1054</v>
      </c>
      <c r="C21" s="148"/>
      <c r="D21" s="142"/>
      <c r="E21" s="142" t="s">
        <v>6</v>
      </c>
      <c r="F21" s="142"/>
      <c r="G21" s="142"/>
      <c r="H21" s="152"/>
      <c r="I21" s="152"/>
      <c r="J21" s="152"/>
      <c r="K21" s="152"/>
      <c r="L21" s="842">
        <v>594.52</v>
      </c>
      <c r="M21" s="922">
        <v>721.79600000000005</v>
      </c>
      <c r="N21" s="922">
        <v>604.53599999999994</v>
      </c>
      <c r="O21" s="922">
        <v>130.797</v>
      </c>
      <c r="P21" s="834">
        <v>578.15899999999999</v>
      </c>
      <c r="Q21" s="846">
        <v>667.85449999999992</v>
      </c>
      <c r="R21" s="1157">
        <v>0.15570934256055358</v>
      </c>
      <c r="S21" s="1157">
        <v>-7.4792243767312971E-2</v>
      </c>
      <c r="T21" s="1464"/>
      <c r="U21" s="891"/>
      <c r="X21" s="298"/>
      <c r="Y21" s="1351"/>
      <c r="Z21" s="1351"/>
    </row>
    <row r="22" spans="1:27" ht="15" customHeight="1">
      <c r="A22" s="690"/>
      <c r="B22" s="692" t="s">
        <v>1055</v>
      </c>
      <c r="C22" s="131"/>
      <c r="E22" s="298" t="s">
        <v>1225</v>
      </c>
      <c r="H22" s="131"/>
      <c r="I22" s="131"/>
      <c r="J22" s="131"/>
      <c r="K22" s="131"/>
      <c r="L22" s="980">
        <v>589.73599999999999</v>
      </c>
      <c r="M22" s="980">
        <v>716.14200000000005</v>
      </c>
      <c r="N22" s="980">
        <v>597.52800000000002</v>
      </c>
      <c r="O22" s="589">
        <v>129.77600000000001</v>
      </c>
      <c r="P22" s="834">
        <v>570.76099999999997</v>
      </c>
      <c r="Q22" s="846">
        <v>661.31949999999995</v>
      </c>
      <c r="R22" s="1157">
        <v>0.15761821366024509</v>
      </c>
      <c r="S22" s="1157">
        <v>-7.6815642458100575E-2</v>
      </c>
      <c r="T22" s="1464"/>
      <c r="U22" s="891"/>
      <c r="X22" s="298"/>
      <c r="Y22" s="1351"/>
      <c r="Z22" s="1351"/>
    </row>
    <row r="23" spans="1:27" ht="15" customHeight="1" thickBot="1">
      <c r="A23" s="690"/>
      <c r="B23" s="692" t="s">
        <v>1056</v>
      </c>
      <c r="C23" s="131"/>
      <c r="D23" s="154"/>
      <c r="E23" s="154" t="s">
        <v>1226</v>
      </c>
      <c r="F23" s="154"/>
      <c r="G23" s="154"/>
      <c r="H23" s="155"/>
      <c r="I23" s="155"/>
      <c r="J23" s="155"/>
      <c r="K23" s="155"/>
      <c r="L23" s="909">
        <v>370714.10994538397</v>
      </c>
      <c r="M23" s="909">
        <v>374516.80815832107</v>
      </c>
      <c r="N23" s="909">
        <v>376316.06015462399</v>
      </c>
      <c r="O23" s="1080">
        <v>388919.84907090303</v>
      </c>
      <c r="P23" s="873">
        <v>394477.561313877</v>
      </c>
      <c r="Q23" s="936">
        <v>409735.88514226698</v>
      </c>
      <c r="R23" s="1158">
        <v>3.8678963085393869E-2</v>
      </c>
      <c r="S23" s="1158">
        <v>9.4038454863197174E-2</v>
      </c>
      <c r="T23" s="1464"/>
      <c r="U23" s="1078"/>
      <c r="Y23" s="1351"/>
      <c r="Z23" s="1351"/>
    </row>
    <row r="24" spans="1:27" ht="15" customHeight="1">
      <c r="A24" s="690"/>
      <c r="B24" s="692" t="s">
        <v>1057</v>
      </c>
      <c r="C24" s="131"/>
      <c r="D24" s="142"/>
      <c r="E24" s="142"/>
      <c r="F24" s="142"/>
      <c r="G24" s="142"/>
      <c r="H24" s="438"/>
      <c r="I24" s="438"/>
      <c r="J24" s="438"/>
      <c r="K24" s="438"/>
      <c r="L24" s="438"/>
      <c r="M24" s="438"/>
      <c r="N24" s="438"/>
      <c r="O24" s="438"/>
      <c r="P24" s="834"/>
      <c r="Q24" s="834"/>
      <c r="R24" s="168"/>
      <c r="S24" s="168"/>
      <c r="T24" s="1351"/>
    </row>
    <row r="25" spans="1:27" ht="15" customHeight="1">
      <c r="A25" s="690"/>
      <c r="B25" s="692" t="s">
        <v>1223</v>
      </c>
      <c r="C25" s="131"/>
      <c r="D25" s="142"/>
      <c r="E25" s="142"/>
      <c r="F25" s="142"/>
      <c r="G25" s="142"/>
      <c r="H25" s="438"/>
      <c r="I25" s="438"/>
      <c r="J25" s="438"/>
      <c r="K25" s="438"/>
      <c r="L25" s="438"/>
      <c r="M25" s="438"/>
      <c r="N25" s="438"/>
      <c r="O25" s="438"/>
      <c r="P25" s="834"/>
      <c r="Q25" s="834"/>
      <c r="R25" s="168"/>
      <c r="S25" s="168"/>
      <c r="T25" s="1351"/>
    </row>
    <row r="26" spans="1:27" ht="15" customHeight="1">
      <c r="A26" s="690"/>
      <c r="B26" s="692" t="s">
        <v>1058</v>
      </c>
      <c r="C26" s="131"/>
      <c r="D26" s="591" t="s">
        <v>971</v>
      </c>
      <c r="E26" s="142"/>
      <c r="F26" s="2"/>
      <c r="G26" s="142"/>
      <c r="H26" s="143"/>
      <c r="I26" s="143"/>
      <c r="J26" s="143"/>
      <c r="K26" s="143"/>
      <c r="L26" s="143"/>
      <c r="M26" s="143"/>
      <c r="N26" s="143"/>
      <c r="O26" s="143"/>
      <c r="P26" s="938"/>
      <c r="Q26" s="938"/>
      <c r="R26" s="144"/>
      <c r="S26" s="144"/>
      <c r="T26" s="1464"/>
    </row>
    <row r="27" spans="1:27" ht="15" customHeight="1">
      <c r="A27" s="690"/>
      <c r="B27" s="153"/>
      <c r="C27" s="131"/>
      <c r="D27" s="146"/>
      <c r="E27" s="146" t="s">
        <v>1227</v>
      </c>
      <c r="F27" s="146"/>
      <c r="G27" s="146"/>
      <c r="H27" s="147"/>
      <c r="I27" s="147"/>
      <c r="J27" s="147"/>
      <c r="K27" s="147"/>
      <c r="L27" s="926"/>
      <c r="M27" s="926"/>
      <c r="N27" s="926"/>
      <c r="O27" s="926"/>
      <c r="P27" s="1383">
        <v>6.7000000000000002E-3</v>
      </c>
      <c r="Q27" s="1379">
        <v>6.7000000000000002E-3</v>
      </c>
      <c r="R27" s="1444" t="s">
        <v>1368</v>
      </c>
      <c r="S27" s="1152" t="s">
        <v>1105</v>
      </c>
      <c r="T27" s="1351"/>
    </row>
    <row r="28" spans="1:27" ht="15" customHeight="1">
      <c r="A28" s="189"/>
      <c r="B28" s="153"/>
      <c r="C28" s="131"/>
      <c r="D28" s="142"/>
      <c r="E28" s="142" t="s">
        <v>1228</v>
      </c>
      <c r="F28" s="142"/>
      <c r="G28" s="142"/>
      <c r="H28" s="149"/>
      <c r="I28" s="149"/>
      <c r="J28" s="149"/>
      <c r="K28" s="149"/>
      <c r="L28" s="933"/>
      <c r="M28" s="933"/>
      <c r="N28" s="933"/>
      <c r="O28" s="933"/>
      <c r="P28" s="1031">
        <v>0.1226</v>
      </c>
      <c r="Q28" s="1111">
        <v>0.12429999999999999</v>
      </c>
      <c r="R28" s="1441" t="s">
        <v>1369</v>
      </c>
      <c r="S28" s="1154" t="s">
        <v>1105</v>
      </c>
      <c r="T28" s="1351"/>
    </row>
    <row r="29" spans="1:27" ht="15" customHeight="1">
      <c r="A29" s="189"/>
      <c r="B29" s="153"/>
      <c r="C29" s="131"/>
      <c r="D29" s="142"/>
      <c r="E29" s="142" t="s">
        <v>1229</v>
      </c>
      <c r="F29" s="142"/>
      <c r="G29" s="142"/>
      <c r="H29" s="152"/>
      <c r="I29" s="152"/>
      <c r="J29" s="152"/>
      <c r="K29" s="152"/>
      <c r="L29" s="928"/>
      <c r="M29" s="928"/>
      <c r="N29" s="928"/>
      <c r="O29" s="929"/>
      <c r="P29" s="834">
        <v>3391</v>
      </c>
      <c r="Q29" s="846">
        <v>3496</v>
      </c>
      <c r="R29" s="1157">
        <v>3.9E-2</v>
      </c>
      <c r="S29" s="1154" t="s">
        <v>1105</v>
      </c>
      <c r="T29" s="1351"/>
    </row>
    <row r="30" spans="1:27" ht="15" customHeight="1">
      <c r="A30" s="189"/>
      <c r="B30" s="153"/>
      <c r="C30" s="131"/>
      <c r="D30" s="142"/>
      <c r="E30" s="142" t="s">
        <v>1230</v>
      </c>
      <c r="F30" s="142"/>
      <c r="G30" s="142"/>
      <c r="H30" s="152"/>
      <c r="I30" s="152"/>
      <c r="J30" s="152"/>
      <c r="K30" s="152"/>
      <c r="L30" s="928"/>
      <c r="M30" s="928"/>
      <c r="N30" s="928"/>
      <c r="O30" s="929"/>
      <c r="P30" s="834">
        <v>27655</v>
      </c>
      <c r="Q30" s="846">
        <v>28585</v>
      </c>
      <c r="R30" s="1157">
        <v>3.3628638582534842E-2</v>
      </c>
      <c r="S30" s="1154" t="s">
        <v>1105</v>
      </c>
      <c r="T30" s="1351"/>
    </row>
    <row r="31" spans="1:27" ht="15" customHeight="1">
      <c r="A31" s="189"/>
      <c r="B31" s="153"/>
      <c r="C31" s="131"/>
      <c r="D31" s="142"/>
      <c r="E31" s="142" t="s">
        <v>1231</v>
      </c>
      <c r="F31" s="142"/>
      <c r="G31" s="142"/>
      <c r="H31" s="152"/>
      <c r="I31" s="152"/>
      <c r="J31" s="152"/>
      <c r="K31" s="152"/>
      <c r="L31" s="928"/>
      <c r="M31" s="928"/>
      <c r="N31" s="928"/>
      <c r="O31" s="929"/>
      <c r="P31" s="837" t="s">
        <v>1143</v>
      </c>
      <c r="Q31" s="841" t="s">
        <v>1244</v>
      </c>
      <c r="R31" s="587" t="s">
        <v>1105</v>
      </c>
      <c r="S31" s="1154" t="s">
        <v>1105</v>
      </c>
      <c r="T31" s="1351"/>
    </row>
    <row r="32" spans="1:27" ht="15" customHeight="1">
      <c r="A32" s="161"/>
      <c r="B32" s="153"/>
      <c r="C32" s="131"/>
      <c r="D32" s="142"/>
      <c r="E32" s="142" t="s">
        <v>1232</v>
      </c>
      <c r="F32" s="321"/>
      <c r="G32" s="321"/>
      <c r="H32" s="152"/>
      <c r="I32" s="152"/>
      <c r="J32" s="152"/>
      <c r="K32" s="152"/>
      <c r="L32" s="928"/>
      <c r="M32" s="928"/>
      <c r="N32" s="928"/>
      <c r="O32" s="929"/>
      <c r="P32" s="697">
        <v>0.48199999999999998</v>
      </c>
      <c r="Q32" s="1119">
        <v>0.47879493236814952</v>
      </c>
      <c r="R32" s="1445" t="s">
        <v>1309</v>
      </c>
      <c r="S32" s="1154" t="s">
        <v>1105</v>
      </c>
      <c r="T32" s="1351"/>
    </row>
    <row r="33" spans="1:44" ht="15" customHeight="1">
      <c r="A33" s="7"/>
      <c r="B33" s="150"/>
      <c r="C33" s="131"/>
      <c r="D33" s="142"/>
      <c r="E33" s="321" t="s">
        <v>1322</v>
      </c>
      <c r="F33" s="321"/>
      <c r="G33" s="321"/>
      <c r="H33" s="196"/>
      <c r="I33" s="196"/>
      <c r="J33" s="196"/>
      <c r="K33" s="196"/>
      <c r="L33" s="928"/>
      <c r="M33" s="928"/>
      <c r="N33" s="928"/>
      <c r="O33" s="929"/>
      <c r="P33" s="863">
        <v>1.78E-2</v>
      </c>
      <c r="Q33" s="864">
        <v>1.7463224157347093E-2</v>
      </c>
      <c r="R33" s="1445" t="s">
        <v>1307</v>
      </c>
      <c r="S33" s="1154" t="s">
        <v>1105</v>
      </c>
      <c r="T33" s="1351"/>
    </row>
    <row r="34" spans="1:44" ht="15" customHeight="1" thickBot="1">
      <c r="A34" s="162"/>
      <c r="B34" s="150"/>
      <c r="C34" s="148"/>
      <c r="D34" s="154"/>
      <c r="E34" s="154" t="s">
        <v>1233</v>
      </c>
      <c r="F34" s="154"/>
      <c r="G34" s="154"/>
      <c r="H34" s="155"/>
      <c r="I34" s="155"/>
      <c r="J34" s="155"/>
      <c r="K34" s="155"/>
      <c r="L34" s="1117"/>
      <c r="M34" s="1117"/>
      <c r="N34" s="1117"/>
      <c r="O34" s="1118"/>
      <c r="P34" s="865">
        <v>1.78E-2</v>
      </c>
      <c r="Q34" s="866">
        <v>1.7633742196110917E-2</v>
      </c>
      <c r="R34" s="1446" t="s">
        <v>1308</v>
      </c>
      <c r="S34" s="1155" t="s">
        <v>1105</v>
      </c>
      <c r="T34" s="1351"/>
    </row>
    <row r="35" spans="1:44" s="298" customFormat="1" ht="15" customHeight="1">
      <c r="A35" s="162"/>
      <c r="B35" s="323"/>
      <c r="C35" s="148"/>
      <c r="D35" s="321"/>
      <c r="E35" s="321"/>
      <c r="F35" s="321"/>
      <c r="G35" s="321"/>
      <c r="H35" s="438"/>
      <c r="I35" s="438"/>
      <c r="J35" s="438"/>
      <c r="K35" s="438"/>
      <c r="L35" s="908"/>
      <c r="M35" s="908"/>
      <c r="N35" s="908"/>
      <c r="O35" s="908"/>
      <c r="P35" s="863"/>
      <c r="Q35" s="863"/>
      <c r="R35" s="195"/>
      <c r="S35" s="195"/>
      <c r="T35" s="1351"/>
    </row>
    <row r="36" spans="1:44" s="298" customFormat="1" ht="15" customHeight="1">
      <c r="A36" s="162"/>
      <c r="B36" s="323"/>
      <c r="C36" s="148"/>
      <c r="D36" s="321"/>
      <c r="E36" s="321"/>
      <c r="F36" s="321"/>
      <c r="G36" s="321"/>
      <c r="H36" s="438"/>
      <c r="I36" s="438"/>
      <c r="J36" s="438"/>
      <c r="K36" s="438"/>
      <c r="L36" s="908"/>
      <c r="M36" s="908"/>
      <c r="N36" s="908"/>
      <c r="O36" s="908"/>
      <c r="P36" s="863"/>
      <c r="Q36" s="863"/>
      <c r="R36" s="195"/>
      <c r="S36" s="195"/>
      <c r="T36" s="1351"/>
    </row>
    <row r="37" spans="1:44" s="585" customFormat="1" ht="20.100000000000001" customHeight="1">
      <c r="A37" s="162"/>
      <c r="B37" s="323"/>
      <c r="C37" s="148"/>
      <c r="D37" s="321"/>
      <c r="E37" s="321"/>
      <c r="F37" s="321"/>
      <c r="G37" s="321"/>
      <c r="H37" s="438"/>
      <c r="I37" s="438"/>
      <c r="J37" s="438"/>
      <c r="K37" s="438"/>
      <c r="L37" s="438"/>
      <c r="M37" s="438"/>
      <c r="N37" s="438"/>
      <c r="O37" s="438"/>
      <c r="P37" s="834"/>
      <c r="Q37" s="834"/>
      <c r="R37" s="168"/>
      <c r="S37" s="1162">
        <v>2</v>
      </c>
      <c r="T37" s="1461"/>
    </row>
    <row r="38" spans="1:44" s="133" customFormat="1" ht="6" customHeight="1">
      <c r="A38" s="602"/>
      <c r="B38" s="597"/>
      <c r="C38" s="597"/>
      <c r="D38" s="603"/>
      <c r="E38" s="598"/>
      <c r="F38" s="598"/>
      <c r="G38" s="598"/>
      <c r="H38" s="604"/>
      <c r="I38" s="604"/>
      <c r="J38" s="604"/>
      <c r="K38" s="604"/>
      <c r="L38" s="604"/>
      <c r="M38" s="604"/>
      <c r="N38" s="604"/>
      <c r="O38" s="604"/>
      <c r="P38" s="939"/>
      <c r="Q38" s="939"/>
      <c r="R38" s="604"/>
      <c r="S38" s="604"/>
      <c r="T38" s="1458"/>
    </row>
    <row r="39" spans="1:44" ht="15" customHeight="1">
      <c r="A39" s="583"/>
      <c r="B39" s="584"/>
      <c r="C39" s="584"/>
      <c r="D39" s="599"/>
      <c r="E39" s="585"/>
      <c r="F39" s="585"/>
      <c r="G39" s="585"/>
      <c r="H39" s="600" t="s">
        <v>708</v>
      </c>
      <c r="I39" s="600" t="s">
        <v>713</v>
      </c>
      <c r="J39" s="600" t="s">
        <v>726</v>
      </c>
      <c r="K39" s="600" t="s">
        <v>742</v>
      </c>
      <c r="L39" s="600" t="s">
        <v>746</v>
      </c>
      <c r="M39" s="600" t="s">
        <v>768</v>
      </c>
      <c r="N39" s="600" t="s">
        <v>776</v>
      </c>
      <c r="O39" s="600" t="s">
        <v>1159</v>
      </c>
      <c r="P39" s="959" t="s">
        <v>1032</v>
      </c>
      <c r="Q39" s="600" t="s">
        <v>1191</v>
      </c>
      <c r="R39" s="601" t="s">
        <v>5</v>
      </c>
      <c r="S39" s="601" t="s">
        <v>4</v>
      </c>
      <c r="T39" s="1351"/>
    </row>
    <row r="40" spans="1:44" ht="6.75" customHeight="1">
      <c r="A40" s="7"/>
      <c r="B40" s="426"/>
      <c r="C40" s="157"/>
      <c r="D40" s="142"/>
      <c r="E40" s="142"/>
      <c r="F40" s="142"/>
      <c r="G40" s="142"/>
      <c r="H40" s="438"/>
      <c r="I40" s="438"/>
      <c r="J40" s="438"/>
      <c r="K40" s="438"/>
      <c r="L40" s="438"/>
      <c r="M40" s="438"/>
      <c r="N40" s="438"/>
      <c r="O40" s="438"/>
      <c r="P40" s="773"/>
      <c r="Q40" s="773"/>
      <c r="R40" s="168"/>
      <c r="S40" s="168"/>
      <c r="T40" s="1351"/>
    </row>
    <row r="41" spans="1:44" ht="14.1" customHeight="1">
      <c r="A41" s="187" t="s">
        <v>58</v>
      </c>
      <c r="B41" s="150"/>
      <c r="C41" s="157"/>
      <c r="D41" s="591" t="s">
        <v>1220</v>
      </c>
      <c r="E41" s="142"/>
      <c r="F41" s="2"/>
      <c r="G41" s="142"/>
      <c r="H41" s="143"/>
      <c r="I41" s="143"/>
      <c r="J41" s="143"/>
      <c r="K41" s="143"/>
      <c r="L41" s="143"/>
      <c r="M41" s="143"/>
      <c r="N41" s="143"/>
      <c r="O41" s="143"/>
      <c r="P41" s="469"/>
      <c r="Q41" s="469"/>
      <c r="R41" s="144"/>
      <c r="S41" s="144"/>
      <c r="T41" s="1351"/>
      <c r="W41" s="590"/>
    </row>
    <row r="42" spans="1:44" ht="14.1" customHeight="1">
      <c r="A42" s="189"/>
      <c r="B42" s="188"/>
      <c r="C42" s="157"/>
      <c r="D42" s="146"/>
      <c r="E42" s="146" t="s">
        <v>1227</v>
      </c>
      <c r="F42" s="146"/>
      <c r="G42" s="146"/>
      <c r="H42" s="147"/>
      <c r="I42" s="147"/>
      <c r="J42" s="147"/>
      <c r="K42" s="147"/>
      <c r="L42" s="1160">
        <v>7.4000000000000003E-3</v>
      </c>
      <c r="M42" s="1160">
        <v>8.2000000000000007E-3</v>
      </c>
      <c r="N42" s="1160">
        <v>7.7999999999999996E-3</v>
      </c>
      <c r="O42" s="1160">
        <v>6.1999999999999998E-3</v>
      </c>
      <c r="P42" s="573">
        <v>6.7999999999999996E-3</v>
      </c>
      <c r="Q42" s="1380">
        <v>7.1000000000000004E-3</v>
      </c>
      <c r="R42" s="1444" t="s">
        <v>1370</v>
      </c>
      <c r="S42" s="1444" t="s">
        <v>1371</v>
      </c>
      <c r="T42" s="1351"/>
    </row>
    <row r="43" spans="1:44" ht="14.1" customHeight="1">
      <c r="A43" s="689" t="s">
        <v>1066</v>
      </c>
      <c r="B43" s="691"/>
      <c r="C43" s="157"/>
      <c r="D43" s="142"/>
      <c r="E43" s="321" t="s">
        <v>1228</v>
      </c>
      <c r="F43" s="321"/>
      <c r="G43" s="142"/>
      <c r="H43" s="149"/>
      <c r="I43" s="149"/>
      <c r="J43" s="149"/>
      <c r="K43" s="149"/>
      <c r="L43" s="1159">
        <v>0.1173</v>
      </c>
      <c r="M43" s="1159">
        <v>0.1283</v>
      </c>
      <c r="N43" s="1159">
        <v>0.12230000000000001</v>
      </c>
      <c r="O43" s="1159">
        <v>9.6799999999999997E-2</v>
      </c>
      <c r="P43" s="863">
        <v>0.1061</v>
      </c>
      <c r="Q43" s="864">
        <v>0.1138</v>
      </c>
      <c r="R43" s="1445" t="s">
        <v>1372</v>
      </c>
      <c r="S43" s="1445" t="s">
        <v>1373</v>
      </c>
      <c r="T43" s="1351"/>
    </row>
    <row r="44" spans="1:44" s="133" customFormat="1" ht="14.1" customHeight="1">
      <c r="A44" s="191"/>
      <c r="B44" s="921" t="s">
        <v>1067</v>
      </c>
      <c r="C44" s="157"/>
      <c r="D44" s="142"/>
      <c r="E44" s="321" t="s">
        <v>1229</v>
      </c>
      <c r="F44" s="321"/>
      <c r="G44" s="142"/>
      <c r="H44" s="152"/>
      <c r="I44" s="152"/>
      <c r="J44" s="152"/>
      <c r="K44" s="152"/>
      <c r="L44" s="842">
        <v>3538</v>
      </c>
      <c r="M44" s="842">
        <v>3896</v>
      </c>
      <c r="N44" s="842">
        <v>3765</v>
      </c>
      <c r="O44" s="908">
        <v>3008</v>
      </c>
      <c r="P44" s="834">
        <v>3424</v>
      </c>
      <c r="Q44" s="846">
        <v>3675</v>
      </c>
      <c r="R44" s="1157">
        <f>ROUND(Q44,0)/ROUND(P44,0)-1</f>
        <v>7.33060747663552E-2</v>
      </c>
      <c r="S44" s="1157">
        <f t="shared" ref="S44:S45" si="0">ROUND(Q44,0)/ROUND(M44,0)-1</f>
        <v>-5.6724845995893225E-2</v>
      </c>
      <c r="T44" s="135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row>
    <row r="45" spans="1:44" ht="14.1" customHeight="1">
      <c r="A45" s="191"/>
      <c r="B45" s="692" t="s">
        <v>1068</v>
      </c>
      <c r="C45" s="157"/>
      <c r="D45" s="142"/>
      <c r="E45" s="321" t="s">
        <v>1230</v>
      </c>
      <c r="F45" s="321"/>
      <c r="G45" s="142"/>
      <c r="H45" s="152"/>
      <c r="I45" s="152"/>
      <c r="J45" s="152"/>
      <c r="K45" s="152"/>
      <c r="L45" s="842">
        <v>30091</v>
      </c>
      <c r="M45" s="842">
        <v>30755</v>
      </c>
      <c r="N45" s="842">
        <v>32105</v>
      </c>
      <c r="O45" s="908">
        <v>32160</v>
      </c>
      <c r="P45" s="834">
        <v>32385</v>
      </c>
      <c r="Q45" s="846">
        <v>32340.974394334316</v>
      </c>
      <c r="R45" s="1157">
        <f>ROUND(Q45,0)/ROUND(P45,0)-1</f>
        <v>-1.3586536976996078E-3</v>
      </c>
      <c r="S45" s="1157">
        <f t="shared" si="0"/>
        <v>5.1568850593399551E-2</v>
      </c>
      <c r="T45" s="1351"/>
      <c r="W45" s="133"/>
    </row>
    <row r="46" spans="1:44" ht="14.1" customHeight="1">
      <c r="A46" s="690"/>
      <c r="B46" s="692" t="s">
        <v>1069</v>
      </c>
      <c r="C46" s="158"/>
      <c r="D46" s="321"/>
      <c r="E46" s="321" t="s">
        <v>1231</v>
      </c>
      <c r="F46" s="321"/>
      <c r="G46" s="321"/>
      <c r="H46" s="196"/>
      <c r="I46" s="196"/>
      <c r="J46" s="196"/>
      <c r="K46" s="196"/>
      <c r="L46" s="842">
        <v>0</v>
      </c>
      <c r="M46" s="842">
        <v>0</v>
      </c>
      <c r="N46" s="842">
        <v>0</v>
      </c>
      <c r="O46" s="908">
        <v>650</v>
      </c>
      <c r="P46" s="837" t="s">
        <v>1142</v>
      </c>
      <c r="Q46" s="841" t="s">
        <v>1212</v>
      </c>
      <c r="R46" s="1445" t="s">
        <v>1244</v>
      </c>
      <c r="S46" s="1445" t="s">
        <v>1245</v>
      </c>
      <c r="T46" s="1351"/>
    </row>
    <row r="47" spans="1:44" ht="14.1" customHeight="1">
      <c r="A47" s="690"/>
      <c r="B47" s="692" t="s">
        <v>1070</v>
      </c>
      <c r="C47" s="157"/>
      <c r="D47" s="142"/>
      <c r="E47" s="321" t="s">
        <v>1232</v>
      </c>
      <c r="F47" s="321"/>
      <c r="G47" s="142"/>
      <c r="H47" s="152"/>
      <c r="I47" s="152"/>
      <c r="J47" s="152"/>
      <c r="K47" s="152"/>
      <c r="L47" s="911">
        <v>0.43969102792632203</v>
      </c>
      <c r="M47" s="911">
        <v>0.46832038254632397</v>
      </c>
      <c r="N47" s="911">
        <v>0.47577268195413758</v>
      </c>
      <c r="O47" s="923">
        <v>0.5398480560107255</v>
      </c>
      <c r="P47" s="697">
        <v>0.47199999999999998</v>
      </c>
      <c r="Q47" s="1119">
        <v>0.47115384615384615</v>
      </c>
      <c r="R47" s="1445" t="s">
        <v>1303</v>
      </c>
      <c r="S47" s="1445" t="s">
        <v>1246</v>
      </c>
      <c r="T47" s="1351"/>
      <c r="V47" s="1030"/>
    </row>
    <row r="48" spans="1:44" ht="14.1" customHeight="1">
      <c r="A48" s="690"/>
      <c r="B48" s="692" t="s">
        <v>1071</v>
      </c>
      <c r="C48" s="157"/>
      <c r="D48" s="321"/>
      <c r="E48" s="321" t="s">
        <v>1234</v>
      </c>
      <c r="F48" s="321"/>
      <c r="G48" s="321"/>
      <c r="H48" s="196"/>
      <c r="I48" s="196"/>
      <c r="J48" s="196"/>
      <c r="K48" s="196"/>
      <c r="L48" s="912">
        <v>1.4999999999999999E-2</v>
      </c>
      <c r="M48" s="912">
        <v>1.52E-2</v>
      </c>
      <c r="N48" s="912">
        <v>1.5300000000000001E-2</v>
      </c>
      <c r="O48" s="1159">
        <v>1.5100000000000001E-2</v>
      </c>
      <c r="P48" s="863">
        <v>1.52E-2</v>
      </c>
      <c r="Q48" s="864">
        <v>1.4897835074821796E-2</v>
      </c>
      <c r="R48" s="1445" t="s">
        <v>1310</v>
      </c>
      <c r="S48" s="1445" t="s">
        <v>1310</v>
      </c>
      <c r="T48" s="1351"/>
      <c r="U48" s="1293"/>
      <c r="V48" s="1293"/>
      <c r="W48" s="1293"/>
    </row>
    <row r="49" spans="1:26" ht="14.1" customHeight="1">
      <c r="A49" s="690"/>
      <c r="B49" s="692" t="s">
        <v>1072</v>
      </c>
      <c r="C49" s="157"/>
      <c r="D49" s="321"/>
      <c r="E49" s="321" t="s">
        <v>1235</v>
      </c>
      <c r="F49" s="321"/>
      <c r="G49" s="321"/>
      <c r="H49" s="196"/>
      <c r="I49" s="196"/>
      <c r="J49" s="196"/>
      <c r="K49" s="196"/>
      <c r="L49" s="912">
        <v>1.46E-2</v>
      </c>
      <c r="M49" s="912">
        <v>1.4800000000000001E-2</v>
      </c>
      <c r="N49" s="912">
        <v>1.49E-2</v>
      </c>
      <c r="O49" s="1159">
        <v>1.46E-2</v>
      </c>
      <c r="P49" s="863">
        <v>1.47E-2</v>
      </c>
      <c r="Q49" s="864">
        <v>1.4448383463447454E-2</v>
      </c>
      <c r="R49" s="587" t="s">
        <v>1306</v>
      </c>
      <c r="S49" s="1445" t="s">
        <v>1312</v>
      </c>
      <c r="T49" s="1459"/>
      <c r="U49" s="135"/>
      <c r="V49" s="135"/>
    </row>
    <row r="50" spans="1:26" ht="14.1" customHeight="1">
      <c r="A50" s="690"/>
      <c r="B50" s="692" t="s">
        <v>1073</v>
      </c>
      <c r="C50" s="157"/>
      <c r="D50" s="142"/>
      <c r="E50" s="142" t="s">
        <v>1236</v>
      </c>
      <c r="F50" s="142"/>
      <c r="G50" s="142"/>
      <c r="H50" s="152"/>
      <c r="I50" s="152"/>
      <c r="J50" s="152"/>
      <c r="K50" s="152"/>
      <c r="L50" s="912">
        <v>1.4999999999999999E-2</v>
      </c>
      <c r="M50" s="912">
        <v>1.5100000000000001E-2</v>
      </c>
      <c r="N50" s="912">
        <v>1.52E-2</v>
      </c>
      <c r="O50" s="1159">
        <v>1.52E-2</v>
      </c>
      <c r="P50" s="863">
        <v>1.52E-2</v>
      </c>
      <c r="Q50" s="864">
        <v>1.5028440997544983E-2</v>
      </c>
      <c r="R50" s="1445" t="s">
        <v>1308</v>
      </c>
      <c r="S50" s="1445" t="s">
        <v>1311</v>
      </c>
      <c r="T50" s="1351"/>
    </row>
    <row r="51" spans="1:26" ht="14.1" customHeight="1" thickBot="1">
      <c r="A51" s="690"/>
      <c r="B51" s="692" t="s">
        <v>1074</v>
      </c>
      <c r="C51" s="132"/>
      <c r="D51" s="154"/>
      <c r="E51" s="154" t="s">
        <v>1237</v>
      </c>
      <c r="F51" s="154"/>
      <c r="G51" s="154"/>
      <c r="H51" s="155"/>
      <c r="I51" s="155"/>
      <c r="J51" s="155"/>
      <c r="K51" s="155"/>
      <c r="L51" s="915">
        <v>1.46E-2</v>
      </c>
      <c r="M51" s="915">
        <v>1.47E-2</v>
      </c>
      <c r="N51" s="915">
        <v>1.4800000000000001E-2</v>
      </c>
      <c r="O51" s="916">
        <v>1.4800000000000001E-2</v>
      </c>
      <c r="P51" s="865">
        <v>1.47E-2</v>
      </c>
      <c r="Q51" s="866">
        <v>1.4555598163901076E-2</v>
      </c>
      <c r="R51" s="1446" t="s">
        <v>1311</v>
      </c>
      <c r="S51" s="1446" t="s">
        <v>1311</v>
      </c>
      <c r="T51" s="1351"/>
    </row>
    <row r="52" spans="1:26" ht="14.1" customHeight="1">
      <c r="A52" s="690"/>
      <c r="B52" s="692" t="s">
        <v>1075</v>
      </c>
      <c r="C52" s="148"/>
      <c r="D52" s="142"/>
      <c r="E52" s="142"/>
      <c r="F52" s="142"/>
      <c r="G52" s="142"/>
      <c r="H52" s="438"/>
      <c r="I52" s="438"/>
      <c r="J52" s="438"/>
      <c r="K52" s="438"/>
      <c r="L52" s="438"/>
      <c r="M52" s="438"/>
      <c r="N52" s="438"/>
      <c r="O52" s="438"/>
      <c r="P52" s="773"/>
      <c r="Q52" s="773"/>
      <c r="R52" s="168"/>
      <c r="S52" s="168"/>
      <c r="T52" s="1351"/>
    </row>
    <row r="53" spans="1:26" ht="14.1" customHeight="1">
      <c r="A53" s="690"/>
      <c r="B53" s="692" t="s">
        <v>1076</v>
      </c>
      <c r="C53" s="148"/>
      <c r="D53" s="591" t="s">
        <v>972</v>
      </c>
      <c r="E53" s="142"/>
      <c r="F53" s="2"/>
      <c r="G53" s="142"/>
      <c r="H53" s="143"/>
      <c r="I53" s="143"/>
      <c r="J53" s="143"/>
      <c r="K53" s="143"/>
      <c r="L53" s="143"/>
      <c r="M53" s="143"/>
      <c r="N53" s="143"/>
      <c r="O53" s="143"/>
      <c r="P53" s="469"/>
      <c r="Q53" s="469"/>
      <c r="R53" s="144"/>
      <c r="S53" s="608"/>
      <c r="T53" s="1351"/>
      <c r="W53" s="298"/>
      <c r="X53" s="298"/>
      <c r="Y53" s="298"/>
      <c r="Z53" s="298"/>
    </row>
    <row r="54" spans="1:26" ht="14.1" customHeight="1">
      <c r="A54" s="191"/>
      <c r="B54" s="692" t="s">
        <v>1077</v>
      </c>
      <c r="C54" s="148"/>
      <c r="D54" s="146"/>
      <c r="E54" s="146" t="s">
        <v>1240</v>
      </c>
      <c r="F54" s="146"/>
      <c r="G54" s="146"/>
      <c r="H54" s="147"/>
      <c r="I54" s="147"/>
      <c r="J54" s="147"/>
      <c r="K54" s="147"/>
      <c r="L54" s="926"/>
      <c r="M54" s="926"/>
      <c r="N54" s="926"/>
      <c r="O54" s="926"/>
      <c r="P54" s="1383">
        <v>1.41E-2</v>
      </c>
      <c r="Q54" s="1379">
        <v>1.2928000167090989E-2</v>
      </c>
      <c r="R54" s="1444" t="s">
        <v>1363</v>
      </c>
      <c r="S54" s="1152" t="s">
        <v>1105</v>
      </c>
      <c r="T54" s="1351"/>
      <c r="V54" s="298"/>
      <c r="W54" s="298"/>
      <c r="X54" s="298"/>
      <c r="Y54" s="298"/>
      <c r="Z54" s="298"/>
    </row>
    <row r="55" spans="1:26" ht="14.1" customHeight="1">
      <c r="A55" s="690"/>
      <c r="B55" s="692" t="s">
        <v>1078</v>
      </c>
      <c r="C55" s="148"/>
      <c r="D55" s="142"/>
      <c r="E55" s="142" t="s">
        <v>7</v>
      </c>
      <c r="F55" s="142"/>
      <c r="G55" s="142"/>
      <c r="H55" s="149"/>
      <c r="I55" s="149"/>
      <c r="J55" s="149"/>
      <c r="K55" s="149"/>
      <c r="L55" s="933"/>
      <c r="M55" s="933"/>
      <c r="N55" s="933"/>
      <c r="O55" s="933"/>
      <c r="P55" s="1031">
        <v>5.1999999999999998E-3</v>
      </c>
      <c r="Q55" s="1111">
        <v>4.7114087471699121E-3</v>
      </c>
      <c r="R55" s="1445" t="s">
        <v>1364</v>
      </c>
      <c r="S55" s="1154" t="s">
        <v>1105</v>
      </c>
      <c r="T55" s="1351"/>
      <c r="V55" s="298"/>
      <c r="W55" s="298"/>
      <c r="X55" s="298"/>
      <c r="Y55" s="298"/>
      <c r="Z55" s="298"/>
    </row>
    <row r="56" spans="1:26" ht="14.1" customHeight="1" thickBot="1">
      <c r="A56" s="690"/>
      <c r="B56" s="692" t="s">
        <v>1079</v>
      </c>
      <c r="C56" s="139"/>
      <c r="D56" s="154"/>
      <c r="E56" s="154" t="s">
        <v>804</v>
      </c>
      <c r="F56" s="154"/>
      <c r="G56" s="154"/>
      <c r="H56" s="155"/>
      <c r="I56" s="155"/>
      <c r="J56" s="155"/>
      <c r="K56" s="155"/>
      <c r="L56" s="931"/>
      <c r="M56" s="931"/>
      <c r="N56" s="931"/>
      <c r="O56" s="932"/>
      <c r="P56" s="1484">
        <v>1.2990999999999999</v>
      </c>
      <c r="Q56" s="1485">
        <v>1.3168362033989083</v>
      </c>
      <c r="R56" s="1446" t="s">
        <v>1365</v>
      </c>
      <c r="S56" s="1155" t="s">
        <v>1105</v>
      </c>
      <c r="T56" s="1351"/>
      <c r="V56" s="298"/>
      <c r="W56" s="298"/>
      <c r="X56" s="298"/>
      <c r="Y56" s="298"/>
      <c r="Z56" s="298"/>
    </row>
    <row r="57" spans="1:26" ht="14.1" customHeight="1">
      <c r="A57" s="690"/>
      <c r="B57" s="692" t="s">
        <v>1080</v>
      </c>
      <c r="C57" s="139"/>
      <c r="D57" s="142"/>
      <c r="E57" s="142"/>
      <c r="F57" s="142"/>
      <c r="G57" s="142"/>
      <c r="H57" s="438"/>
      <c r="I57" s="438"/>
      <c r="J57" s="438"/>
      <c r="K57" s="438"/>
      <c r="L57" s="438"/>
      <c r="M57" s="438"/>
      <c r="N57" s="438"/>
      <c r="O57" s="438"/>
      <c r="P57" s="773"/>
      <c r="Q57" s="773"/>
      <c r="R57" s="168"/>
      <c r="S57" s="168"/>
      <c r="T57" s="1351"/>
    </row>
    <row r="58" spans="1:26" ht="14.1" customHeight="1">
      <c r="A58" s="690"/>
      <c r="B58" s="692" t="s">
        <v>1081</v>
      </c>
      <c r="C58" s="139"/>
      <c r="D58" s="591" t="s">
        <v>1221</v>
      </c>
      <c r="E58" s="142"/>
      <c r="F58" s="2"/>
      <c r="G58" s="142"/>
      <c r="H58" s="143"/>
      <c r="I58" s="143"/>
      <c r="J58" s="143"/>
      <c r="K58" s="143"/>
      <c r="L58" s="143"/>
      <c r="M58" s="143"/>
      <c r="N58" s="143"/>
      <c r="O58" s="143"/>
      <c r="P58" s="469"/>
      <c r="Q58" s="469"/>
      <c r="R58" s="144"/>
      <c r="S58" s="608"/>
      <c r="T58" s="1351"/>
    </row>
    <row r="59" spans="1:26" ht="14.1" customHeight="1">
      <c r="A59" s="690"/>
      <c r="B59" s="692" t="s">
        <v>1082</v>
      </c>
      <c r="C59" s="139"/>
      <c r="D59" s="146"/>
      <c r="E59" s="146" t="s">
        <v>1241</v>
      </c>
      <c r="F59" s="146"/>
      <c r="G59" s="146"/>
      <c r="H59" s="147"/>
      <c r="I59" s="147"/>
      <c r="J59" s="147"/>
      <c r="K59" s="147"/>
      <c r="L59" s="910">
        <v>1.3711543788478549E-2</v>
      </c>
      <c r="M59" s="910">
        <v>1.3963356686631158E-2</v>
      </c>
      <c r="N59" s="910">
        <v>1.3671191659086137E-2</v>
      </c>
      <c r="O59" s="910">
        <v>1.27738162417278E-2</v>
      </c>
      <c r="P59" s="1383">
        <v>1.21E-2</v>
      </c>
      <c r="Q59" s="1379">
        <v>1.1052284441729138E-2</v>
      </c>
      <c r="R59" s="1444" t="s">
        <v>1215</v>
      </c>
      <c r="S59" s="1444" t="s">
        <v>1217</v>
      </c>
      <c r="T59" s="1351"/>
    </row>
    <row r="60" spans="1:26" ht="14.1" customHeight="1">
      <c r="A60" s="690"/>
      <c r="B60" s="692" t="s">
        <v>1238</v>
      </c>
      <c r="C60" s="139"/>
      <c r="D60" s="142"/>
      <c r="E60" s="142" t="s">
        <v>7</v>
      </c>
      <c r="F60" s="142"/>
      <c r="G60" s="142"/>
      <c r="H60" s="149"/>
      <c r="I60" s="149"/>
      <c r="J60" s="149"/>
      <c r="K60" s="149"/>
      <c r="L60" s="912">
        <v>7.9257995049726131E-3</v>
      </c>
      <c r="M60" s="912">
        <v>5.0655292063562221E-3</v>
      </c>
      <c r="N60" s="912">
        <v>4.5876775593030579E-3</v>
      </c>
      <c r="O60" s="912">
        <v>5.0530959831734468E-3</v>
      </c>
      <c r="P60" s="1031">
        <v>4.7000000000000002E-3</v>
      </c>
      <c r="Q60" s="1111">
        <v>4.2614840239270221E-3</v>
      </c>
      <c r="R60" s="1445" t="s">
        <v>1216</v>
      </c>
      <c r="S60" s="1445" t="s">
        <v>1218</v>
      </c>
      <c r="T60" s="1351"/>
    </row>
    <row r="61" spans="1:26" ht="14.1" customHeight="1" thickBot="1">
      <c r="A61" s="690"/>
      <c r="B61" s="692" t="s">
        <v>1083</v>
      </c>
      <c r="C61" s="139"/>
      <c r="D61" s="154"/>
      <c r="E61" s="154" t="s">
        <v>804</v>
      </c>
      <c r="F61" s="154"/>
      <c r="G61" s="154"/>
      <c r="H61" s="155"/>
      <c r="I61" s="155"/>
      <c r="J61" s="155"/>
      <c r="K61" s="155"/>
      <c r="L61" s="913">
        <v>0.99673055242390085</v>
      </c>
      <c r="M61" s="913">
        <v>1.2205061082024433</v>
      </c>
      <c r="N61" s="913">
        <v>1.2681601525262154</v>
      </c>
      <c r="O61" s="914">
        <v>1.1925549915397631</v>
      </c>
      <c r="P61" s="1484">
        <v>1.1890098582576984</v>
      </c>
      <c r="Q61" s="1485">
        <v>1.2036231333913441</v>
      </c>
      <c r="R61" s="1446" t="s">
        <v>1313</v>
      </c>
      <c r="S61" s="588" t="s">
        <v>1316</v>
      </c>
      <c r="T61" s="1351"/>
    </row>
    <row r="62" spans="1:26" ht="14.1" customHeight="1">
      <c r="A62" s="189"/>
      <c r="B62" s="153"/>
      <c r="C62" s="139"/>
      <c r="D62" s="142"/>
      <c r="E62" s="142"/>
      <c r="F62" s="142"/>
      <c r="G62" s="142"/>
      <c r="H62" s="438"/>
      <c r="I62" s="438"/>
      <c r="J62" s="438"/>
      <c r="K62" s="438"/>
      <c r="L62" s="438"/>
      <c r="M62" s="438"/>
      <c r="N62" s="438"/>
      <c r="O62" s="438"/>
      <c r="P62" s="773"/>
      <c r="Q62" s="773"/>
      <c r="R62" s="168"/>
      <c r="S62" s="168"/>
      <c r="V62" s="605"/>
    </row>
    <row r="63" spans="1:26" ht="14.1" customHeight="1">
      <c r="A63" s="189"/>
      <c r="B63" s="153"/>
      <c r="C63" s="139"/>
      <c r="D63" s="591" t="s">
        <v>973</v>
      </c>
      <c r="E63" s="142"/>
      <c r="F63" s="2"/>
      <c r="G63" s="142"/>
      <c r="H63" s="143"/>
      <c r="I63" s="143"/>
      <c r="J63" s="143"/>
      <c r="K63" s="143"/>
      <c r="L63" s="143"/>
      <c r="M63" s="143"/>
      <c r="N63" s="143"/>
      <c r="O63" s="143"/>
      <c r="P63" s="469"/>
      <c r="Q63" s="469"/>
      <c r="R63" s="144"/>
      <c r="S63" s="608" t="s">
        <v>82</v>
      </c>
    </row>
    <row r="64" spans="1:26" ht="14.1" customHeight="1">
      <c r="A64" s="189"/>
      <c r="B64" s="153"/>
      <c r="C64" s="148"/>
      <c r="D64" s="146"/>
      <c r="E64" s="146" t="s">
        <v>1242</v>
      </c>
      <c r="F64" s="146"/>
      <c r="G64" s="146"/>
      <c r="H64" s="147"/>
      <c r="I64" s="147"/>
      <c r="J64" s="147"/>
      <c r="K64" s="147"/>
      <c r="L64" s="926"/>
      <c r="M64" s="926"/>
      <c r="N64" s="926"/>
      <c r="O64" s="926"/>
      <c r="P64" s="1413">
        <v>22201.847000000002</v>
      </c>
      <c r="Q64" s="1381">
        <v>22837.8</v>
      </c>
      <c r="R64" s="1156">
        <f>ROUND(Q64,0)/ROUND(P64,0)-1</f>
        <v>2.8646067921808793E-2</v>
      </c>
      <c r="S64" s="1152" t="s">
        <v>1105</v>
      </c>
      <c r="W64" s="133"/>
    </row>
    <row r="65" spans="1:23" ht="14.1" customHeight="1">
      <c r="A65" s="189"/>
      <c r="B65" s="153"/>
      <c r="C65" s="148"/>
      <c r="D65" s="142"/>
      <c r="E65" s="142" t="s">
        <v>8</v>
      </c>
      <c r="F65" s="142"/>
      <c r="G65" s="142"/>
      <c r="H65" s="149"/>
      <c r="I65" s="149"/>
      <c r="J65" s="149"/>
      <c r="K65" s="149"/>
      <c r="L65" s="933"/>
      <c r="M65" s="933"/>
      <c r="N65" s="933"/>
      <c r="O65" s="933"/>
      <c r="P65" s="1305">
        <v>0.111</v>
      </c>
      <c r="Q65" s="1221">
        <v>0.111</v>
      </c>
      <c r="R65" s="587" t="s">
        <v>1105</v>
      </c>
      <c r="S65" s="1154" t="s">
        <v>1105</v>
      </c>
      <c r="T65" s="1466"/>
    </row>
    <row r="66" spans="1:23" ht="14.1" customHeight="1">
      <c r="A66" s="161"/>
      <c r="B66" s="153"/>
      <c r="C66" s="148"/>
      <c r="D66" s="142"/>
      <c r="E66" s="142"/>
      <c r="F66" s="142" t="s">
        <v>805</v>
      </c>
      <c r="G66" s="142"/>
      <c r="H66" s="149"/>
      <c r="I66" s="149"/>
      <c r="J66" s="149"/>
      <c r="K66" s="149"/>
      <c r="L66" s="933"/>
      <c r="M66" s="933"/>
      <c r="N66" s="933"/>
      <c r="O66" s="933"/>
      <c r="P66" s="1305">
        <v>9.2999999999999999E-2</v>
      </c>
      <c r="Q66" s="1221">
        <v>9.2999999999999999E-2</v>
      </c>
      <c r="R66" s="587" t="s">
        <v>1105</v>
      </c>
      <c r="S66" s="1154" t="s">
        <v>1105</v>
      </c>
    </row>
    <row r="67" spans="1:23" ht="14.1" customHeight="1" thickBot="1">
      <c r="A67" s="7"/>
      <c r="B67" s="153"/>
      <c r="C67" s="148"/>
      <c r="D67" s="154"/>
      <c r="E67" s="154"/>
      <c r="F67" s="154" t="s">
        <v>806</v>
      </c>
      <c r="G67" s="154"/>
      <c r="H67" s="154"/>
      <c r="I67" s="155"/>
      <c r="J67" s="155"/>
      <c r="K67" s="155"/>
      <c r="L67" s="931"/>
      <c r="M67" s="931"/>
      <c r="N67" s="931"/>
      <c r="O67" s="931"/>
      <c r="P67" s="1414">
        <v>8.4000000000000005E-2</v>
      </c>
      <c r="Q67" s="1222">
        <v>8.4000000000000005E-2</v>
      </c>
      <c r="R67" s="1457" t="s">
        <v>1105</v>
      </c>
      <c r="S67" s="1155" t="s">
        <v>1105</v>
      </c>
    </row>
    <row r="68" spans="1:23" ht="14.1" customHeight="1">
      <c r="A68" s="150"/>
      <c r="B68" s="150"/>
      <c r="C68" s="148"/>
      <c r="D68" s="142"/>
      <c r="E68" s="142"/>
      <c r="F68" s="142"/>
      <c r="G68" s="142"/>
      <c r="H68" s="438"/>
      <c r="I68" s="438"/>
      <c r="J68" s="438"/>
      <c r="K68" s="438"/>
      <c r="L68" s="438"/>
      <c r="M68" s="438"/>
      <c r="N68" s="438"/>
      <c r="O68" s="438"/>
      <c r="P68" s="773"/>
      <c r="Q68" s="773"/>
      <c r="R68" s="168"/>
      <c r="S68" s="168"/>
    </row>
    <row r="69" spans="1:23" ht="14.1" customHeight="1">
      <c r="A69" s="7"/>
      <c r="B69" s="150"/>
      <c r="C69" s="148"/>
      <c r="D69" s="591" t="s">
        <v>1222</v>
      </c>
      <c r="E69" s="142"/>
      <c r="F69" s="2"/>
      <c r="G69" s="142"/>
      <c r="H69" s="143"/>
      <c r="I69" s="143"/>
      <c r="J69" s="143"/>
      <c r="K69" s="143"/>
      <c r="L69" s="143"/>
      <c r="M69" s="143"/>
      <c r="N69" s="143"/>
      <c r="O69" s="143"/>
      <c r="P69" s="469"/>
      <c r="Q69" s="469"/>
      <c r="R69" s="144"/>
      <c r="S69" s="608" t="s">
        <v>82</v>
      </c>
    </row>
    <row r="70" spans="1:23" ht="14.1" customHeight="1">
      <c r="A70" s="162"/>
      <c r="B70" s="150"/>
      <c r="C70" s="148"/>
      <c r="D70" s="146"/>
      <c r="E70" s="146" t="s">
        <v>1243</v>
      </c>
      <c r="F70" s="146"/>
      <c r="G70" s="146"/>
      <c r="H70" s="147"/>
      <c r="I70" s="147"/>
      <c r="J70" s="147"/>
      <c r="K70" s="147"/>
      <c r="L70" s="907">
        <v>20539.985000000001</v>
      </c>
      <c r="M70" s="907">
        <v>20996.611000000001</v>
      </c>
      <c r="N70" s="907">
        <v>21911.896000000001</v>
      </c>
      <c r="O70" s="907">
        <v>21953.044000000002</v>
      </c>
      <c r="P70" s="1413">
        <v>22115.776000000002</v>
      </c>
      <c r="Q70" s="1381">
        <v>22095.564999999999</v>
      </c>
      <c r="R70" s="1156">
        <f>ROUND(Q70,0)/ROUND(P70,0)-1</f>
        <v>-9.0432266232587377E-4</v>
      </c>
      <c r="S70" s="1156">
        <f t="shared" ref="S70" si="1">ROUND(Q70,0)/ROUND(M70,0)-1</f>
        <v>5.2340810591989362E-2</v>
      </c>
      <c r="U70" s="298"/>
      <c r="V70" s="298"/>
      <c r="W70" s="298"/>
    </row>
    <row r="71" spans="1:23" ht="14.1" customHeight="1">
      <c r="A71" s="162"/>
      <c r="B71" s="150"/>
      <c r="C71" s="148"/>
      <c r="D71" s="142"/>
      <c r="E71" s="142" t="s">
        <v>8</v>
      </c>
      <c r="F71" s="142"/>
      <c r="G71" s="142"/>
      <c r="H71" s="149"/>
      <c r="I71" s="149"/>
      <c r="J71" s="149"/>
      <c r="K71" s="149"/>
      <c r="L71" s="911">
        <v>0.15085120402418317</v>
      </c>
      <c r="M71" s="911">
        <v>0.15264016099734751</v>
      </c>
      <c r="N71" s="911">
        <v>0.15873664280527025</v>
      </c>
      <c r="O71" s="911">
        <v>0.1565</v>
      </c>
      <c r="P71" s="1305">
        <v>0.1532</v>
      </c>
      <c r="Q71" s="1221">
        <v>0.1457</v>
      </c>
      <c r="R71" s="587" t="s">
        <v>1349</v>
      </c>
      <c r="S71" s="587" t="s">
        <v>1349</v>
      </c>
      <c r="T71" s="1467"/>
      <c r="U71" s="298"/>
      <c r="V71" s="298"/>
      <c r="W71" s="298"/>
    </row>
    <row r="72" spans="1:23" ht="14.1" customHeight="1">
      <c r="A72" s="7"/>
      <c r="B72" s="150"/>
      <c r="C72" s="148"/>
      <c r="D72" s="142"/>
      <c r="E72" s="142"/>
      <c r="F72" s="142" t="s">
        <v>805</v>
      </c>
      <c r="G72" s="142"/>
      <c r="H72" s="149"/>
      <c r="I72" s="149"/>
      <c r="J72" s="149"/>
      <c r="K72" s="149"/>
      <c r="L72" s="911">
        <v>0.12971641355370933</v>
      </c>
      <c r="M72" s="911">
        <v>0.12961789349043973</v>
      </c>
      <c r="N72" s="911">
        <v>0.13394153957879448</v>
      </c>
      <c r="O72" s="911">
        <v>0.1318</v>
      </c>
      <c r="P72" s="1305">
        <v>0.1295</v>
      </c>
      <c r="Q72" s="1221">
        <v>0.12429999999999999</v>
      </c>
      <c r="R72" s="587" t="s">
        <v>1347</v>
      </c>
      <c r="S72" s="587" t="s">
        <v>1347</v>
      </c>
      <c r="U72" s="298"/>
      <c r="V72" s="298"/>
      <c r="W72" s="298"/>
    </row>
    <row r="73" spans="1:23" ht="14.1" customHeight="1" thickBot="1">
      <c r="A73" s="7"/>
      <c r="B73" s="150"/>
      <c r="C73" s="148"/>
      <c r="D73" s="154"/>
      <c r="E73" s="154"/>
      <c r="F73" s="154" t="s">
        <v>806</v>
      </c>
      <c r="G73" s="154"/>
      <c r="H73" s="155"/>
      <c r="I73" s="155"/>
      <c r="J73" s="155"/>
      <c r="K73" s="155"/>
      <c r="L73" s="913">
        <v>0.11071635280318301</v>
      </c>
      <c r="M73" s="913">
        <v>0.11153755613143361</v>
      </c>
      <c r="N73" s="913">
        <v>0.11353932591555141</v>
      </c>
      <c r="O73" s="914">
        <v>0.1115</v>
      </c>
      <c r="P73" s="1414">
        <v>0.1109</v>
      </c>
      <c r="Q73" s="1222">
        <v>0.1066</v>
      </c>
      <c r="R73" s="588" t="s">
        <v>1345</v>
      </c>
      <c r="S73" s="588" t="s">
        <v>1353</v>
      </c>
    </row>
    <row r="74" spans="1:23" ht="14.1" customHeight="1">
      <c r="A74" s="7"/>
      <c r="B74" s="150"/>
      <c r="C74" s="148"/>
      <c r="D74" s="142"/>
      <c r="E74" s="142"/>
      <c r="F74" s="142"/>
      <c r="G74" s="142"/>
      <c r="H74" s="438"/>
      <c r="I74" s="438"/>
      <c r="J74" s="438"/>
      <c r="K74" s="438"/>
      <c r="L74" s="438"/>
      <c r="M74" s="438"/>
      <c r="N74" s="438"/>
      <c r="O74" s="438"/>
      <c r="P74" s="773"/>
      <c r="Q74" s="773"/>
      <c r="R74" s="168"/>
      <c r="S74" s="168"/>
    </row>
    <row r="75" spans="1:23" ht="14.1" customHeight="1">
      <c r="A75" s="7"/>
      <c r="B75" s="323"/>
      <c r="C75" s="148"/>
      <c r="D75" s="142"/>
      <c r="E75" s="142"/>
      <c r="F75" s="142"/>
      <c r="G75" s="142"/>
      <c r="H75" s="438"/>
      <c r="I75" s="438"/>
      <c r="J75" s="438"/>
      <c r="K75" s="438"/>
      <c r="L75" s="438"/>
      <c r="M75" s="438"/>
      <c r="N75" s="438"/>
      <c r="O75" s="438"/>
      <c r="P75" s="773"/>
      <c r="Q75" s="773"/>
      <c r="R75" s="168"/>
      <c r="S75" s="168"/>
    </row>
    <row r="76" spans="1:23" ht="14.1" customHeight="1">
      <c r="A76" s="257"/>
      <c r="B76" s="323"/>
      <c r="D76" s="142"/>
      <c r="E76" s="142"/>
      <c r="F76" s="142"/>
      <c r="G76" s="142"/>
      <c r="H76" s="438"/>
      <c r="I76" s="438"/>
      <c r="J76" s="438"/>
      <c r="K76" s="438"/>
      <c r="L76" s="438"/>
      <c r="M76" s="438"/>
      <c r="N76" s="438"/>
      <c r="O76" s="438"/>
      <c r="P76" s="438"/>
      <c r="Q76" s="438"/>
      <c r="R76" s="168"/>
    </row>
    <row r="77" spans="1:23" ht="14.1" customHeight="1">
      <c r="A77" s="257"/>
      <c r="B77" s="269"/>
      <c r="D77" s="142"/>
      <c r="E77" s="142"/>
      <c r="F77" s="142"/>
      <c r="G77" s="142"/>
      <c r="H77" s="438"/>
      <c r="I77" s="438"/>
      <c r="J77" s="438"/>
      <c r="K77" s="438"/>
      <c r="L77" s="438"/>
      <c r="M77" s="438"/>
      <c r="N77" s="438"/>
      <c r="O77" s="438"/>
      <c r="P77" s="438"/>
      <c r="Q77" s="438"/>
      <c r="R77" s="168"/>
      <c r="S77" s="1162">
        <v>3</v>
      </c>
    </row>
    <row r="78" spans="1:23">
      <c r="D78" s="142"/>
      <c r="E78" s="142"/>
      <c r="F78" s="142"/>
      <c r="G78" s="142"/>
      <c r="H78" s="438"/>
      <c r="I78" s="438"/>
      <c r="J78" s="438"/>
      <c r="K78" s="438"/>
      <c r="L78" s="438"/>
      <c r="M78" s="438"/>
      <c r="N78" s="438"/>
      <c r="O78" s="438"/>
      <c r="P78" s="438"/>
      <c r="Q78" s="438"/>
      <c r="R78" s="168"/>
      <c r="S78" s="168"/>
    </row>
    <row r="79" spans="1:23">
      <c r="D79" s="142"/>
      <c r="E79" s="142"/>
      <c r="F79" s="142"/>
      <c r="G79" s="142"/>
      <c r="H79" s="438"/>
      <c r="I79" s="438"/>
      <c r="J79" s="438"/>
      <c r="K79" s="438"/>
      <c r="L79" s="438"/>
      <c r="M79" s="438"/>
      <c r="N79" s="438"/>
      <c r="O79" s="438"/>
      <c r="P79" s="438"/>
      <c r="Q79" s="438"/>
      <c r="R79" s="168"/>
      <c r="S79" s="168"/>
    </row>
    <row r="80" spans="1:23">
      <c r="B80" s="131"/>
      <c r="D80" s="142"/>
      <c r="E80" s="142"/>
      <c r="F80" s="142"/>
      <c r="G80" s="142"/>
      <c r="H80" s="438"/>
      <c r="I80" s="438"/>
      <c r="J80" s="438"/>
      <c r="K80" s="438"/>
      <c r="L80" s="438"/>
      <c r="M80" s="438"/>
      <c r="N80" s="438"/>
      <c r="O80" s="439"/>
      <c r="P80" s="439"/>
      <c r="Q80" s="439"/>
      <c r="R80" s="167"/>
      <c r="S80" s="167"/>
    </row>
    <row r="81" spans="1:20">
      <c r="B81" s="131"/>
    </row>
    <row r="82" spans="1:20">
      <c r="B82" s="131"/>
      <c r="D82" s="46"/>
      <c r="E82" s="181"/>
      <c r="F82" s="181"/>
      <c r="G82" s="181"/>
      <c r="H82" s="179"/>
      <c r="I82" s="179"/>
      <c r="J82" s="179"/>
      <c r="K82" s="179"/>
      <c r="L82" s="179"/>
      <c r="M82" s="179"/>
      <c r="N82" s="179"/>
      <c r="O82" s="179"/>
      <c r="P82" s="179"/>
      <c r="Q82" s="179"/>
      <c r="R82" s="171"/>
      <c r="S82" s="171"/>
    </row>
    <row r="83" spans="1:20">
      <c r="B83" s="131"/>
      <c r="D83" s="182"/>
      <c r="E83" s="181"/>
      <c r="F83" s="181"/>
      <c r="G83" s="181"/>
      <c r="H83" s="179"/>
      <c r="I83" s="179"/>
      <c r="J83" s="179"/>
      <c r="K83" s="179"/>
      <c r="L83" s="179"/>
      <c r="M83" s="179"/>
      <c r="N83" s="179"/>
      <c r="O83" s="179"/>
      <c r="P83" s="179"/>
      <c r="Q83" s="179"/>
      <c r="R83" s="179"/>
      <c r="S83" s="179"/>
    </row>
    <row r="84" spans="1:20">
      <c r="B84" s="131"/>
      <c r="H84" s="179"/>
      <c r="I84" s="179"/>
      <c r="J84" s="179"/>
      <c r="K84" s="179"/>
      <c r="L84" s="179"/>
      <c r="M84" s="179"/>
      <c r="N84" s="179"/>
      <c r="O84" s="179"/>
      <c r="P84" s="179"/>
      <c r="Q84" s="179"/>
      <c r="R84" s="131"/>
      <c r="S84" s="131"/>
    </row>
    <row r="85" spans="1:20">
      <c r="B85" s="131"/>
      <c r="H85" s="179"/>
      <c r="I85" s="179"/>
      <c r="J85" s="179"/>
      <c r="K85" s="179"/>
      <c r="L85" s="179"/>
      <c r="M85" s="179"/>
      <c r="N85" s="179"/>
      <c r="O85" s="179"/>
      <c r="P85" s="179"/>
      <c r="Q85" s="179"/>
      <c r="R85" s="131"/>
      <c r="S85" s="131"/>
    </row>
    <row r="86" spans="1:20">
      <c r="B86" s="131"/>
      <c r="H86" s="179"/>
      <c r="I86" s="179"/>
      <c r="J86" s="179"/>
      <c r="K86" s="179"/>
      <c r="L86" s="179"/>
      <c r="M86" s="179"/>
      <c r="N86" s="179"/>
      <c r="O86" s="179"/>
      <c r="P86" s="179"/>
      <c r="Q86" s="179"/>
      <c r="R86" s="131"/>
      <c r="S86" s="131"/>
    </row>
    <row r="87" spans="1:20">
      <c r="A87" s="131"/>
      <c r="B87" s="131"/>
      <c r="H87" s="179"/>
      <c r="I87" s="179"/>
      <c r="J87" s="179"/>
      <c r="K87" s="179"/>
      <c r="L87" s="179"/>
      <c r="M87" s="179"/>
      <c r="N87" s="179"/>
      <c r="O87" s="179"/>
      <c r="P87" s="179"/>
      <c r="Q87" s="179"/>
      <c r="R87" s="131"/>
      <c r="S87" s="131"/>
    </row>
    <row r="88" spans="1:20">
      <c r="A88" s="131"/>
      <c r="B88" s="131"/>
      <c r="H88" s="179"/>
      <c r="I88" s="179"/>
      <c r="J88" s="179"/>
      <c r="K88" s="179"/>
      <c r="L88" s="179"/>
      <c r="M88" s="179"/>
      <c r="N88" s="179"/>
      <c r="O88" s="179"/>
      <c r="P88" s="179"/>
      <c r="Q88" s="179"/>
      <c r="R88" s="131"/>
      <c r="S88" s="131"/>
    </row>
    <row r="89" spans="1:20">
      <c r="A89" s="131"/>
      <c r="B89" s="131"/>
      <c r="H89" s="179"/>
      <c r="I89" s="179"/>
      <c r="J89" s="179"/>
      <c r="K89" s="179"/>
      <c r="L89" s="179"/>
      <c r="M89" s="179"/>
      <c r="N89" s="179"/>
      <c r="O89" s="179"/>
      <c r="P89" s="179"/>
      <c r="Q89" s="179"/>
      <c r="R89" s="131"/>
      <c r="S89" s="131"/>
    </row>
    <row r="90" spans="1:20">
      <c r="A90" s="131"/>
      <c r="B90" s="131"/>
      <c r="H90" s="183"/>
      <c r="I90" s="183"/>
      <c r="J90" s="183"/>
      <c r="K90" s="183"/>
      <c r="L90" s="183"/>
      <c r="M90" s="183"/>
      <c r="N90" s="183"/>
      <c r="O90" s="183"/>
      <c r="P90" s="183"/>
      <c r="Q90" s="183"/>
      <c r="R90" s="131"/>
      <c r="S90" s="131"/>
    </row>
    <row r="91" spans="1:20">
      <c r="A91" s="131"/>
      <c r="B91" s="131"/>
      <c r="H91" s="183"/>
      <c r="I91" s="183"/>
      <c r="J91" s="183"/>
      <c r="K91" s="183"/>
      <c r="L91" s="183"/>
      <c r="M91" s="183"/>
      <c r="N91" s="183"/>
      <c r="O91" s="183"/>
      <c r="P91" s="183"/>
      <c r="Q91" s="183"/>
      <c r="R91" s="131"/>
      <c r="S91" s="131"/>
    </row>
    <row r="92" spans="1:20">
      <c r="A92" s="131"/>
      <c r="B92" s="131"/>
      <c r="H92" s="183"/>
      <c r="I92" s="183"/>
      <c r="J92" s="183"/>
      <c r="K92" s="183"/>
      <c r="L92" s="183"/>
      <c r="M92" s="183"/>
      <c r="N92" s="183"/>
      <c r="O92" s="183"/>
      <c r="P92" s="183"/>
      <c r="Q92" s="183"/>
      <c r="R92" s="131"/>
      <c r="S92" s="131"/>
    </row>
    <row r="93" spans="1:20">
      <c r="A93" s="131"/>
      <c r="B93" s="131"/>
      <c r="H93" s="179"/>
      <c r="I93" s="179"/>
      <c r="J93" s="179"/>
      <c r="K93" s="179"/>
      <c r="L93" s="179"/>
      <c r="M93" s="179"/>
      <c r="N93" s="179"/>
      <c r="O93" s="179"/>
      <c r="P93" s="179"/>
      <c r="Q93" s="179"/>
      <c r="T93" s="1351"/>
    </row>
    <row r="94" spans="1:20">
      <c r="A94" s="131"/>
      <c r="B94" s="131"/>
      <c r="H94" s="179"/>
      <c r="I94" s="179"/>
      <c r="J94" s="179"/>
      <c r="K94" s="179"/>
      <c r="L94" s="179"/>
      <c r="M94" s="179"/>
      <c r="N94" s="179"/>
      <c r="O94" s="179"/>
      <c r="P94" s="179"/>
      <c r="Q94" s="179"/>
      <c r="T94" s="1351"/>
    </row>
    <row r="95" spans="1:20">
      <c r="A95" s="131"/>
      <c r="B95" s="131"/>
      <c r="C95" s="131"/>
      <c r="H95" s="184"/>
      <c r="I95" s="184"/>
      <c r="J95" s="184"/>
      <c r="K95" s="184"/>
      <c r="L95" s="184"/>
      <c r="M95" s="184"/>
      <c r="N95" s="184"/>
      <c r="O95" s="184"/>
      <c r="P95" s="184"/>
      <c r="Q95" s="184"/>
      <c r="T95" s="1351"/>
    </row>
    <row r="96" spans="1:20">
      <c r="A96" s="131"/>
      <c r="B96" s="131"/>
      <c r="C96" s="131"/>
      <c r="H96" s="179"/>
      <c r="I96" s="179"/>
      <c r="J96" s="179"/>
      <c r="K96" s="179"/>
      <c r="L96" s="179"/>
      <c r="M96" s="179"/>
      <c r="N96" s="179"/>
      <c r="O96" s="179"/>
      <c r="P96" s="179"/>
      <c r="Q96" s="179"/>
      <c r="T96" s="1351"/>
    </row>
    <row r="97" spans="1:20">
      <c r="A97" s="131"/>
      <c r="B97" s="131"/>
      <c r="C97" s="131"/>
      <c r="H97" s="183"/>
      <c r="I97" s="183"/>
      <c r="J97" s="183"/>
      <c r="K97" s="183"/>
      <c r="L97" s="183"/>
      <c r="M97" s="183"/>
      <c r="N97" s="183"/>
      <c r="O97" s="183"/>
      <c r="P97" s="183"/>
      <c r="Q97" s="183"/>
      <c r="T97" s="1351"/>
    </row>
    <row r="98" spans="1:20">
      <c r="A98" s="131"/>
      <c r="B98" s="131"/>
      <c r="C98" s="131"/>
      <c r="H98" s="183"/>
      <c r="I98" s="183"/>
      <c r="J98" s="183"/>
      <c r="K98" s="183"/>
      <c r="L98" s="183"/>
      <c r="M98" s="183"/>
      <c r="N98" s="183"/>
      <c r="O98" s="183"/>
      <c r="P98" s="183"/>
      <c r="Q98" s="183"/>
      <c r="R98" s="131"/>
      <c r="S98" s="131"/>
      <c r="T98" s="1351"/>
    </row>
    <row r="99" spans="1:20">
      <c r="A99" s="131"/>
      <c r="B99" s="131"/>
      <c r="C99" s="131"/>
      <c r="H99" s="183"/>
      <c r="I99" s="183"/>
      <c r="J99" s="183"/>
      <c r="K99" s="183"/>
      <c r="L99" s="183"/>
      <c r="M99" s="183"/>
      <c r="N99" s="183"/>
      <c r="O99" s="183"/>
      <c r="P99" s="183"/>
      <c r="Q99" s="183"/>
      <c r="R99" s="131"/>
      <c r="S99" s="131"/>
      <c r="T99" s="1351"/>
    </row>
    <row r="100" spans="1:20">
      <c r="A100" s="131"/>
      <c r="B100" s="131"/>
      <c r="C100" s="131"/>
      <c r="H100" s="183"/>
      <c r="I100" s="183"/>
      <c r="J100" s="183"/>
      <c r="K100" s="183"/>
      <c r="L100" s="183"/>
      <c r="M100" s="183"/>
      <c r="N100" s="183"/>
      <c r="O100" s="183"/>
      <c r="P100" s="183"/>
      <c r="Q100" s="183"/>
      <c r="R100" s="131"/>
      <c r="S100" s="131"/>
      <c r="T100" s="1351"/>
    </row>
    <row r="101" spans="1:20">
      <c r="A101" s="131"/>
      <c r="B101" s="131"/>
      <c r="C101" s="131"/>
      <c r="H101" s="179"/>
      <c r="I101" s="179"/>
      <c r="J101" s="179"/>
      <c r="K101" s="179"/>
      <c r="L101" s="179"/>
      <c r="M101" s="179"/>
      <c r="N101" s="179"/>
      <c r="O101" s="179"/>
      <c r="P101" s="179"/>
      <c r="Q101" s="179"/>
      <c r="R101" s="131"/>
      <c r="S101" s="131"/>
      <c r="T101" s="1351"/>
    </row>
    <row r="102" spans="1:20">
      <c r="A102" s="131"/>
      <c r="B102" s="131"/>
      <c r="C102" s="131"/>
      <c r="H102" s="179"/>
      <c r="I102" s="179"/>
      <c r="J102" s="179"/>
      <c r="K102" s="179"/>
      <c r="L102" s="179"/>
      <c r="M102" s="179"/>
      <c r="N102" s="179"/>
      <c r="O102" s="179"/>
      <c r="P102" s="179"/>
      <c r="Q102" s="179"/>
      <c r="R102" s="131"/>
      <c r="S102" s="131"/>
      <c r="T102" s="1351"/>
    </row>
    <row r="103" spans="1:20">
      <c r="A103" s="131"/>
      <c r="B103" s="131"/>
      <c r="C103" s="131"/>
      <c r="H103" s="179"/>
      <c r="I103" s="179"/>
      <c r="J103" s="179"/>
      <c r="K103" s="179"/>
      <c r="L103" s="179"/>
      <c r="M103" s="179"/>
      <c r="N103" s="179"/>
      <c r="O103" s="179"/>
      <c r="P103" s="179"/>
      <c r="Q103" s="179"/>
      <c r="R103" s="131"/>
      <c r="S103" s="131"/>
      <c r="T103" s="1351"/>
    </row>
    <row r="104" spans="1:20">
      <c r="A104" s="131"/>
      <c r="B104" s="131"/>
      <c r="C104" s="131"/>
      <c r="H104" s="179"/>
      <c r="I104" s="179"/>
      <c r="J104" s="179"/>
      <c r="K104" s="179"/>
      <c r="L104" s="179"/>
      <c r="M104" s="179"/>
      <c r="N104" s="179"/>
      <c r="O104" s="179"/>
      <c r="P104" s="179"/>
      <c r="Q104" s="179"/>
      <c r="R104" s="131"/>
      <c r="S104" s="131"/>
      <c r="T104" s="1351"/>
    </row>
    <row r="105" spans="1:20">
      <c r="A105" s="131"/>
      <c r="B105" s="131"/>
      <c r="C105" s="131"/>
      <c r="H105" s="179"/>
      <c r="I105" s="179"/>
      <c r="J105" s="179"/>
      <c r="K105" s="179"/>
      <c r="L105" s="179"/>
      <c r="M105" s="179"/>
      <c r="N105" s="179"/>
      <c r="O105" s="179"/>
      <c r="P105" s="179"/>
      <c r="Q105" s="179"/>
      <c r="R105" s="131"/>
      <c r="S105" s="131"/>
      <c r="T105" s="1351"/>
    </row>
    <row r="106" spans="1:20">
      <c r="A106" s="131"/>
      <c r="B106" s="131"/>
      <c r="C106" s="131"/>
      <c r="H106" s="179"/>
      <c r="I106" s="179"/>
      <c r="J106" s="179"/>
      <c r="K106" s="179"/>
      <c r="L106" s="179"/>
      <c r="M106" s="179"/>
      <c r="N106" s="179"/>
      <c r="O106" s="179"/>
      <c r="P106" s="179"/>
      <c r="Q106" s="179"/>
      <c r="R106" s="131"/>
      <c r="S106" s="131"/>
      <c r="T106" s="1351"/>
    </row>
    <row r="107" spans="1:20">
      <c r="A107" s="131"/>
      <c r="B107" s="131"/>
      <c r="C107" s="131"/>
      <c r="H107" s="179"/>
      <c r="I107" s="179"/>
      <c r="J107" s="179"/>
      <c r="K107" s="179"/>
      <c r="L107" s="179"/>
      <c r="M107" s="179"/>
      <c r="N107" s="179"/>
      <c r="O107" s="179"/>
      <c r="P107" s="179"/>
      <c r="Q107" s="179"/>
      <c r="R107" s="131"/>
      <c r="S107" s="131"/>
      <c r="T107" s="1351"/>
    </row>
    <row r="108" spans="1:20">
      <c r="A108" s="131"/>
      <c r="B108" s="131"/>
      <c r="C108" s="131"/>
      <c r="H108" s="179"/>
      <c r="I108" s="179"/>
      <c r="J108" s="179"/>
      <c r="K108" s="179"/>
      <c r="L108" s="179"/>
      <c r="M108" s="179"/>
      <c r="N108" s="179"/>
      <c r="O108" s="179"/>
      <c r="P108" s="179"/>
      <c r="Q108" s="179"/>
      <c r="T108" s="1351"/>
    </row>
    <row r="109" spans="1:20">
      <c r="A109" s="131"/>
      <c r="B109" s="131"/>
      <c r="C109" s="131"/>
      <c r="H109" s="179"/>
      <c r="I109" s="179"/>
      <c r="J109" s="179"/>
      <c r="K109" s="179"/>
      <c r="L109" s="179"/>
      <c r="M109" s="179"/>
      <c r="N109" s="179"/>
      <c r="O109" s="179"/>
      <c r="P109" s="179"/>
      <c r="Q109" s="179"/>
      <c r="T109" s="1351"/>
    </row>
    <row r="110" spans="1:20">
      <c r="A110" s="131"/>
      <c r="B110" s="131"/>
      <c r="C110" s="131"/>
      <c r="H110" s="184"/>
      <c r="I110" s="184"/>
      <c r="J110" s="184"/>
      <c r="K110" s="184"/>
      <c r="L110" s="184"/>
      <c r="M110" s="184"/>
      <c r="N110" s="184"/>
      <c r="O110" s="184"/>
      <c r="P110" s="184"/>
      <c r="Q110" s="184"/>
      <c r="T110" s="1351"/>
    </row>
    <row r="111" spans="1:20">
      <c r="A111" s="131"/>
      <c r="B111" s="131"/>
      <c r="C111" s="131"/>
      <c r="H111" s="179"/>
      <c r="I111" s="179"/>
      <c r="J111" s="179"/>
      <c r="K111" s="179"/>
      <c r="L111" s="179"/>
      <c r="M111" s="179"/>
      <c r="N111" s="179"/>
      <c r="O111" s="179"/>
      <c r="P111" s="179"/>
      <c r="Q111" s="179"/>
      <c r="T111" s="1351"/>
    </row>
    <row r="112" spans="1:20">
      <c r="A112" s="131"/>
      <c r="B112" s="131"/>
      <c r="C112" s="131"/>
      <c r="T112" s="1351"/>
    </row>
    <row r="113" spans="1:20">
      <c r="A113" s="131"/>
      <c r="B113" s="131"/>
      <c r="C113" s="131"/>
      <c r="T113" s="1351"/>
    </row>
    <row r="114" spans="1:20">
      <c r="A114" s="131"/>
      <c r="B114" s="131"/>
      <c r="C114" s="131"/>
      <c r="T114" s="1351"/>
    </row>
    <row r="115" spans="1:20">
      <c r="A115" s="131"/>
      <c r="B115" s="131"/>
      <c r="C115" s="131"/>
      <c r="T115" s="1351"/>
    </row>
    <row r="116" spans="1:20">
      <c r="A116" s="131"/>
      <c r="B116" s="131"/>
      <c r="C116" s="131"/>
      <c r="T116" s="1351"/>
    </row>
    <row r="117" spans="1:20">
      <c r="A117" s="131"/>
      <c r="B117" s="131"/>
      <c r="C117" s="131"/>
      <c r="T117" s="1351"/>
    </row>
    <row r="118" spans="1:20">
      <c r="A118" s="131"/>
      <c r="B118" s="131"/>
      <c r="C118" s="131"/>
      <c r="T118" s="1351"/>
    </row>
    <row r="119" spans="1:20">
      <c r="A119" s="131"/>
      <c r="B119" s="131"/>
      <c r="C119" s="131"/>
      <c r="T119" s="1351"/>
    </row>
    <row r="120" spans="1:20">
      <c r="A120" s="131"/>
      <c r="B120" s="131"/>
      <c r="C120" s="131"/>
      <c r="T120" s="1351"/>
    </row>
    <row r="121" spans="1:20">
      <c r="A121" s="131"/>
      <c r="B121" s="131"/>
      <c r="C121" s="131"/>
      <c r="T121" s="1351"/>
    </row>
    <row r="122" spans="1:20">
      <c r="A122" s="131"/>
      <c r="B122" s="131"/>
      <c r="C122" s="131"/>
      <c r="T122" s="1351"/>
    </row>
    <row r="123" spans="1:20">
      <c r="A123" s="131"/>
      <c r="B123" s="131"/>
      <c r="C123" s="131"/>
      <c r="T123" s="1351"/>
    </row>
    <row r="124" spans="1:20">
      <c r="A124" s="131"/>
      <c r="B124" s="131"/>
      <c r="C124" s="131"/>
      <c r="R124" s="186"/>
      <c r="S124" s="186"/>
      <c r="T124" s="1351"/>
    </row>
    <row r="125" spans="1:20">
      <c r="A125" s="131"/>
      <c r="B125" s="131"/>
      <c r="C125" s="131"/>
      <c r="T125" s="1351"/>
    </row>
    <row r="126" spans="1:20">
      <c r="A126" s="131"/>
      <c r="B126" s="131"/>
      <c r="C126" s="131"/>
      <c r="T126" s="1351"/>
    </row>
    <row r="127" spans="1:20">
      <c r="A127" s="131"/>
      <c r="B127" s="131"/>
      <c r="C127" s="131"/>
      <c r="T127" s="1351"/>
    </row>
    <row r="128" spans="1:20">
      <c r="A128" s="131"/>
      <c r="B128" s="131"/>
      <c r="C128" s="131"/>
      <c r="T128" s="1351"/>
    </row>
    <row r="129" spans="1:20">
      <c r="A129" s="131"/>
      <c r="B129" s="131"/>
      <c r="C129" s="131"/>
      <c r="T129" s="1351"/>
    </row>
    <row r="130" spans="1:20">
      <c r="A130" s="131"/>
      <c r="B130" s="131"/>
      <c r="C130" s="131"/>
      <c r="T130" s="1351"/>
    </row>
    <row r="131" spans="1:20">
      <c r="A131" s="131"/>
      <c r="B131" s="131"/>
      <c r="C131" s="131"/>
      <c r="T131" s="1351"/>
    </row>
    <row r="132" spans="1:20">
      <c r="A132" s="131"/>
      <c r="B132" s="131"/>
      <c r="C132" s="131"/>
      <c r="T132" s="1351"/>
    </row>
    <row r="133" spans="1:20">
      <c r="A133" s="131"/>
      <c r="B133" s="131"/>
      <c r="C133" s="131"/>
      <c r="T133" s="1351"/>
    </row>
    <row r="134" spans="1:20">
      <c r="A134" s="131"/>
      <c r="B134" s="131"/>
      <c r="C134" s="131"/>
      <c r="T134" s="1351"/>
    </row>
    <row r="135" spans="1:20">
      <c r="A135" s="131"/>
      <c r="B135" s="131"/>
      <c r="C135" s="131"/>
      <c r="T135" s="1351"/>
    </row>
    <row r="136" spans="1:20">
      <c r="A136" s="131"/>
      <c r="B136" s="131"/>
      <c r="C136" s="131"/>
      <c r="T136" s="1351"/>
    </row>
    <row r="137" spans="1:20">
      <c r="A137" s="131"/>
      <c r="B137" s="131"/>
      <c r="C137" s="131"/>
      <c r="T137" s="1351"/>
    </row>
    <row r="138" spans="1:20">
      <c r="A138" s="131"/>
      <c r="B138" s="131"/>
      <c r="C138" s="131"/>
      <c r="T138" s="1351"/>
    </row>
    <row r="139" spans="1:20">
      <c r="A139" s="131"/>
      <c r="B139" s="131"/>
      <c r="C139" s="131"/>
      <c r="T139" s="1351"/>
    </row>
    <row r="140" spans="1:20">
      <c r="A140" s="131"/>
      <c r="B140" s="131"/>
      <c r="C140" s="131"/>
      <c r="T140" s="1351"/>
    </row>
    <row r="141" spans="1:20">
      <c r="A141" s="131"/>
      <c r="B141" s="131"/>
      <c r="C141" s="131"/>
      <c r="T141" s="1351"/>
    </row>
    <row r="142" spans="1:20">
      <c r="A142" s="131"/>
      <c r="B142" s="131"/>
      <c r="C142" s="131"/>
      <c r="T142" s="1351"/>
    </row>
    <row r="143" spans="1:20">
      <c r="A143" s="131"/>
      <c r="B143" s="131"/>
      <c r="C143" s="131"/>
      <c r="T143" s="1351"/>
    </row>
    <row r="144" spans="1:20">
      <c r="A144" s="131"/>
      <c r="B144" s="131"/>
      <c r="C144" s="131"/>
      <c r="T144" s="1351"/>
    </row>
    <row r="145" spans="1:20">
      <c r="A145" s="131"/>
      <c r="B145" s="131"/>
      <c r="C145" s="131"/>
      <c r="T145" s="1351"/>
    </row>
    <row r="146" spans="1:20">
      <c r="A146" s="131"/>
      <c r="B146" s="131"/>
      <c r="C146" s="131"/>
      <c r="T146" s="1351"/>
    </row>
    <row r="147" spans="1:20">
      <c r="A147" s="131"/>
      <c r="B147" s="131"/>
      <c r="C147" s="131"/>
      <c r="T147" s="1351"/>
    </row>
    <row r="148" spans="1:20">
      <c r="A148" s="131"/>
      <c r="B148" s="131"/>
      <c r="C148" s="131"/>
      <c r="T148" s="1351"/>
    </row>
    <row r="149" spans="1:20">
      <c r="A149" s="131"/>
      <c r="B149" s="131"/>
      <c r="C149" s="131"/>
      <c r="T149" s="1351"/>
    </row>
    <row r="150" spans="1:20">
      <c r="A150" s="131"/>
      <c r="B150" s="131"/>
      <c r="C150" s="131"/>
      <c r="T150" s="1351"/>
    </row>
    <row r="151" spans="1:20">
      <c r="A151" s="131"/>
      <c r="B151" s="131"/>
      <c r="C151" s="131"/>
      <c r="T151" s="1351"/>
    </row>
    <row r="152" spans="1:20">
      <c r="A152" s="131"/>
      <c r="B152" s="131"/>
      <c r="C152" s="131"/>
      <c r="T152" s="1351"/>
    </row>
    <row r="153" spans="1:20">
      <c r="A153" s="131"/>
      <c r="B153" s="131"/>
      <c r="C153" s="131"/>
      <c r="T153" s="1351"/>
    </row>
    <row r="154" spans="1:20">
      <c r="A154" s="131"/>
      <c r="B154" s="131"/>
      <c r="C154" s="131"/>
      <c r="T154" s="1351"/>
    </row>
    <row r="155" spans="1:20">
      <c r="A155" s="131"/>
      <c r="B155" s="131"/>
      <c r="C155" s="131"/>
      <c r="T155" s="1351"/>
    </row>
    <row r="156" spans="1:20">
      <c r="A156" s="131"/>
      <c r="B156" s="131"/>
      <c r="C156" s="131"/>
      <c r="T156" s="1351"/>
    </row>
    <row r="157" spans="1:20">
      <c r="A157" s="131"/>
      <c r="B157" s="131"/>
      <c r="C157" s="131"/>
      <c r="T157" s="1351"/>
    </row>
    <row r="158" spans="1:20">
      <c r="A158" s="131"/>
      <c r="B158" s="131"/>
      <c r="C158" s="131"/>
      <c r="T158" s="1351"/>
    </row>
    <row r="159" spans="1:20">
      <c r="A159" s="131"/>
      <c r="B159" s="131"/>
      <c r="C159" s="131"/>
      <c r="T159" s="1351"/>
    </row>
    <row r="160" spans="1:20">
      <c r="A160" s="131"/>
      <c r="B160" s="131"/>
      <c r="C160" s="131"/>
      <c r="T160" s="1351"/>
    </row>
    <row r="161" spans="1:20">
      <c r="A161" s="131"/>
      <c r="B161" s="131"/>
      <c r="C161" s="131"/>
      <c r="T161" s="1351"/>
    </row>
    <row r="162" spans="1:20">
      <c r="A162" s="131"/>
      <c r="B162" s="131"/>
      <c r="C162" s="131"/>
      <c r="T162" s="1351"/>
    </row>
    <row r="163" spans="1:20">
      <c r="A163" s="131"/>
      <c r="B163" s="131"/>
      <c r="C163" s="131"/>
      <c r="T163" s="1351"/>
    </row>
    <row r="164" spans="1:20">
      <c r="A164" s="131"/>
      <c r="B164" s="131"/>
      <c r="C164" s="131"/>
      <c r="T164" s="1351"/>
    </row>
    <row r="165" spans="1:20">
      <c r="A165" s="131"/>
      <c r="B165" s="131"/>
      <c r="C165" s="131"/>
      <c r="T165" s="1351"/>
    </row>
    <row r="166" spans="1:20">
      <c r="A166" s="131"/>
      <c r="B166" s="131"/>
      <c r="C166" s="131"/>
      <c r="T166" s="1351"/>
    </row>
    <row r="167" spans="1:20">
      <c r="A167" s="131"/>
      <c r="B167" s="131"/>
      <c r="C167" s="131"/>
      <c r="T167" s="1351"/>
    </row>
    <row r="168" spans="1:20">
      <c r="A168" s="131"/>
      <c r="B168" s="131"/>
      <c r="C168" s="131"/>
      <c r="T168" s="1351"/>
    </row>
    <row r="169" spans="1:20">
      <c r="A169" s="131"/>
      <c r="B169" s="131"/>
      <c r="C169" s="131"/>
      <c r="T169" s="1351"/>
    </row>
    <row r="170" spans="1:20">
      <c r="A170" s="131"/>
      <c r="B170" s="131"/>
      <c r="C170" s="131"/>
      <c r="T170" s="1351"/>
    </row>
    <row r="171" spans="1:20">
      <c r="A171" s="131"/>
      <c r="B171" s="131"/>
      <c r="C171" s="131"/>
      <c r="T171" s="1351"/>
    </row>
    <row r="172" spans="1:20">
      <c r="A172" s="131"/>
      <c r="B172" s="131"/>
      <c r="C172" s="131"/>
      <c r="T172" s="1351"/>
    </row>
    <row r="173" spans="1:20">
      <c r="A173" s="131"/>
      <c r="B173" s="131"/>
      <c r="C173" s="131"/>
      <c r="T173" s="1351"/>
    </row>
    <row r="174" spans="1:20">
      <c r="A174" s="131"/>
      <c r="B174" s="131"/>
      <c r="C174" s="131"/>
      <c r="T174" s="1351"/>
    </row>
    <row r="175" spans="1:20">
      <c r="A175" s="131"/>
      <c r="B175" s="131"/>
      <c r="C175" s="131"/>
      <c r="T175" s="1351"/>
    </row>
    <row r="176" spans="1:20">
      <c r="A176" s="131"/>
      <c r="B176" s="131"/>
      <c r="C176" s="131"/>
      <c r="T176" s="1351"/>
    </row>
    <row r="177" spans="1:20">
      <c r="A177" s="131"/>
      <c r="B177" s="131"/>
      <c r="C177" s="131"/>
      <c r="T177" s="1351"/>
    </row>
    <row r="178" spans="1:20">
      <c r="A178" s="131"/>
      <c r="B178" s="131"/>
      <c r="C178" s="131"/>
      <c r="T178" s="1351"/>
    </row>
    <row r="179" spans="1:20">
      <c r="A179" s="131"/>
      <c r="B179" s="131"/>
      <c r="C179" s="131"/>
      <c r="T179" s="1351"/>
    </row>
    <row r="180" spans="1:20">
      <c r="A180" s="131"/>
      <c r="B180" s="131"/>
      <c r="C180" s="131"/>
      <c r="T180" s="1351"/>
    </row>
    <row r="181" spans="1:20">
      <c r="A181" s="131"/>
      <c r="B181" s="131"/>
      <c r="C181" s="131"/>
      <c r="T181" s="1351"/>
    </row>
    <row r="182" spans="1:20">
      <c r="A182" s="131"/>
      <c r="B182" s="131"/>
      <c r="C182" s="131"/>
      <c r="T182" s="1351"/>
    </row>
    <row r="183" spans="1:20">
      <c r="A183" s="131"/>
      <c r="B183" s="131"/>
      <c r="C183" s="131"/>
      <c r="H183" s="131"/>
      <c r="I183" s="131"/>
      <c r="J183" s="131"/>
      <c r="K183" s="131"/>
      <c r="L183" s="131"/>
      <c r="M183" s="131"/>
      <c r="N183" s="131"/>
      <c r="O183" s="131"/>
      <c r="P183" s="131"/>
      <c r="Q183" s="298"/>
      <c r="R183" s="131"/>
      <c r="S183" s="131"/>
      <c r="T183" s="1351"/>
    </row>
    <row r="184" spans="1:20">
      <c r="A184" s="131"/>
      <c r="B184" s="131"/>
      <c r="C184" s="131"/>
      <c r="H184" s="131"/>
      <c r="I184" s="131"/>
      <c r="J184" s="131"/>
      <c r="K184" s="131"/>
      <c r="L184" s="131"/>
      <c r="M184" s="131"/>
      <c r="N184" s="131"/>
      <c r="O184" s="131"/>
      <c r="P184" s="131"/>
      <c r="Q184" s="298"/>
      <c r="R184" s="131"/>
      <c r="S184" s="131"/>
      <c r="T184" s="1351"/>
    </row>
    <row r="185" spans="1:20">
      <c r="A185" s="131"/>
      <c r="B185" s="131"/>
      <c r="C185" s="131"/>
      <c r="H185" s="131"/>
      <c r="I185" s="131"/>
      <c r="J185" s="131"/>
      <c r="K185" s="131"/>
      <c r="L185" s="131"/>
      <c r="M185" s="131"/>
      <c r="N185" s="131"/>
      <c r="O185" s="131"/>
      <c r="P185" s="131"/>
      <c r="Q185" s="298"/>
      <c r="R185" s="131"/>
      <c r="S185" s="131"/>
      <c r="T185" s="1351"/>
    </row>
    <row r="186" spans="1:20">
      <c r="A186" s="131"/>
      <c r="B186" s="131"/>
      <c r="C186" s="131"/>
      <c r="H186" s="131"/>
      <c r="I186" s="131"/>
      <c r="J186" s="131"/>
      <c r="K186" s="131"/>
      <c r="L186" s="131"/>
      <c r="M186" s="131"/>
      <c r="N186" s="131"/>
      <c r="O186" s="131"/>
      <c r="P186" s="131"/>
      <c r="Q186" s="298"/>
      <c r="R186" s="131"/>
      <c r="S186" s="131"/>
      <c r="T186" s="1351"/>
    </row>
    <row r="187" spans="1:20">
      <c r="A187" s="131"/>
      <c r="B187" s="131"/>
      <c r="C187" s="131"/>
      <c r="H187" s="131"/>
      <c r="I187" s="131"/>
      <c r="J187" s="131"/>
      <c r="K187" s="131"/>
      <c r="L187" s="131"/>
      <c r="M187" s="131"/>
      <c r="N187" s="131"/>
      <c r="O187" s="131"/>
      <c r="P187" s="131"/>
      <c r="Q187" s="298"/>
      <c r="R187" s="131"/>
      <c r="S187" s="131"/>
      <c r="T187" s="1351"/>
    </row>
    <row r="188" spans="1:20">
      <c r="A188" s="131"/>
      <c r="B188" s="131"/>
      <c r="C188" s="131"/>
      <c r="H188" s="131"/>
      <c r="I188" s="131"/>
      <c r="J188" s="131"/>
      <c r="K188" s="131"/>
      <c r="L188" s="131"/>
      <c r="M188" s="131"/>
      <c r="N188" s="131"/>
      <c r="O188" s="131"/>
      <c r="P188" s="131"/>
      <c r="Q188" s="298"/>
      <c r="R188" s="131"/>
      <c r="S188" s="131"/>
      <c r="T188" s="1351"/>
    </row>
    <row r="189" spans="1:20">
      <c r="A189" s="131"/>
      <c r="B189" s="131"/>
      <c r="C189" s="131"/>
      <c r="H189" s="131"/>
      <c r="I189" s="131"/>
      <c r="J189" s="131"/>
      <c r="K189" s="131"/>
      <c r="L189" s="131"/>
      <c r="M189" s="131"/>
      <c r="N189" s="131"/>
      <c r="O189" s="131"/>
      <c r="P189" s="131"/>
      <c r="Q189" s="298"/>
      <c r="R189" s="131"/>
      <c r="S189" s="131"/>
      <c r="T189" s="1351"/>
    </row>
    <row r="190" spans="1:20">
      <c r="A190" s="131"/>
      <c r="B190" s="131"/>
      <c r="C190" s="131"/>
      <c r="H190" s="131"/>
      <c r="I190" s="131"/>
      <c r="J190" s="131"/>
      <c r="K190" s="131"/>
      <c r="L190" s="131"/>
      <c r="M190" s="131"/>
      <c r="N190" s="131"/>
      <c r="O190" s="131"/>
      <c r="P190" s="131"/>
      <c r="Q190" s="298"/>
      <c r="R190" s="131"/>
      <c r="S190" s="131"/>
      <c r="T190" s="1351"/>
    </row>
    <row r="191" spans="1:20">
      <c r="A191" s="131"/>
      <c r="B191" s="131"/>
      <c r="C191" s="131"/>
      <c r="H191" s="131"/>
      <c r="I191" s="131"/>
      <c r="J191" s="131"/>
      <c r="K191" s="131"/>
      <c r="L191" s="131"/>
      <c r="M191" s="131"/>
      <c r="N191" s="131"/>
      <c r="O191" s="131"/>
      <c r="P191" s="131"/>
      <c r="Q191" s="298"/>
      <c r="R191" s="131"/>
      <c r="S191" s="131"/>
      <c r="T191" s="1351"/>
    </row>
    <row r="192" spans="1:20">
      <c r="A192" s="131"/>
      <c r="B192" s="131"/>
      <c r="C192" s="131"/>
      <c r="H192" s="131"/>
      <c r="I192" s="131"/>
      <c r="J192" s="131"/>
      <c r="K192" s="131"/>
      <c r="L192" s="131"/>
      <c r="M192" s="131"/>
      <c r="N192" s="131"/>
      <c r="O192" s="131"/>
      <c r="P192" s="131"/>
      <c r="Q192" s="298"/>
      <c r="R192" s="131"/>
      <c r="S192" s="131"/>
      <c r="T192" s="1351"/>
    </row>
    <row r="193" spans="1:20">
      <c r="A193" s="131"/>
      <c r="B193" s="131"/>
      <c r="C193" s="131"/>
      <c r="H193" s="131"/>
      <c r="I193" s="131"/>
      <c r="J193" s="131"/>
      <c r="K193" s="131"/>
      <c r="L193" s="131"/>
      <c r="M193" s="131"/>
      <c r="N193" s="131"/>
      <c r="O193" s="131"/>
      <c r="P193" s="131"/>
      <c r="Q193" s="298"/>
      <c r="R193" s="131"/>
      <c r="S193" s="131"/>
      <c r="T193" s="1351"/>
    </row>
    <row r="194" spans="1:20">
      <c r="A194" s="131"/>
      <c r="B194" s="131"/>
      <c r="C194" s="131"/>
      <c r="H194" s="131"/>
      <c r="I194" s="131"/>
      <c r="J194" s="131"/>
      <c r="K194" s="131"/>
      <c r="L194" s="131"/>
      <c r="M194" s="131"/>
      <c r="N194" s="131"/>
      <c r="O194" s="131"/>
      <c r="P194" s="131"/>
      <c r="Q194" s="298"/>
      <c r="R194" s="131"/>
      <c r="S194" s="131"/>
      <c r="T194" s="1351"/>
    </row>
    <row r="195" spans="1:20">
      <c r="A195" s="131"/>
      <c r="B195" s="131"/>
      <c r="C195" s="131"/>
      <c r="H195" s="131"/>
      <c r="I195" s="131"/>
      <c r="J195" s="131"/>
      <c r="K195" s="131"/>
      <c r="L195" s="131"/>
      <c r="M195" s="131"/>
      <c r="N195" s="131"/>
      <c r="O195" s="131"/>
      <c r="P195" s="131"/>
      <c r="Q195" s="298"/>
      <c r="R195" s="131"/>
      <c r="S195" s="131"/>
      <c r="T195" s="1351"/>
    </row>
    <row r="196" spans="1:20">
      <c r="A196" s="131"/>
      <c r="B196" s="131"/>
      <c r="C196" s="131"/>
      <c r="H196" s="131"/>
      <c r="I196" s="131"/>
      <c r="J196" s="131"/>
      <c r="K196" s="131"/>
      <c r="L196" s="131"/>
      <c r="M196" s="131"/>
      <c r="N196" s="131"/>
      <c r="O196" s="131"/>
      <c r="P196" s="131"/>
      <c r="Q196" s="298"/>
      <c r="R196" s="131"/>
      <c r="S196" s="131"/>
      <c r="T196" s="1351"/>
    </row>
    <row r="197" spans="1:20">
      <c r="A197" s="131"/>
      <c r="B197" s="131"/>
      <c r="C197" s="131"/>
      <c r="H197" s="131"/>
      <c r="I197" s="131"/>
      <c r="J197" s="131"/>
      <c r="K197" s="131"/>
      <c r="L197" s="131"/>
      <c r="M197" s="131"/>
      <c r="N197" s="131"/>
      <c r="O197" s="131"/>
      <c r="P197" s="131"/>
      <c r="Q197" s="298"/>
      <c r="R197" s="131"/>
      <c r="S197" s="131"/>
      <c r="T197" s="1351"/>
    </row>
    <row r="198" spans="1:20">
      <c r="A198" s="131"/>
      <c r="B198" s="131"/>
      <c r="C198" s="131"/>
      <c r="H198" s="131"/>
      <c r="I198" s="131"/>
      <c r="J198" s="131"/>
      <c r="K198" s="131"/>
      <c r="L198" s="131"/>
      <c r="M198" s="131"/>
      <c r="N198" s="131"/>
      <c r="O198" s="131"/>
      <c r="P198" s="131"/>
      <c r="Q198" s="298"/>
      <c r="R198" s="131"/>
      <c r="S198" s="131"/>
      <c r="T198" s="1351"/>
    </row>
    <row r="199" spans="1:20">
      <c r="A199" s="131"/>
      <c r="B199" s="131"/>
      <c r="C199" s="131"/>
      <c r="H199" s="131"/>
      <c r="I199" s="131"/>
      <c r="J199" s="131"/>
      <c r="K199" s="131"/>
      <c r="L199" s="131"/>
      <c r="M199" s="131"/>
      <c r="N199" s="131"/>
      <c r="O199" s="131"/>
      <c r="P199" s="131"/>
      <c r="Q199" s="298"/>
      <c r="R199" s="131"/>
      <c r="S199" s="131"/>
      <c r="T199" s="1351"/>
    </row>
    <row r="200" spans="1:20">
      <c r="A200" s="131"/>
      <c r="B200" s="131"/>
      <c r="C200" s="131"/>
      <c r="H200" s="131"/>
      <c r="I200" s="131"/>
      <c r="J200" s="131"/>
      <c r="K200" s="131"/>
      <c r="L200" s="131"/>
      <c r="M200" s="131"/>
      <c r="N200" s="131"/>
      <c r="O200" s="131"/>
      <c r="P200" s="131"/>
      <c r="Q200" s="298"/>
      <c r="R200" s="131"/>
      <c r="S200" s="131"/>
      <c r="T200" s="1351"/>
    </row>
    <row r="201" spans="1:20">
      <c r="A201" s="131"/>
      <c r="B201" s="131"/>
      <c r="C201" s="131"/>
      <c r="H201" s="131"/>
      <c r="I201" s="131"/>
      <c r="J201" s="131"/>
      <c r="K201" s="131"/>
      <c r="L201" s="131"/>
      <c r="M201" s="131"/>
      <c r="N201" s="131"/>
      <c r="O201" s="131"/>
      <c r="P201" s="131"/>
      <c r="Q201" s="298"/>
      <c r="R201" s="131"/>
      <c r="S201" s="131"/>
      <c r="T201" s="1351"/>
    </row>
    <row r="202" spans="1:20">
      <c r="A202" s="131"/>
      <c r="B202" s="131"/>
      <c r="C202" s="131"/>
      <c r="H202" s="131"/>
      <c r="I202" s="131"/>
      <c r="J202" s="131"/>
      <c r="K202" s="131"/>
      <c r="L202" s="131"/>
      <c r="M202" s="131"/>
      <c r="N202" s="131"/>
      <c r="O202" s="131"/>
      <c r="P202" s="131"/>
      <c r="Q202" s="298"/>
      <c r="R202" s="131"/>
      <c r="S202" s="131"/>
      <c r="T202" s="1351"/>
    </row>
    <row r="203" spans="1:20">
      <c r="A203" s="131"/>
      <c r="B203" s="131"/>
      <c r="C203" s="131"/>
      <c r="H203" s="131"/>
      <c r="I203" s="131"/>
      <c r="J203" s="131"/>
      <c r="K203" s="131"/>
      <c r="L203" s="131"/>
      <c r="M203" s="131"/>
      <c r="N203" s="131"/>
      <c r="O203" s="131"/>
      <c r="P203" s="131"/>
      <c r="Q203" s="298"/>
      <c r="R203" s="131"/>
      <c r="S203" s="131"/>
      <c r="T203" s="1351"/>
    </row>
    <row r="204" spans="1:20">
      <c r="A204" s="131"/>
      <c r="B204" s="131"/>
      <c r="C204" s="131"/>
      <c r="H204" s="131"/>
      <c r="I204" s="131"/>
      <c r="J204" s="131"/>
      <c r="K204" s="131"/>
      <c r="L204" s="131"/>
      <c r="M204" s="131"/>
      <c r="N204" s="131"/>
      <c r="O204" s="131"/>
      <c r="P204" s="131"/>
      <c r="Q204" s="298"/>
      <c r="R204" s="131"/>
      <c r="S204" s="131"/>
      <c r="T204" s="1351"/>
    </row>
    <row r="205" spans="1:20">
      <c r="A205" s="131"/>
      <c r="B205" s="131"/>
      <c r="C205" s="131"/>
      <c r="H205" s="131"/>
      <c r="I205" s="131"/>
      <c r="J205" s="131"/>
      <c r="K205" s="131"/>
      <c r="L205" s="131"/>
      <c r="M205" s="131"/>
      <c r="N205" s="131"/>
      <c r="O205" s="131"/>
      <c r="P205" s="131"/>
      <c r="Q205" s="298"/>
      <c r="R205" s="131"/>
      <c r="S205" s="131"/>
      <c r="T205" s="1351"/>
    </row>
    <row r="206" spans="1:20">
      <c r="A206" s="131"/>
      <c r="B206" s="131"/>
      <c r="C206" s="131"/>
      <c r="H206" s="131"/>
      <c r="I206" s="131"/>
      <c r="J206" s="131"/>
      <c r="K206" s="131"/>
      <c r="L206" s="131"/>
      <c r="M206" s="131"/>
      <c r="N206" s="131"/>
      <c r="O206" s="131"/>
      <c r="P206" s="131"/>
      <c r="Q206" s="298"/>
      <c r="R206" s="131"/>
      <c r="S206" s="131"/>
      <c r="T206" s="1351"/>
    </row>
    <row r="207" spans="1:20">
      <c r="A207" s="131"/>
      <c r="B207" s="131"/>
      <c r="C207" s="131"/>
      <c r="H207" s="131"/>
      <c r="I207" s="131"/>
      <c r="J207" s="131"/>
      <c r="K207" s="131"/>
      <c r="L207" s="131"/>
      <c r="M207" s="131"/>
      <c r="N207" s="131"/>
      <c r="O207" s="131"/>
      <c r="P207" s="131"/>
      <c r="Q207" s="298"/>
      <c r="R207" s="131"/>
      <c r="S207" s="131"/>
      <c r="T207" s="1351"/>
    </row>
    <row r="208" spans="1:20">
      <c r="A208" s="131"/>
      <c r="B208" s="131"/>
      <c r="C208" s="131"/>
      <c r="H208" s="131"/>
      <c r="I208" s="131"/>
      <c r="J208" s="131"/>
      <c r="K208" s="131"/>
      <c r="L208" s="131"/>
      <c r="M208" s="131"/>
      <c r="N208" s="131"/>
      <c r="O208" s="131"/>
      <c r="P208" s="131"/>
      <c r="Q208" s="298"/>
      <c r="R208" s="131"/>
      <c r="S208" s="131"/>
      <c r="T208" s="1351"/>
    </row>
    <row r="209" spans="1:20">
      <c r="A209" s="131"/>
      <c r="B209" s="131"/>
      <c r="C209" s="131"/>
      <c r="H209" s="131"/>
      <c r="I209" s="131"/>
      <c r="J209" s="131"/>
      <c r="K209" s="131"/>
      <c r="L209" s="131"/>
      <c r="M209" s="131"/>
      <c r="N209" s="131"/>
      <c r="O209" s="131"/>
      <c r="P209" s="131"/>
      <c r="Q209" s="298"/>
      <c r="R209" s="131"/>
      <c r="S209" s="131"/>
      <c r="T209" s="1351"/>
    </row>
    <row r="210" spans="1:20">
      <c r="A210" s="131"/>
      <c r="B210" s="131"/>
      <c r="C210" s="131"/>
      <c r="H210" s="131"/>
      <c r="I210" s="131"/>
      <c r="J210" s="131"/>
      <c r="K210" s="131"/>
      <c r="L210" s="131"/>
      <c r="M210" s="131"/>
      <c r="N210" s="131"/>
      <c r="O210" s="131"/>
      <c r="P210" s="131"/>
      <c r="Q210" s="298"/>
      <c r="R210" s="131"/>
      <c r="S210" s="131"/>
      <c r="T210" s="1351"/>
    </row>
    <row r="211" spans="1:20">
      <c r="A211" s="131"/>
      <c r="B211" s="131"/>
      <c r="C211" s="131"/>
      <c r="H211" s="131"/>
      <c r="I211" s="131"/>
      <c r="J211" s="131"/>
      <c r="K211" s="131"/>
      <c r="L211" s="131"/>
      <c r="M211" s="131"/>
      <c r="N211" s="131"/>
      <c r="O211" s="131"/>
      <c r="P211" s="131"/>
      <c r="Q211" s="298"/>
      <c r="R211" s="131"/>
      <c r="S211" s="131"/>
      <c r="T211" s="1351"/>
    </row>
    <row r="212" spans="1:20">
      <c r="A212" s="131"/>
      <c r="B212" s="131"/>
      <c r="C212" s="131"/>
      <c r="H212" s="131"/>
      <c r="I212" s="131"/>
      <c r="J212" s="131"/>
      <c r="K212" s="131"/>
      <c r="L212" s="131"/>
      <c r="M212" s="131"/>
      <c r="N212" s="131"/>
      <c r="O212" s="131"/>
      <c r="P212" s="131"/>
      <c r="Q212" s="298"/>
      <c r="R212" s="131"/>
      <c r="S212" s="131"/>
      <c r="T212" s="1351"/>
    </row>
    <row r="213" spans="1:20">
      <c r="A213" s="131"/>
      <c r="B213" s="131"/>
      <c r="C213" s="131"/>
      <c r="H213" s="131"/>
      <c r="I213" s="131"/>
      <c r="J213" s="131"/>
      <c r="K213" s="131"/>
      <c r="L213" s="131"/>
      <c r="M213" s="131"/>
      <c r="N213" s="131"/>
      <c r="O213" s="131"/>
      <c r="P213" s="131"/>
      <c r="Q213" s="298"/>
      <c r="R213" s="131"/>
      <c r="S213" s="131"/>
      <c r="T213" s="1351"/>
    </row>
    <row r="214" spans="1:20">
      <c r="A214" s="131"/>
      <c r="B214" s="131"/>
      <c r="C214" s="131"/>
      <c r="H214" s="131"/>
      <c r="I214" s="131"/>
      <c r="J214" s="131"/>
      <c r="K214" s="131"/>
      <c r="L214" s="131"/>
      <c r="M214" s="131"/>
      <c r="N214" s="131"/>
      <c r="O214" s="131"/>
      <c r="P214" s="131"/>
      <c r="Q214" s="298"/>
      <c r="R214" s="131"/>
      <c r="S214" s="131"/>
      <c r="T214" s="1351"/>
    </row>
    <row r="215" spans="1:20">
      <c r="A215" s="131"/>
      <c r="B215" s="131"/>
      <c r="C215" s="131"/>
      <c r="H215" s="131"/>
      <c r="I215" s="131"/>
      <c r="J215" s="131"/>
      <c r="K215" s="131"/>
      <c r="L215" s="131"/>
      <c r="M215" s="131"/>
      <c r="N215" s="131"/>
      <c r="O215" s="131"/>
      <c r="P215" s="131"/>
      <c r="Q215" s="298"/>
      <c r="R215" s="131"/>
      <c r="S215" s="131"/>
      <c r="T215" s="1351"/>
    </row>
    <row r="216" spans="1:20">
      <c r="A216" s="131"/>
      <c r="B216" s="131"/>
      <c r="C216" s="131"/>
      <c r="H216" s="131"/>
      <c r="I216" s="131"/>
      <c r="J216" s="131"/>
      <c r="K216" s="131"/>
      <c r="L216" s="131"/>
      <c r="M216" s="131"/>
      <c r="N216" s="131"/>
      <c r="O216" s="131"/>
      <c r="P216" s="131"/>
      <c r="Q216" s="298"/>
      <c r="R216" s="131"/>
      <c r="S216" s="131"/>
      <c r="T216" s="1351"/>
    </row>
    <row r="217" spans="1:20">
      <c r="A217" s="131"/>
      <c r="B217" s="131"/>
      <c r="C217" s="131"/>
      <c r="H217" s="131"/>
      <c r="I217" s="131"/>
      <c r="J217" s="131"/>
      <c r="K217" s="131"/>
      <c r="L217" s="131"/>
      <c r="M217" s="131"/>
      <c r="N217" s="131"/>
      <c r="O217" s="131"/>
      <c r="P217" s="131"/>
      <c r="Q217" s="298"/>
      <c r="R217" s="131"/>
      <c r="S217" s="131"/>
      <c r="T217" s="1351"/>
    </row>
    <row r="218" spans="1:20">
      <c r="A218" s="131"/>
      <c r="B218" s="131"/>
      <c r="C218" s="131"/>
      <c r="H218" s="131"/>
      <c r="I218" s="131"/>
      <c r="J218" s="131"/>
      <c r="K218" s="131"/>
      <c r="L218" s="131"/>
      <c r="M218" s="131"/>
      <c r="N218" s="131"/>
      <c r="O218" s="131"/>
      <c r="P218" s="131"/>
      <c r="Q218" s="298"/>
      <c r="R218" s="131"/>
      <c r="S218" s="131"/>
      <c r="T218" s="1351"/>
    </row>
    <row r="219" spans="1:20">
      <c r="A219" s="131"/>
      <c r="B219" s="131"/>
      <c r="C219" s="131"/>
      <c r="H219" s="131"/>
      <c r="I219" s="131"/>
      <c r="J219" s="131"/>
      <c r="K219" s="131"/>
      <c r="L219" s="131"/>
      <c r="M219" s="131"/>
      <c r="N219" s="131"/>
      <c r="O219" s="131"/>
      <c r="P219" s="131"/>
      <c r="Q219" s="298"/>
      <c r="R219" s="131"/>
      <c r="S219" s="131"/>
      <c r="T219" s="1351"/>
    </row>
    <row r="220" spans="1:20">
      <c r="A220" s="131"/>
      <c r="B220" s="131"/>
      <c r="C220" s="131"/>
      <c r="H220" s="131"/>
      <c r="I220" s="131"/>
      <c r="J220" s="131"/>
      <c r="K220" s="131"/>
      <c r="L220" s="131"/>
      <c r="M220" s="131"/>
      <c r="N220" s="131"/>
      <c r="O220" s="131"/>
      <c r="P220" s="131"/>
      <c r="Q220" s="298"/>
      <c r="R220" s="131"/>
      <c r="S220" s="131"/>
      <c r="T220" s="1351"/>
    </row>
    <row r="221" spans="1:20">
      <c r="A221" s="131"/>
      <c r="B221" s="131"/>
      <c r="C221" s="131"/>
      <c r="H221" s="131"/>
      <c r="I221" s="131"/>
      <c r="J221" s="131"/>
      <c r="K221" s="131"/>
      <c r="L221" s="131"/>
      <c r="M221" s="131"/>
      <c r="N221" s="131"/>
      <c r="O221" s="131"/>
      <c r="P221" s="131"/>
      <c r="Q221" s="298"/>
      <c r="R221" s="131"/>
      <c r="S221" s="131"/>
      <c r="T221" s="1351"/>
    </row>
    <row r="222" spans="1:20">
      <c r="A222" s="131"/>
      <c r="B222" s="131"/>
      <c r="C222" s="131"/>
      <c r="H222" s="131"/>
      <c r="I222" s="131"/>
      <c r="J222" s="131"/>
      <c r="K222" s="131"/>
      <c r="L222" s="131"/>
      <c r="M222" s="131"/>
      <c r="N222" s="131"/>
      <c r="O222" s="131"/>
      <c r="P222" s="131"/>
      <c r="Q222" s="298"/>
      <c r="R222" s="131"/>
      <c r="S222" s="131"/>
      <c r="T222" s="1351"/>
    </row>
    <row r="223" spans="1:20">
      <c r="A223" s="131"/>
      <c r="B223" s="131"/>
      <c r="C223" s="131"/>
      <c r="H223" s="131"/>
      <c r="I223" s="131"/>
      <c r="J223" s="131"/>
      <c r="K223" s="131"/>
      <c r="L223" s="131"/>
      <c r="M223" s="131"/>
      <c r="N223" s="131"/>
      <c r="O223" s="131"/>
      <c r="P223" s="131"/>
      <c r="Q223" s="298"/>
      <c r="R223" s="131"/>
      <c r="S223" s="131"/>
      <c r="T223" s="1351"/>
    </row>
    <row r="224" spans="1:20">
      <c r="A224" s="131"/>
      <c r="B224" s="131"/>
      <c r="C224" s="131"/>
      <c r="H224" s="131"/>
      <c r="I224" s="131"/>
      <c r="J224" s="131"/>
      <c r="K224" s="131"/>
      <c r="L224" s="131"/>
      <c r="M224" s="131"/>
      <c r="N224" s="131"/>
      <c r="O224" s="131"/>
      <c r="P224" s="131"/>
      <c r="Q224" s="298"/>
      <c r="R224" s="131"/>
      <c r="S224" s="131"/>
      <c r="T224" s="1351"/>
    </row>
    <row r="225" spans="1:20">
      <c r="A225" s="131"/>
      <c r="B225" s="131"/>
      <c r="C225" s="131"/>
      <c r="H225" s="131"/>
      <c r="I225" s="131"/>
      <c r="J225" s="131"/>
      <c r="K225" s="131"/>
      <c r="L225" s="131"/>
      <c r="M225" s="131"/>
      <c r="N225" s="131"/>
      <c r="O225" s="131"/>
      <c r="P225" s="131"/>
      <c r="Q225" s="298"/>
      <c r="R225" s="131"/>
      <c r="S225" s="131"/>
      <c r="T225" s="1351"/>
    </row>
    <row r="226" spans="1:20">
      <c r="A226" s="131"/>
      <c r="B226" s="131"/>
      <c r="C226" s="131"/>
      <c r="H226" s="131"/>
      <c r="I226" s="131"/>
      <c r="J226" s="131"/>
      <c r="K226" s="131"/>
      <c r="L226" s="131"/>
      <c r="M226" s="131"/>
      <c r="N226" s="131"/>
      <c r="O226" s="131"/>
      <c r="P226" s="131"/>
      <c r="Q226" s="298"/>
      <c r="R226" s="131"/>
      <c r="S226" s="131"/>
      <c r="T226" s="1351"/>
    </row>
    <row r="227" spans="1:20">
      <c r="A227" s="131"/>
      <c r="B227" s="131"/>
      <c r="C227" s="131"/>
      <c r="H227" s="131"/>
      <c r="I227" s="131"/>
      <c r="J227" s="131"/>
      <c r="K227" s="131"/>
      <c r="L227" s="131"/>
      <c r="M227" s="131"/>
      <c r="N227" s="131"/>
      <c r="O227" s="131"/>
      <c r="P227" s="131"/>
      <c r="Q227" s="298"/>
      <c r="R227" s="131"/>
      <c r="S227" s="131"/>
      <c r="T227" s="1351"/>
    </row>
    <row r="228" spans="1:20">
      <c r="A228" s="131"/>
      <c r="B228" s="131"/>
      <c r="C228" s="131"/>
      <c r="H228" s="131"/>
      <c r="I228" s="131"/>
      <c r="J228" s="131"/>
      <c r="K228" s="131"/>
      <c r="L228" s="131"/>
      <c r="M228" s="131"/>
      <c r="N228" s="131"/>
      <c r="O228" s="131"/>
      <c r="P228" s="131"/>
      <c r="Q228" s="298"/>
      <c r="R228" s="131"/>
      <c r="S228" s="131"/>
      <c r="T228" s="1351"/>
    </row>
    <row r="229" spans="1:20">
      <c r="A229" s="131"/>
      <c r="B229" s="131"/>
      <c r="C229" s="131"/>
      <c r="H229" s="131"/>
      <c r="I229" s="131"/>
      <c r="J229" s="131"/>
      <c r="K229" s="131"/>
      <c r="L229" s="131"/>
      <c r="M229" s="131"/>
      <c r="N229" s="131"/>
      <c r="O229" s="131"/>
      <c r="P229" s="131"/>
      <c r="Q229" s="298"/>
      <c r="R229" s="131"/>
      <c r="S229" s="131"/>
      <c r="T229" s="1351"/>
    </row>
    <row r="230" spans="1:20">
      <c r="A230" s="131"/>
      <c r="B230" s="131"/>
      <c r="C230" s="131"/>
      <c r="H230" s="131"/>
      <c r="I230" s="131"/>
      <c r="J230" s="131"/>
      <c r="K230" s="131"/>
      <c r="L230" s="131"/>
      <c r="M230" s="131"/>
      <c r="N230" s="131"/>
      <c r="O230" s="131"/>
      <c r="P230" s="131"/>
      <c r="Q230" s="298"/>
      <c r="R230" s="131"/>
      <c r="S230" s="131"/>
      <c r="T230" s="1351"/>
    </row>
    <row r="231" spans="1:20">
      <c r="A231" s="131"/>
      <c r="B231" s="131"/>
      <c r="C231" s="131"/>
      <c r="H231" s="131"/>
      <c r="I231" s="131"/>
      <c r="J231" s="131"/>
      <c r="K231" s="131"/>
      <c r="L231" s="131"/>
      <c r="M231" s="131"/>
      <c r="N231" s="131"/>
      <c r="O231" s="131"/>
      <c r="P231" s="131"/>
      <c r="Q231" s="298"/>
      <c r="R231" s="131"/>
      <c r="S231" s="131"/>
      <c r="T231" s="1351"/>
    </row>
    <row r="232" spans="1:20">
      <c r="A232" s="131"/>
      <c r="B232" s="131"/>
      <c r="C232" s="131"/>
      <c r="H232" s="131"/>
      <c r="I232" s="131"/>
      <c r="J232" s="131"/>
      <c r="K232" s="131"/>
      <c r="L232" s="131"/>
      <c r="M232" s="131"/>
      <c r="N232" s="131"/>
      <c r="O232" s="131"/>
      <c r="P232" s="131"/>
      <c r="Q232" s="298"/>
      <c r="R232" s="131"/>
      <c r="S232" s="131"/>
      <c r="T232" s="1351"/>
    </row>
    <row r="233" spans="1:20">
      <c r="A233" s="131"/>
      <c r="B233" s="131"/>
      <c r="C233" s="131"/>
      <c r="H233" s="131"/>
      <c r="I233" s="131"/>
      <c r="J233" s="131"/>
      <c r="K233" s="131"/>
      <c r="L233" s="131"/>
      <c r="M233" s="131"/>
      <c r="N233" s="131"/>
      <c r="O233" s="131"/>
      <c r="P233" s="131"/>
      <c r="Q233" s="298"/>
      <c r="R233" s="131"/>
      <c r="S233" s="131"/>
      <c r="T233" s="1351"/>
    </row>
    <row r="234" spans="1:20">
      <c r="A234" s="131"/>
      <c r="B234" s="131"/>
      <c r="C234" s="131"/>
      <c r="H234" s="131"/>
      <c r="I234" s="131"/>
      <c r="J234" s="131"/>
      <c r="K234" s="131"/>
      <c r="L234" s="131"/>
      <c r="M234" s="131"/>
      <c r="N234" s="131"/>
      <c r="O234" s="131"/>
      <c r="P234" s="131"/>
      <c r="Q234" s="298"/>
      <c r="R234" s="131"/>
      <c r="S234" s="131"/>
      <c r="T234" s="1351"/>
    </row>
    <row r="235" spans="1:20">
      <c r="A235" s="131"/>
      <c r="B235" s="131"/>
      <c r="C235" s="131"/>
      <c r="H235" s="131"/>
      <c r="I235" s="131"/>
      <c r="J235" s="131"/>
      <c r="K235" s="131"/>
      <c r="L235" s="131"/>
      <c r="M235" s="131"/>
      <c r="N235" s="131"/>
      <c r="O235" s="131"/>
      <c r="P235" s="131"/>
      <c r="Q235" s="298"/>
      <c r="R235" s="131"/>
      <c r="S235" s="131"/>
      <c r="T235" s="1351"/>
    </row>
    <row r="236" spans="1:20">
      <c r="A236" s="131"/>
      <c r="B236" s="131"/>
      <c r="C236" s="131"/>
      <c r="H236" s="131"/>
      <c r="I236" s="131"/>
      <c r="J236" s="131"/>
      <c r="K236" s="131"/>
      <c r="L236" s="131"/>
      <c r="M236" s="131"/>
      <c r="N236" s="131"/>
      <c r="O236" s="131"/>
      <c r="P236" s="131"/>
      <c r="Q236" s="298"/>
      <c r="R236" s="131"/>
      <c r="S236" s="131"/>
      <c r="T236" s="1351"/>
    </row>
    <row r="237" spans="1:20">
      <c r="A237" s="131"/>
      <c r="B237" s="131"/>
      <c r="C237" s="131"/>
      <c r="H237" s="131"/>
      <c r="I237" s="131"/>
      <c r="J237" s="131"/>
      <c r="K237" s="131"/>
      <c r="L237" s="131"/>
      <c r="M237" s="131"/>
      <c r="N237" s="131"/>
      <c r="O237" s="131"/>
      <c r="P237" s="131"/>
      <c r="Q237" s="298"/>
      <c r="R237" s="131"/>
      <c r="S237" s="131"/>
      <c r="T237" s="1351"/>
    </row>
    <row r="238" spans="1:20">
      <c r="A238" s="131"/>
      <c r="B238" s="131"/>
      <c r="C238" s="131"/>
      <c r="H238" s="131"/>
      <c r="I238" s="131"/>
      <c r="J238" s="131"/>
      <c r="K238" s="131"/>
      <c r="L238" s="131"/>
      <c r="M238" s="131"/>
      <c r="N238" s="131"/>
      <c r="O238" s="131"/>
      <c r="P238" s="131"/>
      <c r="Q238" s="298"/>
      <c r="R238" s="131"/>
      <c r="S238" s="131"/>
      <c r="T238" s="1351"/>
    </row>
    <row r="239" spans="1:20">
      <c r="A239" s="131"/>
      <c r="B239" s="131"/>
      <c r="C239" s="131"/>
      <c r="H239" s="131"/>
      <c r="I239" s="131"/>
      <c r="J239" s="131"/>
      <c r="K239" s="131"/>
      <c r="L239" s="131"/>
      <c r="M239" s="131"/>
      <c r="N239" s="131"/>
      <c r="O239" s="131"/>
      <c r="P239" s="131"/>
      <c r="Q239" s="298"/>
      <c r="R239" s="131"/>
      <c r="S239" s="131"/>
      <c r="T239" s="1351"/>
    </row>
    <row r="240" spans="1:20">
      <c r="A240" s="131"/>
      <c r="B240" s="131"/>
      <c r="C240" s="131"/>
      <c r="H240" s="131"/>
      <c r="I240" s="131"/>
      <c r="J240" s="131"/>
      <c r="K240" s="131"/>
      <c r="L240" s="131"/>
      <c r="M240" s="131"/>
      <c r="N240" s="131"/>
      <c r="O240" s="131"/>
      <c r="P240" s="131"/>
      <c r="Q240" s="298"/>
      <c r="R240" s="131"/>
      <c r="S240" s="131"/>
      <c r="T240" s="1351"/>
    </row>
    <row r="241" spans="1:20">
      <c r="A241" s="131"/>
      <c r="B241" s="131"/>
      <c r="C241" s="131"/>
      <c r="H241" s="131"/>
      <c r="I241" s="131"/>
      <c r="J241" s="131"/>
      <c r="K241" s="131"/>
      <c r="L241" s="131"/>
      <c r="M241" s="131"/>
      <c r="N241" s="131"/>
      <c r="O241" s="131"/>
      <c r="P241" s="131"/>
      <c r="Q241" s="298"/>
      <c r="R241" s="131"/>
      <c r="S241" s="131"/>
      <c r="T241" s="1351"/>
    </row>
    <row r="242" spans="1:20">
      <c r="A242" s="131"/>
      <c r="B242" s="131"/>
      <c r="C242" s="131"/>
      <c r="H242" s="131"/>
      <c r="I242" s="131"/>
      <c r="J242" s="131"/>
      <c r="K242" s="131"/>
      <c r="L242" s="131"/>
      <c r="M242" s="131"/>
      <c r="N242" s="131"/>
      <c r="O242" s="131"/>
      <c r="P242" s="131"/>
      <c r="Q242" s="298"/>
      <c r="R242" s="131"/>
      <c r="S242" s="131"/>
      <c r="T242" s="1351"/>
    </row>
    <row r="243" spans="1:20">
      <c r="A243" s="131"/>
      <c r="B243" s="131"/>
      <c r="C243" s="131"/>
      <c r="H243" s="131"/>
      <c r="I243" s="131"/>
      <c r="J243" s="131"/>
      <c r="K243" s="131"/>
      <c r="L243" s="131"/>
      <c r="M243" s="131"/>
      <c r="N243" s="131"/>
      <c r="O243" s="131"/>
      <c r="P243" s="131"/>
      <c r="Q243" s="298"/>
      <c r="R243" s="131"/>
      <c r="S243" s="131"/>
      <c r="T243" s="1351"/>
    </row>
    <row r="244" spans="1:20">
      <c r="A244" s="131"/>
      <c r="B244" s="131"/>
      <c r="C244" s="131"/>
      <c r="H244" s="131"/>
      <c r="I244" s="131"/>
      <c r="J244" s="131"/>
      <c r="K244" s="131"/>
      <c r="L244" s="131"/>
      <c r="M244" s="131"/>
      <c r="N244" s="131"/>
      <c r="O244" s="131"/>
      <c r="P244" s="131"/>
      <c r="Q244" s="298"/>
      <c r="R244" s="131"/>
      <c r="S244" s="131"/>
      <c r="T244" s="1351"/>
    </row>
    <row r="245" spans="1:20">
      <c r="A245" s="131"/>
      <c r="B245" s="131"/>
      <c r="C245" s="131"/>
      <c r="H245" s="131"/>
      <c r="I245" s="131"/>
      <c r="J245" s="131"/>
      <c r="K245" s="131"/>
      <c r="L245" s="131"/>
      <c r="M245" s="131"/>
      <c r="N245" s="131"/>
      <c r="O245" s="131"/>
      <c r="P245" s="131"/>
      <c r="Q245" s="298"/>
      <c r="R245" s="131"/>
      <c r="S245" s="131"/>
      <c r="T245" s="1351"/>
    </row>
    <row r="246" spans="1:20">
      <c r="A246" s="131"/>
      <c r="B246" s="131"/>
      <c r="C246" s="131"/>
      <c r="H246" s="131"/>
      <c r="I246" s="131"/>
      <c r="J246" s="131"/>
      <c r="K246" s="131"/>
      <c r="L246" s="131"/>
      <c r="M246" s="131"/>
      <c r="N246" s="131"/>
      <c r="O246" s="131"/>
      <c r="P246" s="131"/>
      <c r="Q246" s="298"/>
      <c r="R246" s="131"/>
      <c r="S246" s="131"/>
      <c r="T246" s="1351"/>
    </row>
    <row r="247" spans="1:20">
      <c r="A247" s="131"/>
      <c r="B247" s="131"/>
      <c r="C247" s="131"/>
      <c r="H247" s="131"/>
      <c r="I247" s="131"/>
      <c r="J247" s="131"/>
      <c r="K247" s="131"/>
      <c r="L247" s="131"/>
      <c r="M247" s="131"/>
      <c r="N247" s="131"/>
      <c r="O247" s="131"/>
      <c r="P247" s="131"/>
      <c r="Q247" s="298"/>
      <c r="R247" s="131"/>
      <c r="S247" s="131"/>
      <c r="T247" s="1351"/>
    </row>
    <row r="248" spans="1:20">
      <c r="A248" s="131"/>
      <c r="B248" s="131"/>
      <c r="C248" s="131"/>
      <c r="H248" s="131"/>
      <c r="I248" s="131"/>
      <c r="J248" s="131"/>
      <c r="K248" s="131"/>
      <c r="L248" s="131"/>
      <c r="M248" s="131"/>
      <c r="N248" s="131"/>
      <c r="O248" s="131"/>
      <c r="P248" s="131"/>
      <c r="Q248" s="298"/>
      <c r="R248" s="131"/>
      <c r="S248" s="131"/>
      <c r="T248" s="1351"/>
    </row>
    <row r="249" spans="1:20">
      <c r="A249" s="131"/>
      <c r="C249" s="131"/>
      <c r="H249" s="131"/>
      <c r="I249" s="131"/>
      <c r="J249" s="131"/>
      <c r="K249" s="131"/>
      <c r="L249" s="131"/>
      <c r="M249" s="131"/>
      <c r="N249" s="131"/>
      <c r="O249" s="131"/>
      <c r="P249" s="131"/>
      <c r="Q249" s="298"/>
      <c r="R249" s="131"/>
      <c r="S249" s="131"/>
      <c r="T249" s="1351"/>
    </row>
    <row r="250" spans="1:20">
      <c r="A250" s="131"/>
      <c r="C250" s="131"/>
      <c r="H250" s="131"/>
      <c r="I250" s="131"/>
      <c r="J250" s="131"/>
      <c r="K250" s="131"/>
      <c r="L250" s="131"/>
      <c r="M250" s="131"/>
      <c r="N250" s="131"/>
      <c r="O250" s="131"/>
      <c r="P250" s="131"/>
      <c r="Q250" s="298"/>
      <c r="R250" s="131"/>
      <c r="S250" s="131"/>
      <c r="T250" s="1351"/>
    </row>
    <row r="251" spans="1:20">
      <c r="A251" s="131"/>
      <c r="C251" s="131"/>
      <c r="H251" s="131"/>
      <c r="I251" s="131"/>
      <c r="J251" s="131"/>
      <c r="K251" s="131"/>
      <c r="L251" s="131"/>
      <c r="M251" s="131"/>
      <c r="N251" s="131"/>
      <c r="O251" s="131"/>
      <c r="P251" s="131"/>
      <c r="Q251" s="298"/>
      <c r="R251" s="131"/>
      <c r="S251" s="131"/>
      <c r="T251" s="1351"/>
    </row>
    <row r="252" spans="1:20">
      <c r="A252" s="131"/>
      <c r="C252" s="131"/>
      <c r="H252" s="131"/>
      <c r="I252" s="131"/>
      <c r="J252" s="131"/>
      <c r="K252" s="131"/>
      <c r="L252" s="131"/>
      <c r="M252" s="131"/>
      <c r="N252" s="131"/>
      <c r="O252" s="131"/>
      <c r="P252" s="131"/>
      <c r="Q252" s="298"/>
      <c r="R252" s="131"/>
      <c r="S252" s="131"/>
      <c r="T252" s="1351"/>
    </row>
    <row r="253" spans="1:20">
      <c r="A253" s="131"/>
      <c r="C253" s="131"/>
      <c r="H253" s="131"/>
      <c r="I253" s="131"/>
      <c r="J253" s="131"/>
      <c r="K253" s="131"/>
      <c r="L253" s="131"/>
      <c r="M253" s="131"/>
      <c r="N253" s="131"/>
      <c r="O253" s="131"/>
      <c r="P253" s="131"/>
      <c r="Q253" s="298"/>
      <c r="R253" s="131"/>
      <c r="S253" s="131"/>
      <c r="T253" s="1351"/>
    </row>
    <row r="254" spans="1:20">
      <c r="A254" s="131"/>
      <c r="C254" s="131"/>
      <c r="H254" s="131"/>
      <c r="I254" s="131"/>
      <c r="J254" s="131"/>
      <c r="K254" s="131"/>
      <c r="L254" s="131"/>
      <c r="M254" s="131"/>
      <c r="N254" s="131"/>
      <c r="O254" s="131"/>
      <c r="P254" s="131"/>
      <c r="Q254" s="298"/>
      <c r="R254" s="131"/>
      <c r="S254" s="131"/>
      <c r="T254" s="1351"/>
    </row>
    <row r="255" spans="1:20">
      <c r="A255" s="131"/>
      <c r="C255" s="131"/>
      <c r="H255" s="131"/>
      <c r="I255" s="131"/>
      <c r="J255" s="131"/>
      <c r="K255" s="131"/>
      <c r="L255" s="131"/>
      <c r="M255" s="131"/>
      <c r="N255" s="131"/>
      <c r="O255" s="131"/>
      <c r="P255" s="131"/>
      <c r="Q255" s="298"/>
      <c r="R255" s="131"/>
      <c r="S255" s="131"/>
      <c r="T255" s="1351"/>
    </row>
    <row r="256" spans="1:20">
      <c r="C256" s="131"/>
      <c r="H256" s="131"/>
      <c r="I256" s="131"/>
      <c r="J256" s="131"/>
      <c r="K256" s="131"/>
      <c r="L256" s="131"/>
      <c r="M256" s="131"/>
      <c r="N256" s="131"/>
      <c r="O256" s="131"/>
      <c r="P256" s="131"/>
      <c r="Q256" s="298"/>
      <c r="R256" s="131"/>
      <c r="S256" s="131"/>
      <c r="T256" s="1351"/>
    </row>
    <row r="257" spans="3:20">
      <c r="C257" s="131"/>
      <c r="H257" s="131"/>
      <c r="I257" s="131"/>
      <c r="J257" s="131"/>
      <c r="K257" s="131"/>
      <c r="L257" s="131"/>
      <c r="M257" s="131"/>
      <c r="N257" s="131"/>
      <c r="O257" s="131"/>
      <c r="P257" s="131"/>
      <c r="Q257" s="298"/>
      <c r="R257" s="131"/>
      <c r="S257" s="131"/>
      <c r="T257" s="1351"/>
    </row>
    <row r="258" spans="3:20">
      <c r="C258" s="131"/>
      <c r="H258" s="131"/>
      <c r="I258" s="131"/>
      <c r="J258" s="131"/>
      <c r="K258" s="131"/>
      <c r="L258" s="131"/>
      <c r="M258" s="131"/>
      <c r="N258" s="131"/>
      <c r="O258" s="131"/>
      <c r="P258" s="131"/>
      <c r="Q258" s="298"/>
      <c r="R258" s="131"/>
      <c r="S258" s="131"/>
      <c r="T258" s="1351"/>
    </row>
    <row r="259" spans="3:20">
      <c r="C259" s="131"/>
      <c r="H259" s="131"/>
      <c r="I259" s="131"/>
      <c r="J259" s="131"/>
      <c r="K259" s="131"/>
      <c r="L259" s="131"/>
      <c r="M259" s="131"/>
      <c r="N259" s="131"/>
      <c r="O259" s="131"/>
      <c r="P259" s="131"/>
      <c r="Q259" s="298"/>
      <c r="R259" s="131"/>
      <c r="S259" s="131"/>
      <c r="T259" s="1351"/>
    </row>
    <row r="260" spans="3:20">
      <c r="C260" s="131"/>
      <c r="H260" s="131"/>
      <c r="I260" s="131"/>
      <c r="J260" s="131"/>
      <c r="K260" s="131"/>
      <c r="L260" s="131"/>
      <c r="M260" s="131"/>
      <c r="N260" s="131"/>
      <c r="O260" s="131"/>
      <c r="P260" s="131"/>
      <c r="Q260" s="298"/>
      <c r="R260" s="131"/>
      <c r="S260" s="131"/>
      <c r="T260" s="1351"/>
    </row>
    <row r="261" spans="3:20">
      <c r="C261" s="131"/>
      <c r="H261" s="131"/>
      <c r="I261" s="131"/>
      <c r="J261" s="131"/>
      <c r="K261" s="131"/>
      <c r="L261" s="131"/>
      <c r="M261" s="131"/>
      <c r="N261" s="131"/>
      <c r="O261" s="131"/>
      <c r="P261" s="131"/>
      <c r="Q261" s="298"/>
      <c r="R261" s="131"/>
      <c r="S261" s="131"/>
      <c r="T261" s="1351"/>
    </row>
    <row r="262" spans="3:20">
      <c r="C262" s="131"/>
      <c r="H262" s="131"/>
      <c r="I262" s="131"/>
      <c r="J262" s="131"/>
      <c r="K262" s="131"/>
      <c r="L262" s="131"/>
      <c r="M262" s="131"/>
      <c r="N262" s="131"/>
      <c r="O262" s="131"/>
      <c r="P262" s="131"/>
      <c r="Q262" s="298"/>
      <c r="R262" s="131"/>
      <c r="S262" s="131"/>
    </row>
    <row r="263" spans="3:20">
      <c r="C263" s="131"/>
      <c r="H263" s="131"/>
      <c r="I263" s="131"/>
      <c r="J263" s="131"/>
      <c r="K263" s="131"/>
      <c r="L263" s="131"/>
      <c r="M263" s="131"/>
      <c r="N263" s="131"/>
      <c r="O263" s="131"/>
      <c r="P263" s="131"/>
      <c r="Q263" s="298"/>
      <c r="R263" s="131"/>
      <c r="S263" s="131"/>
    </row>
    <row r="264" spans="3:20">
      <c r="H264" s="131"/>
      <c r="I264" s="131"/>
      <c r="J264" s="131"/>
      <c r="K264" s="131"/>
      <c r="L264" s="131"/>
      <c r="M264" s="131"/>
      <c r="N264" s="131"/>
      <c r="O264" s="131"/>
      <c r="P264" s="131"/>
      <c r="Q264" s="298"/>
      <c r="R264" s="131"/>
      <c r="S264" s="131"/>
    </row>
    <row r="265" spans="3:20">
      <c r="H265" s="131"/>
      <c r="I265" s="131"/>
      <c r="J265" s="131"/>
      <c r="K265" s="131"/>
      <c r="L265" s="131"/>
      <c r="M265" s="131"/>
      <c r="N265" s="131"/>
      <c r="O265" s="131"/>
      <c r="P265" s="131"/>
      <c r="Q265" s="298"/>
      <c r="R265" s="131"/>
      <c r="S265" s="131"/>
    </row>
    <row r="266" spans="3:20">
      <c r="H266" s="131"/>
      <c r="I266" s="131"/>
      <c r="J266" s="131"/>
      <c r="K266" s="131"/>
      <c r="L266" s="131"/>
      <c r="M266" s="131"/>
      <c r="N266" s="131"/>
      <c r="O266" s="131"/>
      <c r="P266" s="131"/>
      <c r="Q266" s="298"/>
      <c r="R266" s="131"/>
      <c r="S266" s="131"/>
    </row>
    <row r="267" spans="3:20">
      <c r="H267" s="131"/>
      <c r="I267" s="131"/>
      <c r="J267" s="131"/>
      <c r="K267" s="131"/>
      <c r="L267" s="131"/>
      <c r="M267" s="131"/>
      <c r="N267" s="131"/>
      <c r="O267" s="131"/>
      <c r="P267" s="131"/>
      <c r="Q267" s="298"/>
      <c r="R267" s="131"/>
      <c r="S267" s="131"/>
    </row>
    <row r="268" spans="3:20">
      <c r="H268" s="131"/>
      <c r="I268" s="131"/>
      <c r="J268" s="131"/>
      <c r="K268" s="131"/>
      <c r="L268" s="131"/>
      <c r="M268" s="131"/>
      <c r="N268" s="131"/>
      <c r="O268" s="131"/>
      <c r="P268" s="131"/>
      <c r="Q268" s="298"/>
      <c r="R268" s="131"/>
      <c r="S268" s="131"/>
    </row>
    <row r="269" spans="3:20">
      <c r="H269" s="131"/>
      <c r="I269" s="131"/>
      <c r="J269" s="131"/>
      <c r="K269" s="131"/>
      <c r="L269" s="131"/>
      <c r="M269" s="131"/>
      <c r="N269" s="131"/>
      <c r="O269" s="131"/>
      <c r="P269" s="131"/>
      <c r="Q269" s="298"/>
      <c r="R269" s="131"/>
      <c r="S269" s="131"/>
    </row>
    <row r="270" spans="3:20">
      <c r="H270" s="131"/>
      <c r="I270" s="131"/>
      <c r="J270" s="131"/>
      <c r="K270" s="131"/>
      <c r="L270" s="131"/>
      <c r="M270" s="131"/>
      <c r="N270" s="131"/>
      <c r="O270" s="131"/>
      <c r="P270" s="131"/>
      <c r="Q270" s="298"/>
      <c r="R270" s="131"/>
      <c r="S270" s="131"/>
    </row>
    <row r="271" spans="3:20">
      <c r="H271" s="131"/>
      <c r="I271" s="131"/>
      <c r="J271" s="131"/>
      <c r="K271" s="131"/>
      <c r="L271" s="131"/>
      <c r="M271" s="131"/>
      <c r="N271" s="131"/>
      <c r="O271" s="131"/>
      <c r="P271" s="131"/>
      <c r="Q271" s="298"/>
      <c r="R271" s="131"/>
      <c r="S271" s="131"/>
    </row>
    <row r="272" spans="3:20">
      <c r="H272" s="131"/>
      <c r="I272" s="131"/>
      <c r="J272" s="131"/>
      <c r="K272" s="131"/>
      <c r="L272" s="131"/>
      <c r="M272" s="131"/>
      <c r="N272" s="131"/>
      <c r="O272" s="131"/>
      <c r="P272" s="131"/>
      <c r="Q272" s="298"/>
      <c r="R272" s="131"/>
      <c r="S272" s="131"/>
    </row>
    <row r="273" spans="8:19">
      <c r="H273" s="131"/>
      <c r="I273" s="131"/>
      <c r="J273" s="131"/>
      <c r="K273" s="131"/>
      <c r="L273" s="131"/>
      <c r="M273" s="131"/>
      <c r="N273" s="131"/>
      <c r="O273" s="131"/>
      <c r="P273" s="131"/>
      <c r="Q273" s="298"/>
      <c r="R273" s="131"/>
      <c r="S273" s="131"/>
    </row>
    <row r="274" spans="8:19">
      <c r="H274" s="131"/>
      <c r="I274" s="131"/>
      <c r="J274" s="131"/>
      <c r="K274" s="131"/>
      <c r="L274" s="131"/>
      <c r="M274" s="131"/>
      <c r="N274" s="131"/>
      <c r="O274" s="131"/>
      <c r="P274" s="131"/>
      <c r="Q274" s="298"/>
      <c r="R274" s="131"/>
      <c r="S274" s="131"/>
    </row>
    <row r="275" spans="8:19">
      <c r="H275" s="131"/>
      <c r="I275" s="131"/>
      <c r="J275" s="131"/>
      <c r="K275" s="131"/>
      <c r="L275" s="131"/>
      <c r="M275" s="131"/>
      <c r="N275" s="131"/>
      <c r="O275" s="131"/>
      <c r="P275" s="131"/>
      <c r="Q275" s="298"/>
      <c r="R275" s="131"/>
      <c r="S275" s="131"/>
    </row>
    <row r="276" spans="8:19">
      <c r="H276" s="131"/>
      <c r="I276" s="131"/>
      <c r="J276" s="131"/>
      <c r="K276" s="131"/>
      <c r="L276" s="131"/>
      <c r="M276" s="131"/>
      <c r="N276" s="131"/>
      <c r="O276" s="131"/>
      <c r="P276" s="131"/>
      <c r="Q276" s="298"/>
      <c r="R276" s="131"/>
      <c r="S276" s="131"/>
    </row>
    <row r="277" spans="8:19">
      <c r="H277" s="131"/>
      <c r="I277" s="131"/>
      <c r="J277" s="131"/>
      <c r="K277" s="131"/>
      <c r="L277" s="131"/>
      <c r="M277" s="131"/>
      <c r="N277" s="131"/>
      <c r="O277" s="131"/>
      <c r="P277" s="131"/>
      <c r="Q277" s="298"/>
      <c r="R277" s="131"/>
      <c r="S277" s="131"/>
    </row>
    <row r="278" spans="8:19">
      <c r="H278" s="131"/>
      <c r="I278" s="131"/>
      <c r="J278" s="131"/>
      <c r="K278" s="131"/>
      <c r="L278" s="131"/>
      <c r="M278" s="131"/>
      <c r="N278" s="131"/>
      <c r="O278" s="131"/>
      <c r="P278" s="131"/>
      <c r="Q278" s="298"/>
      <c r="R278" s="131"/>
      <c r="S278" s="131"/>
    </row>
    <row r="279" spans="8:19">
      <c r="H279" s="131"/>
      <c r="I279" s="131"/>
      <c r="J279" s="131"/>
      <c r="K279" s="131"/>
      <c r="L279" s="131"/>
      <c r="M279" s="131"/>
      <c r="N279" s="131"/>
      <c r="O279" s="131"/>
      <c r="P279" s="131"/>
      <c r="Q279" s="298"/>
      <c r="R279" s="131"/>
      <c r="S279" s="131"/>
    </row>
    <row r="280" spans="8:19">
      <c r="H280" s="131"/>
      <c r="I280" s="131"/>
      <c r="J280" s="131"/>
      <c r="K280" s="131"/>
      <c r="L280" s="131"/>
      <c r="M280" s="131"/>
      <c r="N280" s="131"/>
      <c r="O280" s="131"/>
      <c r="P280" s="131"/>
      <c r="Q280" s="298"/>
      <c r="R280" s="131"/>
      <c r="S280" s="131"/>
    </row>
    <row r="281" spans="8:19">
      <c r="H281" s="131"/>
      <c r="I281" s="131"/>
      <c r="J281" s="131"/>
      <c r="K281" s="131"/>
      <c r="L281" s="131"/>
      <c r="M281" s="131"/>
      <c r="N281" s="131"/>
      <c r="O281" s="131"/>
      <c r="P281" s="131"/>
      <c r="Q281" s="298"/>
      <c r="R281" s="131"/>
      <c r="S281" s="131"/>
    </row>
    <row r="282" spans="8:19">
      <c r="H282" s="131"/>
      <c r="I282" s="131"/>
      <c r="J282" s="131"/>
      <c r="K282" s="131"/>
      <c r="L282" s="131"/>
      <c r="M282" s="131"/>
      <c r="N282" s="131"/>
      <c r="O282" s="131"/>
      <c r="P282" s="131"/>
      <c r="Q282" s="298"/>
      <c r="R282" s="131"/>
      <c r="S282" s="131"/>
    </row>
    <row r="283" spans="8:19">
      <c r="H283" s="131"/>
      <c r="I283" s="131"/>
      <c r="J283" s="131"/>
      <c r="K283" s="131"/>
      <c r="L283" s="131"/>
      <c r="M283" s="131"/>
      <c r="N283" s="131"/>
      <c r="O283" s="131"/>
      <c r="P283" s="131"/>
      <c r="Q283" s="298"/>
      <c r="R283" s="131"/>
      <c r="S283" s="131"/>
    </row>
    <row r="284" spans="8:19">
      <c r="H284" s="131"/>
      <c r="I284" s="131"/>
      <c r="J284" s="131"/>
      <c r="K284" s="131"/>
      <c r="L284" s="131"/>
      <c r="M284" s="131"/>
      <c r="N284" s="131"/>
      <c r="O284" s="131"/>
      <c r="P284" s="131"/>
      <c r="Q284" s="298"/>
      <c r="R284" s="131"/>
      <c r="S284" s="131"/>
    </row>
    <row r="285" spans="8:19">
      <c r="H285" s="131"/>
      <c r="I285" s="131"/>
      <c r="J285" s="131"/>
      <c r="K285" s="131"/>
      <c r="L285" s="131"/>
      <c r="M285" s="131"/>
      <c r="N285" s="131"/>
      <c r="O285" s="131"/>
      <c r="P285" s="131"/>
      <c r="Q285" s="298"/>
      <c r="R285" s="131"/>
      <c r="S285" s="131"/>
    </row>
    <row r="286" spans="8:19">
      <c r="H286" s="131"/>
      <c r="I286" s="131"/>
      <c r="J286" s="131"/>
      <c r="K286" s="131"/>
      <c r="L286" s="131"/>
      <c r="M286" s="131"/>
      <c r="N286" s="131"/>
      <c r="O286" s="131"/>
      <c r="P286" s="131"/>
      <c r="Q286" s="298"/>
      <c r="R286" s="131"/>
      <c r="S286" s="131"/>
    </row>
    <row r="287" spans="8:19">
      <c r="H287" s="131"/>
      <c r="I287" s="131"/>
      <c r="J287" s="131"/>
      <c r="K287" s="131"/>
      <c r="L287" s="131"/>
      <c r="M287" s="131"/>
      <c r="N287" s="131"/>
      <c r="O287" s="131"/>
      <c r="P287" s="131"/>
      <c r="Q287" s="298"/>
      <c r="R287" s="131"/>
      <c r="S287" s="131"/>
    </row>
    <row r="288" spans="8:19">
      <c r="H288" s="131"/>
      <c r="I288" s="131"/>
      <c r="J288" s="131"/>
      <c r="K288" s="131"/>
      <c r="L288" s="131"/>
      <c r="M288" s="131"/>
      <c r="N288" s="131"/>
      <c r="O288" s="131"/>
      <c r="P288" s="131"/>
      <c r="Q288" s="298"/>
      <c r="R288" s="131"/>
      <c r="S288" s="131"/>
    </row>
    <row r="289" spans="8:19">
      <c r="H289" s="131"/>
      <c r="I289" s="131"/>
      <c r="J289" s="131"/>
      <c r="K289" s="131"/>
      <c r="L289" s="131"/>
      <c r="M289" s="131"/>
      <c r="N289" s="131"/>
      <c r="O289" s="131"/>
      <c r="P289" s="131"/>
      <c r="Q289" s="298"/>
      <c r="R289" s="131"/>
      <c r="S289" s="131"/>
    </row>
    <row r="290" spans="8:19">
      <c r="H290" s="131"/>
      <c r="I290" s="131"/>
      <c r="J290" s="131"/>
      <c r="K290" s="131"/>
      <c r="L290" s="131"/>
      <c r="M290" s="131"/>
      <c r="N290" s="131"/>
      <c r="O290" s="131"/>
      <c r="P290" s="131"/>
      <c r="Q290" s="298"/>
      <c r="R290" s="131"/>
      <c r="S290" s="131"/>
    </row>
    <row r="291" spans="8:19">
      <c r="H291" s="131"/>
      <c r="I291" s="131"/>
      <c r="J291" s="131"/>
      <c r="K291" s="131"/>
      <c r="L291" s="131"/>
      <c r="M291" s="131"/>
      <c r="N291" s="131"/>
      <c r="O291" s="131"/>
      <c r="P291" s="131"/>
      <c r="Q291" s="298"/>
      <c r="R291" s="131"/>
      <c r="S291" s="131"/>
    </row>
    <row r="292" spans="8:19">
      <c r="H292" s="131"/>
      <c r="I292" s="131"/>
      <c r="J292" s="131"/>
      <c r="K292" s="131"/>
      <c r="L292" s="131"/>
      <c r="M292" s="131"/>
      <c r="N292" s="131"/>
      <c r="O292" s="131"/>
      <c r="P292" s="131"/>
      <c r="Q292" s="298"/>
      <c r="R292" s="131"/>
      <c r="S292" s="131"/>
    </row>
    <row r="293" spans="8:19">
      <c r="H293" s="131"/>
      <c r="I293" s="131"/>
      <c r="J293" s="131"/>
      <c r="K293" s="131"/>
      <c r="L293" s="131"/>
      <c r="M293" s="131"/>
      <c r="N293" s="131"/>
      <c r="O293" s="131"/>
      <c r="P293" s="131"/>
      <c r="Q293" s="298"/>
      <c r="R293" s="131"/>
      <c r="S293" s="131"/>
    </row>
    <row r="294" spans="8:19">
      <c r="H294" s="131"/>
      <c r="I294" s="131"/>
      <c r="J294" s="131"/>
      <c r="K294" s="131"/>
      <c r="L294" s="131"/>
      <c r="M294" s="131"/>
      <c r="N294" s="131"/>
      <c r="O294" s="131"/>
      <c r="P294" s="131"/>
      <c r="Q294" s="298"/>
      <c r="R294" s="131"/>
      <c r="S294" s="131"/>
    </row>
    <row r="295" spans="8:19">
      <c r="H295" s="131"/>
      <c r="I295" s="131"/>
      <c r="J295" s="131"/>
      <c r="K295" s="131"/>
      <c r="L295" s="131"/>
      <c r="M295" s="131"/>
      <c r="N295" s="131"/>
      <c r="O295" s="131"/>
      <c r="P295" s="131"/>
      <c r="Q295" s="298"/>
      <c r="R295" s="131"/>
      <c r="S295" s="131"/>
    </row>
    <row r="296" spans="8:19">
      <c r="H296" s="131"/>
      <c r="I296" s="131"/>
      <c r="J296" s="131"/>
      <c r="K296" s="131"/>
      <c r="L296" s="131"/>
      <c r="M296" s="131"/>
      <c r="N296" s="131"/>
      <c r="O296" s="131"/>
      <c r="P296" s="131"/>
      <c r="Q296" s="298"/>
      <c r="R296" s="131"/>
      <c r="S296" s="131"/>
    </row>
    <row r="297" spans="8:19">
      <c r="H297" s="131"/>
      <c r="I297" s="131"/>
      <c r="J297" s="131"/>
      <c r="K297" s="131"/>
      <c r="L297" s="131"/>
      <c r="M297" s="131"/>
      <c r="N297" s="131"/>
      <c r="O297" s="131"/>
      <c r="P297" s="131"/>
      <c r="Q297" s="298"/>
      <c r="R297" s="131"/>
      <c r="S297" s="131"/>
    </row>
    <row r="298" spans="8:19">
      <c r="H298" s="131"/>
      <c r="I298" s="131"/>
      <c r="J298" s="131"/>
      <c r="K298" s="131"/>
      <c r="L298" s="131"/>
      <c r="M298" s="131"/>
      <c r="N298" s="131"/>
      <c r="O298" s="131"/>
      <c r="P298" s="131"/>
      <c r="Q298" s="298"/>
      <c r="R298" s="131"/>
      <c r="S298" s="131"/>
    </row>
    <row r="299" spans="8:19">
      <c r="H299" s="131"/>
      <c r="I299" s="131"/>
      <c r="J299" s="131"/>
      <c r="K299" s="131"/>
      <c r="L299" s="131"/>
      <c r="M299" s="131"/>
      <c r="N299" s="131"/>
      <c r="O299" s="131"/>
      <c r="P299" s="131"/>
      <c r="Q299" s="298"/>
      <c r="R299" s="131"/>
      <c r="S299" s="131"/>
    </row>
    <row r="300" spans="8:19">
      <c r="H300" s="131"/>
      <c r="I300" s="131"/>
      <c r="J300" s="131"/>
      <c r="K300" s="131"/>
      <c r="L300" s="131"/>
      <c r="M300" s="131"/>
      <c r="N300" s="131"/>
      <c r="O300" s="131"/>
      <c r="P300" s="131"/>
      <c r="Q300" s="298"/>
      <c r="R300" s="131"/>
      <c r="S300" s="131"/>
    </row>
    <row r="301" spans="8:19">
      <c r="H301" s="131"/>
      <c r="I301" s="131"/>
      <c r="J301" s="131"/>
      <c r="K301" s="131"/>
      <c r="L301" s="131"/>
      <c r="M301" s="131"/>
      <c r="N301" s="131"/>
      <c r="O301" s="131"/>
      <c r="P301" s="131"/>
      <c r="Q301" s="298"/>
      <c r="R301" s="131"/>
      <c r="S301" s="131"/>
    </row>
    <row r="302" spans="8:19">
      <c r="H302" s="131"/>
      <c r="I302" s="131"/>
      <c r="J302" s="131"/>
      <c r="K302" s="131"/>
      <c r="L302" s="131"/>
      <c r="M302" s="131"/>
      <c r="N302" s="131"/>
      <c r="O302" s="131"/>
      <c r="P302" s="131"/>
      <c r="Q302" s="298"/>
      <c r="R302" s="131"/>
      <c r="S302" s="131"/>
    </row>
    <row r="303" spans="8:19">
      <c r="H303" s="131"/>
      <c r="I303" s="131"/>
      <c r="J303" s="131"/>
      <c r="K303" s="131"/>
      <c r="L303" s="131"/>
      <c r="M303" s="131"/>
      <c r="N303" s="131"/>
      <c r="O303" s="131"/>
      <c r="P303" s="131"/>
      <c r="Q303" s="298"/>
      <c r="R303" s="131"/>
      <c r="S303" s="131"/>
    </row>
    <row r="304" spans="8:19">
      <c r="H304" s="131"/>
      <c r="I304" s="131"/>
      <c r="J304" s="131"/>
      <c r="K304" s="131"/>
      <c r="L304" s="131"/>
      <c r="M304" s="131"/>
      <c r="N304" s="131"/>
      <c r="O304" s="131"/>
      <c r="P304" s="131"/>
      <c r="Q304" s="298"/>
      <c r="R304" s="131"/>
      <c r="S304" s="131"/>
    </row>
    <row r="305" spans="8:19">
      <c r="H305" s="131"/>
      <c r="I305" s="131"/>
      <c r="J305" s="131"/>
      <c r="K305" s="131"/>
      <c r="L305" s="131"/>
      <c r="M305" s="131"/>
      <c r="N305" s="131"/>
      <c r="O305" s="131"/>
      <c r="P305" s="131"/>
      <c r="Q305" s="298"/>
      <c r="R305" s="131"/>
      <c r="S305" s="131"/>
    </row>
    <row r="306" spans="8:19">
      <c r="H306" s="131"/>
      <c r="I306" s="131"/>
      <c r="J306" s="131"/>
      <c r="K306" s="131"/>
      <c r="L306" s="131"/>
      <c r="M306" s="131"/>
      <c r="N306" s="131"/>
      <c r="O306" s="131"/>
      <c r="P306" s="131"/>
      <c r="Q306" s="298"/>
      <c r="R306" s="131"/>
      <c r="S306" s="131"/>
    </row>
    <row r="307" spans="8:19">
      <c r="H307" s="131"/>
      <c r="I307" s="131"/>
      <c r="J307" s="131"/>
      <c r="K307" s="131"/>
      <c r="L307" s="131"/>
      <c r="M307" s="131"/>
      <c r="N307" s="131"/>
      <c r="O307" s="131"/>
      <c r="P307" s="131"/>
      <c r="Q307" s="298"/>
      <c r="R307" s="131"/>
      <c r="S307" s="131"/>
    </row>
    <row r="308" spans="8:19">
      <c r="H308" s="131"/>
      <c r="I308" s="131"/>
      <c r="J308" s="131"/>
      <c r="K308" s="131"/>
      <c r="L308" s="131"/>
      <c r="M308" s="131"/>
      <c r="N308" s="131"/>
      <c r="O308" s="131"/>
      <c r="P308" s="131"/>
      <c r="Q308" s="298"/>
      <c r="R308" s="131"/>
      <c r="S308" s="131"/>
    </row>
    <row r="309" spans="8:19">
      <c r="H309" s="131"/>
      <c r="I309" s="131"/>
      <c r="J309" s="131"/>
      <c r="K309" s="131"/>
      <c r="L309" s="131"/>
      <c r="M309" s="131"/>
      <c r="N309" s="131"/>
      <c r="O309" s="131"/>
      <c r="P309" s="131"/>
      <c r="Q309" s="298"/>
      <c r="R309" s="131"/>
      <c r="S309" s="131"/>
    </row>
    <row r="310" spans="8:19">
      <c r="H310" s="131"/>
      <c r="I310" s="131"/>
      <c r="J310" s="131"/>
      <c r="K310" s="131"/>
      <c r="L310" s="131"/>
      <c r="M310" s="131"/>
      <c r="N310" s="131"/>
      <c r="O310" s="131"/>
      <c r="P310" s="131"/>
      <c r="Q310" s="298"/>
      <c r="R310" s="131"/>
      <c r="S310" s="131"/>
    </row>
    <row r="311" spans="8:19">
      <c r="H311" s="131"/>
      <c r="I311" s="131"/>
      <c r="J311" s="131"/>
      <c r="K311" s="131"/>
      <c r="L311" s="131"/>
      <c r="M311" s="131"/>
      <c r="N311" s="131"/>
      <c r="O311" s="131"/>
      <c r="P311" s="131"/>
      <c r="Q311" s="298"/>
      <c r="R311" s="131"/>
      <c r="S311" s="131"/>
    </row>
    <row r="312" spans="8:19">
      <c r="H312" s="131"/>
      <c r="I312" s="131"/>
      <c r="J312" s="131"/>
      <c r="K312" s="131"/>
      <c r="L312" s="131"/>
      <c r="M312" s="131"/>
      <c r="N312" s="131"/>
      <c r="O312" s="131"/>
      <c r="P312" s="131"/>
      <c r="Q312" s="298"/>
      <c r="R312" s="131"/>
      <c r="S312" s="131"/>
    </row>
    <row r="313" spans="8:19">
      <c r="H313" s="131"/>
      <c r="I313" s="131"/>
      <c r="J313" s="131"/>
      <c r="K313" s="131"/>
      <c r="L313" s="131"/>
      <c r="M313" s="131"/>
      <c r="N313" s="131"/>
      <c r="O313" s="131"/>
      <c r="P313" s="131"/>
      <c r="Q313" s="298"/>
      <c r="R313" s="131"/>
      <c r="S313" s="131"/>
    </row>
    <row r="314" spans="8:19">
      <c r="H314" s="131"/>
      <c r="I314" s="131"/>
      <c r="J314" s="131"/>
      <c r="K314" s="131"/>
      <c r="L314" s="131"/>
      <c r="M314" s="131"/>
      <c r="N314" s="131"/>
      <c r="O314" s="131"/>
      <c r="P314" s="131"/>
      <c r="Q314" s="298"/>
      <c r="R314" s="131"/>
      <c r="S314" s="131"/>
    </row>
    <row r="315" spans="8:19">
      <c r="H315" s="131"/>
      <c r="I315" s="131"/>
      <c r="J315" s="131"/>
      <c r="K315" s="131"/>
      <c r="L315" s="131"/>
      <c r="M315" s="131"/>
      <c r="N315" s="131"/>
      <c r="O315" s="131"/>
      <c r="P315" s="131"/>
      <c r="Q315" s="298"/>
      <c r="R315" s="131"/>
      <c r="S315" s="131"/>
    </row>
    <row r="316" spans="8:19">
      <c r="H316" s="131"/>
      <c r="I316" s="131"/>
      <c r="J316" s="131"/>
      <c r="K316" s="131"/>
      <c r="L316" s="131"/>
      <c r="M316" s="131"/>
      <c r="N316" s="131"/>
      <c r="O316" s="131"/>
      <c r="P316" s="131"/>
      <c r="Q316" s="298"/>
      <c r="R316" s="131"/>
      <c r="S316" s="131"/>
    </row>
    <row r="317" spans="8:19">
      <c r="H317" s="131"/>
      <c r="I317" s="131"/>
      <c r="J317" s="131"/>
      <c r="K317" s="131"/>
      <c r="L317" s="131"/>
      <c r="M317" s="131"/>
      <c r="N317" s="131"/>
      <c r="O317" s="131"/>
      <c r="P317" s="131"/>
      <c r="Q317" s="298"/>
      <c r="R317" s="131"/>
      <c r="S317" s="131"/>
    </row>
    <row r="318" spans="8:19">
      <c r="H318" s="131"/>
      <c r="I318" s="131"/>
      <c r="J318" s="131"/>
      <c r="K318" s="131"/>
      <c r="L318" s="131"/>
      <c r="M318" s="131"/>
      <c r="N318" s="131"/>
      <c r="O318" s="131"/>
      <c r="P318" s="131"/>
      <c r="Q318" s="298"/>
      <c r="R318" s="131"/>
      <c r="S318" s="131"/>
    </row>
    <row r="319" spans="8:19">
      <c r="H319" s="131"/>
      <c r="I319" s="131"/>
      <c r="J319" s="131"/>
      <c r="K319" s="131"/>
      <c r="L319" s="131"/>
      <c r="M319" s="131"/>
      <c r="N319" s="131"/>
      <c r="O319" s="131"/>
      <c r="P319" s="131"/>
      <c r="Q319" s="298"/>
      <c r="R319" s="131"/>
      <c r="S319" s="131"/>
    </row>
    <row r="320" spans="8:19">
      <c r="H320" s="131"/>
      <c r="I320" s="131"/>
      <c r="J320" s="131"/>
      <c r="K320" s="131"/>
      <c r="L320" s="131"/>
      <c r="M320" s="131"/>
      <c r="N320" s="131"/>
      <c r="O320" s="131"/>
      <c r="P320" s="131"/>
      <c r="Q320" s="298"/>
      <c r="R320" s="131"/>
      <c r="S320" s="131"/>
    </row>
    <row r="321" spans="8:19">
      <c r="H321" s="131"/>
      <c r="I321" s="131"/>
      <c r="J321" s="131"/>
      <c r="K321" s="131"/>
      <c r="L321" s="131"/>
      <c r="M321" s="131"/>
      <c r="N321" s="131"/>
      <c r="O321" s="131"/>
      <c r="P321" s="131"/>
      <c r="Q321" s="298"/>
      <c r="R321" s="131"/>
      <c r="S321" s="131"/>
    </row>
    <row r="322" spans="8:19">
      <c r="H322" s="131"/>
      <c r="I322" s="131"/>
      <c r="J322" s="131"/>
      <c r="K322" s="131"/>
      <c r="L322" s="131"/>
      <c r="M322" s="131"/>
      <c r="N322" s="131"/>
      <c r="O322" s="131"/>
      <c r="P322" s="131"/>
      <c r="Q322" s="298"/>
      <c r="R322" s="131"/>
      <c r="S322" s="131"/>
    </row>
    <row r="323" spans="8:19">
      <c r="H323" s="131"/>
      <c r="I323" s="131"/>
      <c r="J323" s="131"/>
      <c r="K323" s="131"/>
      <c r="L323" s="131"/>
      <c r="M323" s="131"/>
      <c r="N323" s="131"/>
      <c r="O323" s="131"/>
      <c r="P323" s="131"/>
      <c r="Q323" s="298"/>
      <c r="R323" s="131"/>
      <c r="S323" s="131"/>
    </row>
    <row r="324" spans="8:19">
      <c r="H324" s="131"/>
      <c r="I324" s="131"/>
      <c r="J324" s="131"/>
      <c r="K324" s="131"/>
      <c r="L324" s="131"/>
      <c r="M324" s="131"/>
      <c r="N324" s="131"/>
      <c r="O324" s="131"/>
      <c r="P324" s="131"/>
      <c r="Q324" s="298"/>
      <c r="R324" s="131"/>
      <c r="S324" s="131"/>
    </row>
    <row r="325" spans="8:19">
      <c r="H325" s="131"/>
      <c r="I325" s="131"/>
      <c r="J325" s="131"/>
      <c r="K325" s="131"/>
      <c r="L325" s="131"/>
      <c r="M325" s="131"/>
      <c r="N325" s="131"/>
      <c r="O325" s="131"/>
      <c r="P325" s="131"/>
      <c r="Q325" s="298"/>
      <c r="R325" s="131"/>
      <c r="S325" s="131"/>
    </row>
    <row r="326" spans="8:19">
      <c r="H326" s="131"/>
      <c r="I326" s="131"/>
      <c r="J326" s="131"/>
      <c r="K326" s="131"/>
      <c r="L326" s="131"/>
      <c r="M326" s="131"/>
      <c r="N326" s="131"/>
      <c r="O326" s="131"/>
      <c r="P326" s="131"/>
      <c r="Q326" s="298"/>
      <c r="R326" s="131"/>
      <c r="S326" s="131"/>
    </row>
    <row r="327" spans="8:19">
      <c r="H327" s="131"/>
      <c r="I327" s="131"/>
      <c r="J327" s="131"/>
      <c r="K327" s="131"/>
      <c r="L327" s="131"/>
      <c r="M327" s="131"/>
      <c r="N327" s="131"/>
      <c r="O327" s="131"/>
      <c r="P327" s="131"/>
      <c r="Q327" s="298"/>
      <c r="R327" s="131"/>
      <c r="S327" s="131"/>
    </row>
    <row r="328" spans="8:19">
      <c r="H328" s="131"/>
      <c r="I328" s="131"/>
      <c r="J328" s="131"/>
      <c r="K328" s="131"/>
      <c r="L328" s="131"/>
      <c r="M328" s="131"/>
      <c r="N328" s="131"/>
      <c r="O328" s="131"/>
      <c r="P328" s="131"/>
      <c r="Q328" s="298"/>
      <c r="R328" s="131"/>
      <c r="S328" s="131"/>
    </row>
    <row r="329" spans="8:19">
      <c r="H329" s="131"/>
      <c r="I329" s="131"/>
      <c r="J329" s="131"/>
      <c r="K329" s="131"/>
      <c r="L329" s="131"/>
      <c r="M329" s="131"/>
      <c r="N329" s="131"/>
      <c r="O329" s="131"/>
      <c r="P329" s="131"/>
      <c r="Q329" s="298"/>
      <c r="R329" s="131"/>
      <c r="S329" s="131"/>
    </row>
    <row r="330" spans="8:19">
      <c r="H330" s="131"/>
      <c r="I330" s="131"/>
      <c r="J330" s="131"/>
      <c r="K330" s="131"/>
      <c r="L330" s="131"/>
      <c r="M330" s="131"/>
      <c r="N330" s="131"/>
      <c r="O330" s="131"/>
      <c r="P330" s="131"/>
      <c r="Q330" s="298"/>
      <c r="R330" s="131"/>
      <c r="S330" s="131"/>
    </row>
    <row r="331" spans="8:19">
      <c r="H331" s="131"/>
      <c r="I331" s="131"/>
      <c r="J331" s="131"/>
      <c r="K331" s="131"/>
      <c r="L331" s="131"/>
      <c r="M331" s="131"/>
      <c r="N331" s="131"/>
      <c r="O331" s="131"/>
      <c r="P331" s="131"/>
      <c r="Q331" s="298"/>
      <c r="R331" s="131"/>
      <c r="S331" s="131"/>
    </row>
    <row r="332" spans="8:19">
      <c r="H332" s="131"/>
      <c r="I332" s="131"/>
      <c r="J332" s="131"/>
      <c r="K332" s="131"/>
      <c r="L332" s="131"/>
      <c r="M332" s="131"/>
      <c r="N332" s="131"/>
      <c r="O332" s="131"/>
      <c r="P332" s="131"/>
      <c r="Q332" s="298"/>
      <c r="R332" s="131"/>
      <c r="S332" s="131"/>
    </row>
    <row r="333" spans="8:19">
      <c r="H333" s="131"/>
      <c r="I333" s="131"/>
      <c r="J333" s="131"/>
      <c r="K333" s="131"/>
      <c r="L333" s="131"/>
      <c r="M333" s="131"/>
      <c r="N333" s="131"/>
      <c r="O333" s="131"/>
      <c r="P333" s="131"/>
      <c r="Q333" s="298"/>
      <c r="R333" s="131"/>
      <c r="S333" s="131"/>
    </row>
    <row r="334" spans="8:19">
      <c r="H334" s="131"/>
      <c r="I334" s="131"/>
      <c r="J334" s="131"/>
      <c r="K334" s="131"/>
      <c r="L334" s="131"/>
      <c r="M334" s="131"/>
      <c r="N334" s="131"/>
      <c r="O334" s="131"/>
      <c r="P334" s="131"/>
      <c r="Q334" s="298"/>
      <c r="R334" s="131"/>
      <c r="S334" s="131"/>
    </row>
    <row r="335" spans="8:19">
      <c r="H335" s="131"/>
      <c r="I335" s="131"/>
      <c r="J335" s="131"/>
      <c r="K335" s="131"/>
      <c r="L335" s="131"/>
      <c r="M335" s="131"/>
      <c r="N335" s="131"/>
      <c r="O335" s="131"/>
      <c r="P335" s="131"/>
      <c r="Q335" s="298"/>
      <c r="R335" s="131"/>
      <c r="S335" s="131"/>
    </row>
    <row r="336" spans="8:19">
      <c r="H336" s="131"/>
      <c r="I336" s="131"/>
      <c r="J336" s="131"/>
      <c r="K336" s="131"/>
      <c r="L336" s="131"/>
      <c r="M336" s="131"/>
      <c r="N336" s="131"/>
      <c r="O336" s="131"/>
      <c r="P336" s="131"/>
      <c r="Q336" s="298"/>
      <c r="R336" s="131"/>
      <c r="S336" s="131"/>
    </row>
    <row r="337" spans="8:19">
      <c r="H337" s="131"/>
      <c r="I337" s="131"/>
      <c r="J337" s="131"/>
      <c r="K337" s="131"/>
      <c r="L337" s="131"/>
      <c r="M337" s="131"/>
      <c r="N337" s="131"/>
      <c r="O337" s="131"/>
      <c r="P337" s="131"/>
      <c r="Q337" s="298"/>
      <c r="R337" s="131"/>
      <c r="S337" s="131"/>
    </row>
    <row r="338" spans="8:19">
      <c r="H338" s="131"/>
      <c r="I338" s="131"/>
      <c r="J338" s="131"/>
      <c r="K338" s="131"/>
      <c r="L338" s="131"/>
      <c r="M338" s="131"/>
      <c r="N338" s="131"/>
      <c r="O338" s="131"/>
      <c r="P338" s="131"/>
      <c r="Q338" s="298"/>
      <c r="R338" s="131"/>
      <c r="S338" s="131"/>
    </row>
    <row r="339" spans="8:19">
      <c r="H339" s="131"/>
      <c r="I339" s="131"/>
      <c r="J339" s="131"/>
      <c r="K339" s="131"/>
      <c r="L339" s="131"/>
      <c r="M339" s="131"/>
      <c r="N339" s="131"/>
      <c r="O339" s="131"/>
      <c r="P339" s="131"/>
      <c r="Q339" s="298"/>
      <c r="R339" s="131"/>
      <c r="S339" s="131"/>
    </row>
    <row r="340" spans="8:19">
      <c r="H340" s="131"/>
      <c r="I340" s="131"/>
      <c r="J340" s="131"/>
      <c r="K340" s="131"/>
      <c r="L340" s="131"/>
      <c r="M340" s="131"/>
      <c r="N340" s="131"/>
      <c r="O340" s="131"/>
      <c r="P340" s="131"/>
      <c r="Q340" s="298"/>
      <c r="R340" s="131"/>
      <c r="S340" s="131"/>
    </row>
    <row r="341" spans="8:19">
      <c r="H341" s="131"/>
      <c r="I341" s="131"/>
      <c r="J341" s="131"/>
      <c r="K341" s="131"/>
      <c r="L341" s="131"/>
      <c r="M341" s="131"/>
      <c r="N341" s="131"/>
      <c r="O341" s="131"/>
      <c r="P341" s="131"/>
      <c r="Q341" s="298"/>
      <c r="R341" s="131"/>
      <c r="S341" s="131"/>
    </row>
    <row r="342" spans="8:19">
      <c r="H342" s="131"/>
      <c r="I342" s="131"/>
      <c r="J342" s="131"/>
      <c r="K342" s="131"/>
      <c r="L342" s="131"/>
      <c r="M342" s="131"/>
      <c r="N342" s="131"/>
      <c r="O342" s="131"/>
      <c r="P342" s="131"/>
      <c r="Q342" s="298"/>
      <c r="R342" s="131"/>
      <c r="S342" s="131"/>
    </row>
    <row r="343" spans="8:19">
      <c r="H343" s="131"/>
      <c r="I343" s="131"/>
      <c r="J343" s="131"/>
      <c r="K343" s="131"/>
      <c r="L343" s="131"/>
      <c r="M343" s="131"/>
      <c r="N343" s="131"/>
      <c r="O343" s="131"/>
      <c r="P343" s="131"/>
      <c r="Q343" s="298"/>
      <c r="R343" s="131"/>
      <c r="S343" s="131"/>
    </row>
    <row r="344" spans="8:19">
      <c r="H344" s="131"/>
      <c r="I344" s="131"/>
      <c r="J344" s="131"/>
      <c r="K344" s="131"/>
      <c r="L344" s="131"/>
      <c r="M344" s="131"/>
      <c r="N344" s="131"/>
      <c r="O344" s="131"/>
      <c r="P344" s="131"/>
      <c r="Q344" s="298"/>
      <c r="R344" s="131"/>
      <c r="S344" s="131"/>
    </row>
    <row r="345" spans="8:19">
      <c r="H345" s="131"/>
      <c r="I345" s="131"/>
      <c r="J345" s="131"/>
      <c r="K345" s="131"/>
      <c r="L345" s="131"/>
      <c r="M345" s="131"/>
      <c r="N345" s="131"/>
      <c r="O345" s="131"/>
      <c r="P345" s="131"/>
      <c r="Q345" s="298"/>
      <c r="R345" s="131"/>
      <c r="S345" s="131"/>
    </row>
    <row r="346" spans="8:19">
      <c r="H346" s="131"/>
      <c r="I346" s="131"/>
      <c r="J346" s="131"/>
      <c r="K346" s="131"/>
      <c r="L346" s="131"/>
      <c r="M346" s="131"/>
      <c r="N346" s="131"/>
      <c r="O346" s="131"/>
      <c r="P346" s="131"/>
      <c r="Q346" s="298"/>
      <c r="R346" s="131"/>
      <c r="S346" s="131"/>
    </row>
    <row r="347" spans="8:19">
      <c r="H347" s="131"/>
      <c r="I347" s="131"/>
      <c r="J347" s="131"/>
      <c r="K347" s="131"/>
      <c r="L347" s="131"/>
      <c r="M347" s="131"/>
      <c r="N347" s="131"/>
      <c r="O347" s="131"/>
      <c r="P347" s="131"/>
      <c r="Q347" s="298"/>
      <c r="R347" s="131"/>
      <c r="S347" s="131"/>
    </row>
    <row r="348" spans="8:19">
      <c r="H348" s="131"/>
      <c r="I348" s="131"/>
      <c r="J348" s="131"/>
      <c r="K348" s="131"/>
      <c r="L348" s="131"/>
      <c r="M348" s="131"/>
      <c r="N348" s="131"/>
      <c r="O348" s="131"/>
      <c r="P348" s="131"/>
      <c r="Q348" s="298"/>
      <c r="R348" s="131"/>
      <c r="S348" s="131"/>
    </row>
    <row r="349" spans="8:19">
      <c r="H349" s="131"/>
      <c r="I349" s="131"/>
      <c r="J349" s="131"/>
      <c r="K349" s="131"/>
      <c r="L349" s="131"/>
      <c r="M349" s="131"/>
      <c r="N349" s="131"/>
      <c r="O349" s="131"/>
      <c r="P349" s="131"/>
      <c r="Q349" s="298"/>
      <c r="R349" s="131"/>
      <c r="S349" s="131"/>
    </row>
    <row r="350" spans="8:19">
      <c r="H350" s="131"/>
      <c r="I350" s="131"/>
      <c r="J350" s="131"/>
      <c r="K350" s="131"/>
      <c r="L350" s="131"/>
      <c r="M350" s="131"/>
      <c r="N350" s="131"/>
      <c r="O350" s="131"/>
      <c r="P350" s="131"/>
      <c r="Q350" s="298"/>
      <c r="R350" s="131"/>
      <c r="S350" s="131"/>
    </row>
    <row r="351" spans="8:19">
      <c r="H351" s="131"/>
      <c r="I351" s="131"/>
      <c r="J351" s="131"/>
      <c r="K351" s="131"/>
      <c r="L351" s="131"/>
      <c r="M351" s="131"/>
      <c r="N351" s="131"/>
      <c r="O351" s="131"/>
      <c r="P351" s="131"/>
      <c r="Q351" s="298"/>
      <c r="R351" s="131"/>
      <c r="S351" s="131"/>
    </row>
  </sheetData>
  <phoneticPr fontId="4" type="noConversion"/>
  <hyperlinks>
    <hyperlink ref="A6" location="'Table of Contents'!A1" display="Table of  Contents" xr:uid="{00000000-0004-0000-0100-000000000000}"/>
    <hyperlink ref="A6:B6" location="'Table of Contents'!A1" display="Table of  Contents" xr:uid="{00000000-0004-0000-0100-000001000000}"/>
    <hyperlink ref="B9" location="'Financial Highlights'!A1" display="Financial Highlights" xr:uid="{00000000-0004-0000-0100-000002000000}"/>
    <hyperlink ref="B10" location="IS!A1" display="Income Statements [Group/Bank]" xr:uid="{00000000-0004-0000-0100-000003000000}"/>
    <hyperlink ref="B11" location="BS!A1" display="Balance Sheets [Group/Bank]" xr:uid="{00000000-0004-0000-0100-000004000000}"/>
    <hyperlink ref="B12" location="'NIM NIS_Bank + Card'!A1" display="NIM &amp; NIS [Bank+Card]" xr:uid="{00000000-0004-0000-0100-000005000000}"/>
    <hyperlink ref="B13" location="'NIM NIS_Bank'!A1" display="NIM &amp; NIS [Bank]" xr:uid="{00000000-0004-0000-0100-000006000000}"/>
    <hyperlink ref="B16" location="Loans_Bank!A1" display="Loans [Bank]" xr:uid="{00000000-0004-0000-0100-000007000000}"/>
    <hyperlink ref="B18" location="'Asset Quality_Group'!A1" display="Asset Quality [Group]" xr:uid="{00000000-0004-0000-0100-000008000000}"/>
    <hyperlink ref="B19" location="'Asset Quality_Bank'!A1" display="Asset Quality [Bank]" xr:uid="{00000000-0004-0000-0100-000009000000}"/>
    <hyperlink ref="B20" location="'Provision_Bank '!A1" display="Provision [Bank]" xr:uid="{00000000-0004-0000-0100-00000A000000}"/>
    <hyperlink ref="B21" location="Delinquency_Bank!A1" display="Delinquency [Bank]" xr:uid="{00000000-0004-0000-0100-00000B000000}"/>
    <hyperlink ref="B14" location="'Non-Interest Income'!A1" display="Non-Interest Income [Group/Bank]" xr:uid="{00000000-0004-0000-0100-00000C000000}"/>
    <hyperlink ref="B15" location="'SG&amp;A Expense'!A1" display="SG&amp;A Expense [Group/Bank]" xr:uid="{00000000-0004-0000-0100-00000D000000}"/>
    <hyperlink ref="B17" location="'Funding_Bank '!A1" display="Funding [Bank]" xr:uid="{00000000-0004-0000-0100-00000E000000}"/>
    <hyperlink ref="B22" location="'Capital Adequacy_Group'!A1" display="Capital Adequacy [Group]" xr:uid="{00000000-0004-0000-0100-00000F000000}"/>
    <hyperlink ref="B23" location="'Capital Adequacy_Bank'!A1" display="Capital Adequacy [Bank]" xr:uid="{00000000-0004-0000-0100-000010000000}"/>
    <hyperlink ref="B24" location="'Woori Card'!A1" display="Woori Card" xr:uid="{00000000-0004-0000-0100-000011000000}"/>
    <hyperlink ref="B25" location="'Orgarnization Structure'!A1" display="Orgarnization Structure" xr:uid="{00000000-0004-0000-0100-000012000000}"/>
    <hyperlink ref="A41" location="'Table of Contents'!A1" display="Table of  Contents" xr:uid="{00000000-0004-0000-0100-000013000000}"/>
    <hyperlink ref="A41:B41" location="'Table of Contents'!A1" display="Table of  Contents" xr:uid="{00000000-0004-0000-0100-000014000000}"/>
    <hyperlink ref="B26" location="'Credit Rating'!A1" display="Credit Rating" xr:uid="{00000000-0004-0000-0100-000015000000}"/>
    <hyperlink ref="B44" location="'Financial Highlights'!A1" display="Financial Highlights" xr:uid="{00000000-0004-0000-0100-000016000000}"/>
    <hyperlink ref="B45" location="IS!A1" display="Income Statements [Group/Bank]" xr:uid="{00000000-0004-0000-0100-000017000000}"/>
    <hyperlink ref="B46" location="BS!A1" display="Balance Sheets [Group/Bank]" xr:uid="{00000000-0004-0000-0100-000018000000}"/>
    <hyperlink ref="B47" location="'NIM NIS_Bank + Card'!A1" display="NIM &amp; NIS [Bank+Card]" xr:uid="{00000000-0004-0000-0100-000019000000}"/>
    <hyperlink ref="B51" location="Loans_Bank!A1" display="Loans [Bank]" xr:uid="{00000000-0004-0000-0100-00001A000000}"/>
    <hyperlink ref="B53" location="'Asset Quality_Group'!A1" display="Asset Quality [Group]" xr:uid="{00000000-0004-0000-0100-00001B000000}"/>
    <hyperlink ref="B54" location="'Asset Quality_Bank'!A1" display="Asset Quality [Bank]" xr:uid="{00000000-0004-0000-0100-00001C000000}"/>
    <hyperlink ref="B55" location="'Provision_Bank '!A1" display="Provision [Bank]" xr:uid="{00000000-0004-0000-0100-00001D000000}"/>
    <hyperlink ref="B56" location="Delinquency_Bank!A1" display="Delinquency [Bank]" xr:uid="{00000000-0004-0000-0100-00001E000000}"/>
    <hyperlink ref="B48" location="'NIM NIS_Bank'!A1" display="NIM &amp; NIS [Bank]" xr:uid="{00000000-0004-0000-0100-00001F000000}"/>
    <hyperlink ref="B50" location="'SG&amp;A Expense'!A1" display="SG&amp;A Expense [Group/Bank]" xr:uid="{00000000-0004-0000-0100-000020000000}"/>
    <hyperlink ref="B52" location="'Funding_Bank '!A1" display="Funding [Bank]" xr:uid="{00000000-0004-0000-0100-000021000000}"/>
    <hyperlink ref="B57" location="'Capital Adequacy_Group'!A1" display="Capital Adequacy [Group]" xr:uid="{00000000-0004-0000-0100-000022000000}"/>
    <hyperlink ref="B58" location="'Capital Adequacy_Bank'!A1" display="Capital Adequacy [Bank]" xr:uid="{00000000-0004-0000-0100-000023000000}"/>
    <hyperlink ref="B59" location="'Woori Card'!A1" display="Woori Card" xr:uid="{00000000-0004-0000-0100-000024000000}"/>
    <hyperlink ref="B60" location="'Orgarnization Structure'!A1" display="Orgarnization Structure" xr:uid="{00000000-0004-0000-0100-000025000000}"/>
    <hyperlink ref="B61" location="'Credit Rating'!A1" display="Credit Rating" xr:uid="{00000000-0004-0000-0100-000026000000}"/>
  </hyperlinks>
  <pageMargins left="0.23622047244094491" right="0.31496062992125984" top="0.74803149606299213" bottom="0.31496062992125984" header="0.31496062992125984" footer="0.31496062992125984"/>
  <pageSetup paperSize="9" scale="86" fitToHeight="0" orientation="landscape" r:id="rId1"/>
  <rowBreaks count="1" manualBreakCount="1">
    <brk id="37" max="1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7030A0"/>
  </sheetPr>
  <dimension ref="A2:AR764"/>
  <sheetViews>
    <sheetView view="pageBreakPreview" zoomScale="85" zoomScaleSheetLayoutView="85" workbookViewId="0">
      <pane xSplit="5" topLeftCell="AC1" activePane="topRight" state="frozen"/>
      <selection activeCell="F20" sqref="F20"/>
      <selection pane="topRight" activeCell="AC2" sqref="AC2"/>
    </sheetView>
  </sheetViews>
  <sheetFormatPr defaultRowHeight="16.5"/>
  <cols>
    <col min="1" max="1" width="4.375" customWidth="1"/>
    <col min="2" max="2" width="35.375" bestFit="1" customWidth="1"/>
    <col min="3" max="3" width="2.625" customWidth="1"/>
    <col min="4" max="4" width="2.25" customWidth="1"/>
    <col min="5" max="5" width="21.875" bestFit="1" customWidth="1"/>
    <col min="6" max="15" width="10" customWidth="1"/>
    <col min="16" max="17" width="12.875" bestFit="1" customWidth="1"/>
    <col min="18" max="18" width="19.125" bestFit="1" customWidth="1"/>
    <col min="19" max="19" width="20.375" bestFit="1" customWidth="1"/>
    <col min="20" max="29" width="20.25" customWidth="1"/>
    <col min="30" max="30" width="27.625" style="74" customWidth="1"/>
    <col min="31" max="31" width="18.125" bestFit="1" customWidth="1"/>
    <col min="41" max="42" width="0" hidden="1" customWidth="1"/>
    <col min="43" max="43" width="20.5" bestFit="1" customWidth="1"/>
    <col min="44" max="44" width="23.125" bestFit="1" customWidth="1"/>
  </cols>
  <sheetData>
    <row r="2" spans="1:44">
      <c r="R2" s="98" t="s">
        <v>669</v>
      </c>
      <c r="S2" s="99" t="s">
        <v>670</v>
      </c>
      <c r="T2" t="s">
        <v>699</v>
      </c>
      <c r="U2" t="s">
        <v>700</v>
      </c>
      <c r="V2" t="s">
        <v>697</v>
      </c>
      <c r="W2" t="s">
        <v>701</v>
      </c>
      <c r="X2" t="s">
        <v>702</v>
      </c>
      <c r="Y2" t="s">
        <v>707</v>
      </c>
      <c r="Z2" t="s">
        <v>715</v>
      </c>
      <c r="AA2" t="s">
        <v>723</v>
      </c>
      <c r="AB2" t="s">
        <v>734</v>
      </c>
      <c r="AC2" t="s">
        <v>743</v>
      </c>
    </row>
    <row r="3" spans="1:44">
      <c r="C3" s="49" t="s">
        <v>105</v>
      </c>
      <c r="D3" s="1"/>
      <c r="E3" s="1"/>
      <c r="F3" s="62">
        <v>1</v>
      </c>
      <c r="G3" s="62">
        <v>2</v>
      </c>
      <c r="H3" s="62">
        <v>3</v>
      </c>
      <c r="I3" s="62">
        <v>4</v>
      </c>
      <c r="J3" s="62">
        <v>5</v>
      </c>
      <c r="K3" s="62">
        <v>6</v>
      </c>
      <c r="L3" s="62">
        <v>7</v>
      </c>
      <c r="M3" s="62">
        <v>8</v>
      </c>
      <c r="N3" s="62">
        <v>9</v>
      </c>
      <c r="O3" s="62">
        <v>10</v>
      </c>
      <c r="P3" s="62">
        <v>11</v>
      </c>
      <c r="Q3" s="62">
        <v>12</v>
      </c>
      <c r="R3" s="62">
        <v>13</v>
      </c>
      <c r="S3">
        <v>14</v>
      </c>
    </row>
    <row r="4" spans="1:44">
      <c r="A4" t="s">
        <v>303</v>
      </c>
      <c r="C4" s="1"/>
      <c r="D4" s="1"/>
      <c r="E4" s="1"/>
      <c r="F4" s="51" t="s">
        <v>1</v>
      </c>
      <c r="G4" s="51" t="s">
        <v>2</v>
      </c>
      <c r="H4" s="51" t="s">
        <v>3</v>
      </c>
      <c r="I4" s="51" t="s">
        <v>84</v>
      </c>
      <c r="J4" s="51" t="s">
        <v>85</v>
      </c>
      <c r="K4" s="51" t="s">
        <v>86</v>
      </c>
      <c r="L4" s="51" t="s">
        <v>87</v>
      </c>
      <c r="M4" s="51" t="s">
        <v>88</v>
      </c>
      <c r="N4" s="51" t="s">
        <v>83</v>
      </c>
      <c r="O4" s="51" t="s">
        <v>89</v>
      </c>
      <c r="P4" s="51" t="s">
        <v>94</v>
      </c>
      <c r="Q4" s="51" t="s">
        <v>103</v>
      </c>
      <c r="R4" s="51" t="s">
        <v>666</v>
      </c>
      <c r="S4" s="51" t="s">
        <v>668</v>
      </c>
      <c r="T4" s="51" t="s">
        <v>674</v>
      </c>
      <c r="U4" s="108" t="s">
        <v>690</v>
      </c>
      <c r="V4" s="110" t="s">
        <v>693</v>
      </c>
      <c r="W4" s="112" t="s">
        <v>696</v>
      </c>
      <c r="X4" s="43" t="s">
        <v>698</v>
      </c>
      <c r="Y4" s="43" t="s">
        <v>754</v>
      </c>
      <c r="Z4" s="43" t="s">
        <v>755</v>
      </c>
      <c r="AA4" s="43" t="s">
        <v>756</v>
      </c>
      <c r="AB4" s="43" t="s">
        <v>757</v>
      </c>
      <c r="AC4" s="43" t="s">
        <v>758</v>
      </c>
      <c r="AD4" s="118" t="s">
        <v>753</v>
      </c>
    </row>
    <row r="5" spans="1:44">
      <c r="A5" s="63">
        <v>1</v>
      </c>
      <c r="B5" s="15" t="s">
        <v>59</v>
      </c>
      <c r="C5" s="52" t="s">
        <v>106</v>
      </c>
      <c r="D5" s="53"/>
      <c r="E5" s="53"/>
      <c r="F5" s="54">
        <v>21611787325477.309</v>
      </c>
      <c r="G5" s="54">
        <v>22280055823665.09</v>
      </c>
      <c r="H5" s="54">
        <v>18365032569044.09</v>
      </c>
      <c r="I5" s="54">
        <v>18890870031567</v>
      </c>
      <c r="J5" s="54">
        <v>15029931474364</v>
      </c>
      <c r="K5" s="54">
        <v>19846934245954</v>
      </c>
      <c r="L5" s="54">
        <v>17815404801147</v>
      </c>
      <c r="M5" s="54">
        <v>19343217836269</v>
      </c>
      <c r="N5" s="54">
        <v>19955447947074</v>
      </c>
      <c r="O5" s="54">
        <v>22073878884048</v>
      </c>
      <c r="P5" s="54">
        <v>20421877520447</v>
      </c>
      <c r="Q5" s="54">
        <v>22257730686729</v>
      </c>
      <c r="R5" s="81">
        <v>20969468423607</v>
      </c>
      <c r="S5" s="80">
        <v>20939513827622</v>
      </c>
      <c r="T5" s="109">
        <v>21451743173339</v>
      </c>
      <c r="U5" s="109">
        <v>19745775703765.695</v>
      </c>
      <c r="V5" s="109">
        <v>22487139436483</v>
      </c>
      <c r="W5" s="109">
        <v>22257747069690.203</v>
      </c>
      <c r="X5" s="109">
        <v>19845327354707.844</v>
      </c>
      <c r="Y5" s="109">
        <v>29226461894284</v>
      </c>
      <c r="Z5" s="109">
        <v>22682078427381.051</v>
      </c>
      <c r="AA5" s="109">
        <v>18973287561583</v>
      </c>
      <c r="AB5" s="109">
        <v>21963724369080</v>
      </c>
      <c r="AC5" s="109">
        <v>21850692401867</v>
      </c>
      <c r="AD5" s="102">
        <v>21850692401867</v>
      </c>
      <c r="AE5" s="111"/>
      <c r="AG5" s="91" t="s">
        <v>106</v>
      </c>
      <c r="AH5" s="92"/>
      <c r="AI5" s="92"/>
      <c r="AK5" s="48" t="str">
        <f t="shared" ref="AK5:AK36" si="0">IF(AG5=C5,"Y","NO!!!!!!!!!!!1")</f>
        <v>Y</v>
      </c>
      <c r="AL5" s="48" t="str">
        <f t="shared" ref="AL5:AL36" si="1">IF(AH5=D5,"Y","NO!!!!!!!!!!!1")</f>
        <v>Y</v>
      </c>
      <c r="AM5" s="48" t="str">
        <f t="shared" ref="AM5:AM36" si="2">IF(AI5=E5,"Y","NO!!!!!!!!!!!1")</f>
        <v>Y</v>
      </c>
      <c r="AO5">
        <v>21451743173339</v>
      </c>
      <c r="AP5" s="79">
        <f t="shared" ref="AP5:AP36" si="3">AO5-T5</f>
        <v>0</v>
      </c>
      <c r="AQ5" s="109">
        <v>22682078427381.051</v>
      </c>
      <c r="AR5" s="106">
        <f t="shared" ref="AR5:AR36" si="4">AQ5-Z5</f>
        <v>0</v>
      </c>
    </row>
    <row r="6" spans="1:44">
      <c r="A6" s="63">
        <v>2</v>
      </c>
      <c r="B6" s="63"/>
      <c r="C6" s="55"/>
      <c r="D6" s="56" t="s">
        <v>107</v>
      </c>
      <c r="E6" s="56"/>
      <c r="F6" s="54">
        <v>1525389938994</v>
      </c>
      <c r="G6" s="54">
        <v>1842166175704</v>
      </c>
      <c r="H6" s="54">
        <v>1906243896074</v>
      </c>
      <c r="I6" s="54">
        <v>2698316633308</v>
      </c>
      <c r="J6" s="54">
        <v>1766385524734</v>
      </c>
      <c r="K6" s="54">
        <v>1997011264305</v>
      </c>
      <c r="L6" s="54">
        <v>2445652487857</v>
      </c>
      <c r="M6" s="54">
        <v>2897837261351</v>
      </c>
      <c r="N6" s="54">
        <v>2654397418721</v>
      </c>
      <c r="O6" s="54">
        <v>2006568998550</v>
      </c>
      <c r="P6" s="54">
        <v>2512866880368</v>
      </c>
      <c r="Q6" s="54">
        <v>2221906526599</v>
      </c>
      <c r="R6" s="81">
        <v>2551067167820</v>
      </c>
      <c r="S6" s="80">
        <v>2088355033591</v>
      </c>
      <c r="T6" s="109">
        <v>2040874060701</v>
      </c>
      <c r="U6" s="109">
        <v>1690882605156</v>
      </c>
      <c r="V6" s="109">
        <v>2101177387130</v>
      </c>
      <c r="W6" s="109">
        <v>1825239641989</v>
      </c>
      <c r="X6" s="109">
        <v>1867293913249</v>
      </c>
      <c r="Y6" s="109">
        <v>1462774999429</v>
      </c>
      <c r="Z6" s="109">
        <v>2407764962604</v>
      </c>
      <c r="AA6" s="109">
        <v>1713377312802</v>
      </c>
      <c r="AB6" s="109">
        <v>1467229469639</v>
      </c>
      <c r="AC6" s="109">
        <v>1640874942151</v>
      </c>
      <c r="AD6" s="102">
        <v>1640874942151</v>
      </c>
      <c r="AE6" s="111"/>
      <c r="AG6" s="93"/>
      <c r="AH6" s="94" t="s">
        <v>107</v>
      </c>
      <c r="AI6" s="94"/>
      <c r="AK6" s="48" t="str">
        <f t="shared" si="0"/>
        <v>Y</v>
      </c>
      <c r="AL6" s="48" t="str">
        <f t="shared" si="1"/>
        <v>Y</v>
      </c>
      <c r="AM6" s="48" t="str">
        <f t="shared" si="2"/>
        <v>Y</v>
      </c>
      <c r="AO6">
        <v>2040874060701</v>
      </c>
      <c r="AP6" s="79">
        <f t="shared" si="3"/>
        <v>0</v>
      </c>
      <c r="AQ6" s="109">
        <v>2407764962604</v>
      </c>
      <c r="AR6" s="106">
        <f t="shared" si="4"/>
        <v>0</v>
      </c>
    </row>
    <row r="7" spans="1:44">
      <c r="A7" s="63">
        <v>3</v>
      </c>
      <c r="B7" s="63"/>
      <c r="C7" s="55"/>
      <c r="D7" s="56" t="s">
        <v>108</v>
      </c>
      <c r="E7" s="56"/>
      <c r="F7" s="54">
        <v>662588838391</v>
      </c>
      <c r="G7" s="54">
        <v>643105675956</v>
      </c>
      <c r="H7" s="54">
        <v>661562060296</v>
      </c>
      <c r="I7" s="54">
        <v>654124021439</v>
      </c>
      <c r="J7" s="54">
        <v>666056006914</v>
      </c>
      <c r="K7" s="54">
        <v>671424796262</v>
      </c>
      <c r="L7" s="54">
        <v>630425115158</v>
      </c>
      <c r="M7" s="54">
        <v>617031737198</v>
      </c>
      <c r="N7" s="54">
        <v>656863567956</v>
      </c>
      <c r="O7" s="54">
        <v>617181428784</v>
      </c>
      <c r="P7" s="54">
        <v>663944840459</v>
      </c>
      <c r="Q7" s="54">
        <v>673836808894</v>
      </c>
      <c r="R7" s="81">
        <v>669859583820</v>
      </c>
      <c r="S7" s="80">
        <v>695330646458</v>
      </c>
      <c r="T7" s="109">
        <v>770020562977</v>
      </c>
      <c r="U7" s="109">
        <v>557815271506</v>
      </c>
      <c r="V7" s="109">
        <v>587720483655</v>
      </c>
      <c r="W7" s="109">
        <v>663082411569</v>
      </c>
      <c r="X7" s="109">
        <v>580771193489</v>
      </c>
      <c r="Y7" s="109">
        <v>667388437676</v>
      </c>
      <c r="Z7" s="109">
        <v>608061998938</v>
      </c>
      <c r="AA7" s="109">
        <v>676121852218</v>
      </c>
      <c r="AB7" s="109">
        <v>686176364566</v>
      </c>
      <c r="AC7" s="109">
        <v>583913564181</v>
      </c>
      <c r="AD7" s="102">
        <v>583913564181</v>
      </c>
      <c r="AE7" s="111"/>
      <c r="AG7" s="93"/>
      <c r="AH7" s="94" t="s">
        <v>108</v>
      </c>
      <c r="AI7" s="94"/>
      <c r="AK7" s="48" t="str">
        <f t="shared" si="0"/>
        <v>Y</v>
      </c>
      <c r="AL7" s="48" t="str">
        <f t="shared" si="1"/>
        <v>Y</v>
      </c>
      <c r="AM7" s="48" t="str">
        <f t="shared" si="2"/>
        <v>Y</v>
      </c>
      <c r="AO7">
        <v>770020562977</v>
      </c>
      <c r="AP7" s="79">
        <f t="shared" si="3"/>
        <v>0</v>
      </c>
      <c r="AQ7" s="109">
        <v>608061998938</v>
      </c>
      <c r="AR7" s="106">
        <f t="shared" si="4"/>
        <v>0</v>
      </c>
    </row>
    <row r="8" spans="1:44">
      <c r="A8" s="63">
        <v>4</v>
      </c>
      <c r="B8" s="63"/>
      <c r="C8" s="55"/>
      <c r="D8" s="56" t="s">
        <v>109</v>
      </c>
      <c r="E8" s="56"/>
      <c r="F8" s="54">
        <v>13013490935266.189</v>
      </c>
      <c r="G8" s="54">
        <v>13504181532256.969</v>
      </c>
      <c r="H8" s="54">
        <v>8607925272688.9697</v>
      </c>
      <c r="I8" s="54">
        <v>8929360586211</v>
      </c>
      <c r="J8" s="54">
        <v>7174714398870</v>
      </c>
      <c r="K8" s="54">
        <v>11853360037665</v>
      </c>
      <c r="L8" s="54">
        <v>8723687605877</v>
      </c>
      <c r="M8" s="54">
        <v>7754255681364</v>
      </c>
      <c r="N8" s="54">
        <v>10222658140738</v>
      </c>
      <c r="O8" s="54">
        <v>12344362028233</v>
      </c>
      <c r="P8" s="54">
        <v>10120096544418</v>
      </c>
      <c r="Q8" s="54">
        <v>10964979178787</v>
      </c>
      <c r="R8" s="81">
        <v>10819499987940</v>
      </c>
      <c r="S8" s="80">
        <v>11175257973673</v>
      </c>
      <c r="T8" s="109">
        <v>9180290518725</v>
      </c>
      <c r="U8" s="109">
        <v>9022109611567</v>
      </c>
      <c r="V8" s="109">
        <v>12120378536504</v>
      </c>
      <c r="W8" s="109">
        <v>12807008431371.205</v>
      </c>
      <c r="X8" s="109">
        <v>10278934342470.846</v>
      </c>
      <c r="Y8" s="109">
        <v>17636078096343</v>
      </c>
      <c r="Z8" s="109">
        <v>12065714696620</v>
      </c>
      <c r="AA8" s="109">
        <v>9811052672252</v>
      </c>
      <c r="AB8" s="109">
        <v>12908180388424</v>
      </c>
      <c r="AC8" s="109">
        <v>12835925984354</v>
      </c>
      <c r="AD8" s="102">
        <v>12835925984354</v>
      </c>
      <c r="AE8" s="111"/>
      <c r="AG8" s="93"/>
      <c r="AH8" s="94" t="s">
        <v>109</v>
      </c>
      <c r="AI8" s="94"/>
      <c r="AK8" s="48" t="str">
        <f t="shared" si="0"/>
        <v>Y</v>
      </c>
      <c r="AL8" s="48" t="str">
        <f t="shared" si="1"/>
        <v>Y</v>
      </c>
      <c r="AM8" s="48" t="str">
        <f t="shared" si="2"/>
        <v>Y</v>
      </c>
      <c r="AO8">
        <v>9180290518725</v>
      </c>
      <c r="AP8" s="79">
        <f t="shared" si="3"/>
        <v>0</v>
      </c>
      <c r="AQ8" s="109">
        <v>12065714696620</v>
      </c>
      <c r="AR8" s="106">
        <f t="shared" si="4"/>
        <v>0</v>
      </c>
    </row>
    <row r="9" spans="1:44">
      <c r="A9" s="63">
        <v>5</v>
      </c>
      <c r="B9" s="63"/>
      <c r="C9" s="55"/>
      <c r="D9" s="56" t="s">
        <v>110</v>
      </c>
      <c r="E9" s="56"/>
      <c r="F9" s="54">
        <v>5326621486802.1201</v>
      </c>
      <c r="G9" s="54">
        <v>5195498261796.1201</v>
      </c>
      <c r="H9" s="54">
        <v>6160368462719.1201</v>
      </c>
      <c r="I9" s="54">
        <v>6609068790609</v>
      </c>
      <c r="J9" s="54">
        <v>5422775543846</v>
      </c>
      <c r="K9" s="54">
        <v>5325138147722</v>
      </c>
      <c r="L9" s="54">
        <v>6015639592255</v>
      </c>
      <c r="M9" s="54">
        <v>8074093156356</v>
      </c>
      <c r="N9" s="54">
        <v>6421528819659</v>
      </c>
      <c r="O9" s="54">
        <v>7105766428481</v>
      </c>
      <c r="P9" s="54">
        <v>7124969255202</v>
      </c>
      <c r="Q9" s="54">
        <v>8396643007562</v>
      </c>
      <c r="R9" s="81">
        <v>6929041684027</v>
      </c>
      <c r="S9" s="80">
        <v>6980570173900</v>
      </c>
      <c r="T9" s="109">
        <v>9460558030936</v>
      </c>
      <c r="U9" s="109">
        <v>8474968215536.6973</v>
      </c>
      <c r="V9" s="109">
        <v>7677863029194</v>
      </c>
      <c r="W9" s="109">
        <v>6962416584761</v>
      </c>
      <c r="X9" s="109">
        <v>7118327905499</v>
      </c>
      <c r="Y9" s="109">
        <v>9460220360836</v>
      </c>
      <c r="Z9" s="109">
        <v>7600536769219.0508</v>
      </c>
      <c r="AA9" s="109">
        <v>6772735724311</v>
      </c>
      <c r="AB9" s="109">
        <v>6902138146451</v>
      </c>
      <c r="AC9" s="109">
        <v>6789977911181</v>
      </c>
      <c r="AD9" s="102">
        <v>6789977911181</v>
      </c>
      <c r="AE9" s="111"/>
      <c r="AG9" s="93"/>
      <c r="AH9" s="94" t="s">
        <v>110</v>
      </c>
      <c r="AI9" s="94"/>
      <c r="AK9" s="48" t="str">
        <f t="shared" si="0"/>
        <v>Y</v>
      </c>
      <c r="AL9" s="48" t="str">
        <f t="shared" si="1"/>
        <v>Y</v>
      </c>
      <c r="AM9" s="48" t="str">
        <f t="shared" si="2"/>
        <v>Y</v>
      </c>
      <c r="AO9">
        <v>9460558030936</v>
      </c>
      <c r="AP9" s="79">
        <f t="shared" si="3"/>
        <v>0</v>
      </c>
      <c r="AQ9" s="109">
        <v>7600536769219.0508</v>
      </c>
      <c r="AR9" s="106">
        <f t="shared" si="4"/>
        <v>0</v>
      </c>
    </row>
    <row r="10" spans="1:44">
      <c r="A10" s="63">
        <v>6</v>
      </c>
      <c r="B10" s="63"/>
      <c r="C10" s="55"/>
      <c r="D10" s="56" t="s">
        <v>111</v>
      </c>
      <c r="E10" s="56"/>
      <c r="F10" s="54">
        <v>1083696126024</v>
      </c>
      <c r="G10" s="54">
        <v>1095104177952</v>
      </c>
      <c r="H10" s="54">
        <v>1028932877266</v>
      </c>
      <c r="I10" s="54">
        <v>0</v>
      </c>
      <c r="J10" s="54">
        <v>0</v>
      </c>
      <c r="K10" s="54">
        <v>0</v>
      </c>
      <c r="L10" s="54">
        <v>0</v>
      </c>
      <c r="M10" s="54">
        <v>0</v>
      </c>
      <c r="N10" s="54">
        <v>0</v>
      </c>
      <c r="O10" s="54">
        <v>0</v>
      </c>
      <c r="P10" s="54">
        <v>0</v>
      </c>
      <c r="Q10" s="54">
        <v>0</v>
      </c>
      <c r="R10" s="81">
        <v>0</v>
      </c>
      <c r="S10" s="80">
        <v>0</v>
      </c>
      <c r="T10" s="109">
        <v>0</v>
      </c>
      <c r="U10" s="109">
        <v>0</v>
      </c>
      <c r="V10" s="109">
        <v>0</v>
      </c>
      <c r="W10" s="109">
        <v>0</v>
      </c>
      <c r="X10" s="109">
        <v>0</v>
      </c>
      <c r="Y10" s="109">
        <v>0</v>
      </c>
      <c r="Z10" s="109">
        <v>0</v>
      </c>
      <c r="AA10" s="109">
        <v>0</v>
      </c>
      <c r="AB10" s="109">
        <v>0</v>
      </c>
      <c r="AC10" s="109">
        <v>0</v>
      </c>
      <c r="AD10" s="102">
        <v>0</v>
      </c>
      <c r="AE10" s="111"/>
      <c r="AG10" s="93"/>
      <c r="AH10" s="94" t="s">
        <v>111</v>
      </c>
      <c r="AI10" s="94"/>
      <c r="AK10" s="48" t="str">
        <f t="shared" si="0"/>
        <v>Y</v>
      </c>
      <c r="AL10" s="48" t="str">
        <f t="shared" si="1"/>
        <v>Y</v>
      </c>
      <c r="AM10" s="48" t="str">
        <f t="shared" si="2"/>
        <v>Y</v>
      </c>
      <c r="AO10">
        <v>0</v>
      </c>
      <c r="AP10" s="79">
        <f t="shared" si="3"/>
        <v>0</v>
      </c>
      <c r="AQ10" s="109">
        <v>0</v>
      </c>
      <c r="AR10" s="106">
        <f t="shared" si="4"/>
        <v>0</v>
      </c>
    </row>
    <row r="11" spans="1:44">
      <c r="A11" s="63">
        <v>7</v>
      </c>
      <c r="B11" s="63"/>
      <c r="C11" s="55"/>
      <c r="D11" s="56" t="s">
        <v>112</v>
      </c>
      <c r="E11" s="56"/>
      <c r="F11" s="54">
        <v>0</v>
      </c>
      <c r="G11" s="54">
        <v>0</v>
      </c>
      <c r="H11" s="54">
        <v>0</v>
      </c>
      <c r="I11" s="54">
        <v>0</v>
      </c>
      <c r="J11" s="54">
        <v>0</v>
      </c>
      <c r="K11" s="54">
        <v>0</v>
      </c>
      <c r="L11" s="54">
        <v>0</v>
      </c>
      <c r="M11" s="54">
        <v>0</v>
      </c>
      <c r="N11" s="54">
        <v>0</v>
      </c>
      <c r="O11" s="54">
        <v>0</v>
      </c>
      <c r="P11" s="54">
        <v>0</v>
      </c>
      <c r="Q11" s="54">
        <v>365164887</v>
      </c>
      <c r="R11" s="81">
        <v>0</v>
      </c>
      <c r="S11" s="80">
        <v>0</v>
      </c>
      <c r="T11" s="109">
        <v>0</v>
      </c>
      <c r="U11" s="109">
        <v>0</v>
      </c>
      <c r="V11" s="109">
        <v>0</v>
      </c>
      <c r="W11" s="109">
        <v>0</v>
      </c>
      <c r="X11" s="109">
        <v>0</v>
      </c>
      <c r="Y11" s="109">
        <v>0</v>
      </c>
      <c r="Z11" s="109">
        <v>0</v>
      </c>
      <c r="AA11" s="109">
        <v>0</v>
      </c>
      <c r="AB11" s="109">
        <v>0</v>
      </c>
      <c r="AC11" s="109">
        <v>0</v>
      </c>
      <c r="AD11" s="102">
        <v>0</v>
      </c>
      <c r="AE11" s="111"/>
      <c r="AG11" s="93"/>
      <c r="AH11" s="94" t="s">
        <v>112</v>
      </c>
      <c r="AI11" s="94"/>
      <c r="AK11" s="48" t="str">
        <f t="shared" si="0"/>
        <v>Y</v>
      </c>
      <c r="AL11" s="48" t="str">
        <f t="shared" si="1"/>
        <v>Y</v>
      </c>
      <c r="AM11" s="48" t="str">
        <f t="shared" si="2"/>
        <v>Y</v>
      </c>
      <c r="AO11">
        <v>0</v>
      </c>
      <c r="AP11" s="79">
        <f t="shared" si="3"/>
        <v>0</v>
      </c>
      <c r="AQ11" s="109">
        <v>0</v>
      </c>
      <c r="AR11" s="106">
        <f t="shared" si="4"/>
        <v>0</v>
      </c>
    </row>
    <row r="12" spans="1:44">
      <c r="A12" s="63">
        <v>8</v>
      </c>
      <c r="B12" s="15" t="s">
        <v>60</v>
      </c>
      <c r="C12" s="52" t="s">
        <v>113</v>
      </c>
      <c r="D12" s="53"/>
      <c r="E12" s="53"/>
      <c r="F12" s="54">
        <v>12118896577719</v>
      </c>
      <c r="G12" s="54">
        <v>12757177306021.91</v>
      </c>
      <c r="H12" s="54">
        <v>14107166942356</v>
      </c>
      <c r="I12" s="54">
        <v>14888324137285</v>
      </c>
      <c r="J12" s="54">
        <v>14721921452199</v>
      </c>
      <c r="K12" s="54">
        <v>14993326096867</v>
      </c>
      <c r="L12" s="54">
        <v>15385658673543</v>
      </c>
      <c r="M12" s="54">
        <v>15766359217357</v>
      </c>
      <c r="N12" s="54">
        <v>14885342657050</v>
      </c>
      <c r="O12" s="54">
        <v>17751223404663</v>
      </c>
      <c r="P12" s="54">
        <v>16216427299756</v>
      </c>
      <c r="Q12" s="54">
        <v>17218151764213</v>
      </c>
      <c r="R12" s="81">
        <v>17448559292504</v>
      </c>
      <c r="S12" s="80">
        <v>17182837218105</v>
      </c>
      <c r="T12" s="109">
        <v>21215657372258</v>
      </c>
      <c r="U12" s="109">
        <v>18580780016242.34</v>
      </c>
      <c r="V12" s="109">
        <v>20678062258484.805</v>
      </c>
      <c r="W12" s="109">
        <v>19824291115706</v>
      </c>
      <c r="X12" s="109">
        <v>21086403919437</v>
      </c>
      <c r="Y12" s="109">
        <v>21777565996230</v>
      </c>
      <c r="Z12" s="109">
        <v>19299028359201</v>
      </c>
      <c r="AA12" s="109">
        <v>18595175972596</v>
      </c>
      <c r="AB12" s="109">
        <v>19013443833048</v>
      </c>
      <c r="AC12" s="109">
        <v>22704103595627</v>
      </c>
      <c r="AD12" s="102">
        <v>22704103595627</v>
      </c>
      <c r="AE12" s="111"/>
      <c r="AG12" s="91" t="s">
        <v>113</v>
      </c>
      <c r="AH12" s="92"/>
      <c r="AI12" s="92"/>
      <c r="AK12" s="48" t="str">
        <f t="shared" si="0"/>
        <v>Y</v>
      </c>
      <c r="AL12" s="48" t="str">
        <f t="shared" si="1"/>
        <v>Y</v>
      </c>
      <c r="AM12" s="48" t="str">
        <f t="shared" si="2"/>
        <v>Y</v>
      </c>
      <c r="AO12">
        <v>21215657372258</v>
      </c>
      <c r="AP12" s="79">
        <f t="shared" si="3"/>
        <v>0</v>
      </c>
      <c r="AQ12" s="109">
        <v>19299028359201</v>
      </c>
      <c r="AR12" s="106">
        <f t="shared" si="4"/>
        <v>0</v>
      </c>
    </row>
    <row r="13" spans="1:44">
      <c r="A13" s="63">
        <v>9</v>
      </c>
      <c r="B13" s="63"/>
      <c r="C13" s="55"/>
      <c r="D13" s="57" t="s">
        <v>114</v>
      </c>
      <c r="E13" s="57"/>
      <c r="F13" s="54">
        <v>8846963219489</v>
      </c>
      <c r="G13" s="54">
        <v>9346938850204</v>
      </c>
      <c r="H13" s="54">
        <v>10293948283360</v>
      </c>
      <c r="I13" s="54">
        <v>10427782927462</v>
      </c>
      <c r="J13" s="54">
        <v>10910681741216</v>
      </c>
      <c r="K13" s="54">
        <v>10692342803257</v>
      </c>
      <c r="L13" s="54">
        <v>11027389589590</v>
      </c>
      <c r="M13" s="54">
        <v>11170563456005</v>
      </c>
      <c r="N13" s="54">
        <v>11541651174969</v>
      </c>
      <c r="O13" s="54">
        <v>12094379327811</v>
      </c>
      <c r="P13" s="54">
        <v>11708899359200</v>
      </c>
      <c r="Q13" s="54">
        <v>12007057357228</v>
      </c>
      <c r="R13" s="81">
        <v>12149055835127</v>
      </c>
      <c r="S13" s="80">
        <v>11848314364225</v>
      </c>
      <c r="T13" s="109">
        <v>12468522164397</v>
      </c>
      <c r="U13" s="109">
        <v>12788797552375</v>
      </c>
      <c r="V13" s="109">
        <v>14095566758315</v>
      </c>
      <c r="W13" s="109">
        <v>14102902218803</v>
      </c>
      <c r="X13" s="109">
        <v>14276878930754</v>
      </c>
      <c r="Y13" s="109">
        <v>13782184562460</v>
      </c>
      <c r="Z13" s="109">
        <v>13219370307999</v>
      </c>
      <c r="AA13" s="109">
        <v>13965903465761</v>
      </c>
      <c r="AB13" s="109">
        <v>13940159597723</v>
      </c>
      <c r="AC13" s="109">
        <v>14390647960652</v>
      </c>
      <c r="AD13" s="102">
        <v>14390647960652</v>
      </c>
      <c r="AE13" s="111"/>
      <c r="AG13" s="93"/>
      <c r="AH13" s="94" t="s">
        <v>114</v>
      </c>
      <c r="AI13" s="94"/>
      <c r="AK13" s="48" t="str">
        <f t="shared" si="0"/>
        <v>Y</v>
      </c>
      <c r="AL13" s="48" t="str">
        <f t="shared" si="1"/>
        <v>Y</v>
      </c>
      <c r="AM13" s="48" t="str">
        <f t="shared" si="2"/>
        <v>Y</v>
      </c>
      <c r="AO13">
        <v>12468522164397</v>
      </c>
      <c r="AP13" s="79">
        <f t="shared" si="3"/>
        <v>0</v>
      </c>
      <c r="AQ13" s="109">
        <v>13219370307999</v>
      </c>
      <c r="AR13" s="106">
        <f t="shared" si="4"/>
        <v>0</v>
      </c>
    </row>
    <row r="14" spans="1:44">
      <c r="A14" s="63">
        <v>10</v>
      </c>
      <c r="B14" s="63"/>
      <c r="C14" s="55"/>
      <c r="D14" s="56" t="s">
        <v>115</v>
      </c>
      <c r="E14" s="56"/>
      <c r="F14" s="54">
        <v>2727939971714</v>
      </c>
      <c r="G14" s="54">
        <v>2956291812671.9102</v>
      </c>
      <c r="H14" s="54">
        <v>3231299466789</v>
      </c>
      <c r="I14" s="54">
        <v>3897594698976</v>
      </c>
      <c r="J14" s="54">
        <v>3377645067117</v>
      </c>
      <c r="K14" s="54">
        <v>3687941235902</v>
      </c>
      <c r="L14" s="54">
        <v>3801524994317</v>
      </c>
      <c r="M14" s="54">
        <v>4023579869598</v>
      </c>
      <c r="N14" s="54">
        <v>2901096290394</v>
      </c>
      <c r="O14" s="54">
        <v>5074104229549</v>
      </c>
      <c r="P14" s="54">
        <v>4016092310049</v>
      </c>
      <c r="Q14" s="54">
        <v>4618757631447</v>
      </c>
      <c r="R14" s="81">
        <v>4787436682917</v>
      </c>
      <c r="S14" s="80">
        <v>4801854954091</v>
      </c>
      <c r="T14" s="109">
        <v>8075261033899</v>
      </c>
      <c r="U14" s="109">
        <v>5109704461898.3408</v>
      </c>
      <c r="V14" s="109">
        <v>5875836405710.8066</v>
      </c>
      <c r="W14" s="109">
        <v>4929411599566</v>
      </c>
      <c r="X14" s="109">
        <v>6138089316291</v>
      </c>
      <c r="Y14" s="109">
        <v>7093189895541</v>
      </c>
      <c r="Z14" s="109">
        <v>5277888130413</v>
      </c>
      <c r="AA14" s="109">
        <v>3777042176330</v>
      </c>
      <c r="AB14" s="109">
        <v>4151248697870</v>
      </c>
      <c r="AC14" s="109">
        <v>7330570466815</v>
      </c>
      <c r="AD14" s="102">
        <v>7330570466815</v>
      </c>
      <c r="AE14" s="111"/>
      <c r="AG14" s="93"/>
      <c r="AH14" s="94" t="s">
        <v>115</v>
      </c>
      <c r="AI14" s="94"/>
      <c r="AK14" s="48" t="str">
        <f t="shared" si="0"/>
        <v>Y</v>
      </c>
      <c r="AL14" s="48" t="str">
        <f t="shared" si="1"/>
        <v>Y</v>
      </c>
      <c r="AM14" s="48" t="str">
        <f t="shared" si="2"/>
        <v>Y</v>
      </c>
      <c r="AO14">
        <v>8075261033899</v>
      </c>
      <c r="AP14" s="79">
        <f t="shared" si="3"/>
        <v>0</v>
      </c>
      <c r="AQ14" s="109">
        <v>5277888130413</v>
      </c>
      <c r="AR14" s="106">
        <f t="shared" si="4"/>
        <v>0</v>
      </c>
    </row>
    <row r="15" spans="1:44">
      <c r="A15" s="63">
        <v>11</v>
      </c>
      <c r="B15" s="63"/>
      <c r="C15" s="55"/>
      <c r="D15" s="56" t="s">
        <v>116</v>
      </c>
      <c r="E15" s="56"/>
      <c r="F15" s="54">
        <v>543993386516</v>
      </c>
      <c r="G15" s="54">
        <v>453946643146</v>
      </c>
      <c r="H15" s="54">
        <v>581919192207</v>
      </c>
      <c r="I15" s="54">
        <v>562946510847</v>
      </c>
      <c r="J15" s="54">
        <v>433594643866</v>
      </c>
      <c r="K15" s="54">
        <v>613042057708</v>
      </c>
      <c r="L15" s="54">
        <v>556744089636</v>
      </c>
      <c r="M15" s="54">
        <v>572215891754</v>
      </c>
      <c r="N15" s="54">
        <v>442595191687</v>
      </c>
      <c r="O15" s="54">
        <v>582739847303</v>
      </c>
      <c r="P15" s="54">
        <v>491435630507</v>
      </c>
      <c r="Q15" s="54">
        <v>592336775538</v>
      </c>
      <c r="R15" s="81">
        <v>512066774460</v>
      </c>
      <c r="S15" s="80">
        <v>532667899789</v>
      </c>
      <c r="T15" s="109">
        <v>671874173962</v>
      </c>
      <c r="U15" s="109">
        <v>682278001969</v>
      </c>
      <c r="V15" s="109">
        <v>706659094459</v>
      </c>
      <c r="W15" s="109">
        <v>791977297337</v>
      </c>
      <c r="X15" s="109">
        <v>671435672392</v>
      </c>
      <c r="Y15" s="109">
        <v>902191538229</v>
      </c>
      <c r="Z15" s="109">
        <v>801769920789</v>
      </c>
      <c r="AA15" s="109">
        <v>852230330505</v>
      </c>
      <c r="AB15" s="109">
        <v>922035537455</v>
      </c>
      <c r="AC15" s="109">
        <v>982885168160</v>
      </c>
      <c r="AD15" s="102">
        <v>982885168160</v>
      </c>
      <c r="AE15" s="111"/>
      <c r="AG15" s="93"/>
      <c r="AH15" s="94" t="s">
        <v>116</v>
      </c>
      <c r="AI15" s="94"/>
      <c r="AK15" s="48" t="str">
        <f t="shared" si="0"/>
        <v>Y</v>
      </c>
      <c r="AL15" s="48" t="str">
        <f t="shared" si="1"/>
        <v>Y</v>
      </c>
      <c r="AM15" s="48" t="str">
        <f t="shared" si="2"/>
        <v>Y</v>
      </c>
      <c r="AO15">
        <v>671874173962</v>
      </c>
      <c r="AP15" s="79">
        <f t="shared" si="3"/>
        <v>0</v>
      </c>
      <c r="AQ15" s="109">
        <v>801769920789</v>
      </c>
      <c r="AR15" s="106">
        <f t="shared" si="4"/>
        <v>0</v>
      </c>
    </row>
    <row r="16" spans="1:44">
      <c r="A16" s="63">
        <v>12</v>
      </c>
      <c r="B16" s="8" t="s">
        <v>61</v>
      </c>
      <c r="C16" s="58" t="s">
        <v>117</v>
      </c>
      <c r="D16" s="57"/>
      <c r="E16" s="57"/>
      <c r="F16" s="54">
        <v>76182940365</v>
      </c>
      <c r="G16" s="54">
        <v>74346670964</v>
      </c>
      <c r="H16" s="54">
        <v>70804718654</v>
      </c>
      <c r="I16" s="54">
        <v>65212449167</v>
      </c>
      <c r="J16" s="54">
        <v>153931670439</v>
      </c>
      <c r="K16" s="54">
        <v>183995332647</v>
      </c>
      <c r="L16" s="54">
        <v>186049081181</v>
      </c>
      <c r="M16" s="54">
        <v>240597046040</v>
      </c>
      <c r="N16" s="54">
        <v>402069538686</v>
      </c>
      <c r="O16" s="54">
        <v>527215877060</v>
      </c>
      <c r="P16" s="54">
        <v>650505102871</v>
      </c>
      <c r="Q16" s="54">
        <v>1045675834044</v>
      </c>
      <c r="R16" s="81">
        <v>1390384904743</v>
      </c>
      <c r="S16" s="80">
        <v>2021262133580</v>
      </c>
      <c r="T16" s="109">
        <v>1360883429321</v>
      </c>
      <c r="U16" s="109">
        <v>1414423810345</v>
      </c>
      <c r="V16" s="109">
        <v>1417767480193</v>
      </c>
      <c r="W16" s="109">
        <v>1454857669701</v>
      </c>
      <c r="X16" s="109">
        <v>1381866963361</v>
      </c>
      <c r="Y16" s="109">
        <v>1837923907732</v>
      </c>
      <c r="Z16" s="109">
        <v>1679079679237</v>
      </c>
      <c r="AA16" s="109">
        <v>1561999343095</v>
      </c>
      <c r="AB16" s="109">
        <v>1493938837171</v>
      </c>
      <c r="AC16" s="109">
        <v>1292757527247</v>
      </c>
      <c r="AD16" s="102">
        <v>1292757527247</v>
      </c>
      <c r="AE16" s="111"/>
      <c r="AG16" s="91" t="s">
        <v>117</v>
      </c>
      <c r="AH16" s="92"/>
      <c r="AI16" s="92"/>
      <c r="AK16" s="48" t="str">
        <f t="shared" si="0"/>
        <v>Y</v>
      </c>
      <c r="AL16" s="48" t="str">
        <f t="shared" si="1"/>
        <v>Y</v>
      </c>
      <c r="AM16" s="48" t="str">
        <f t="shared" si="2"/>
        <v>Y</v>
      </c>
      <c r="AO16">
        <v>1360883429321</v>
      </c>
      <c r="AP16" s="79">
        <f t="shared" si="3"/>
        <v>0</v>
      </c>
      <c r="AQ16" s="109">
        <v>1679079679237</v>
      </c>
      <c r="AR16" s="106">
        <f t="shared" si="4"/>
        <v>0</v>
      </c>
    </row>
    <row r="17" spans="1:44">
      <c r="A17" s="63">
        <v>13</v>
      </c>
      <c r="B17" s="63"/>
      <c r="C17" s="55"/>
      <c r="D17" s="56" t="s">
        <v>118</v>
      </c>
      <c r="E17" s="56"/>
      <c r="F17" s="54">
        <v>64770570210</v>
      </c>
      <c r="G17" s="54">
        <v>64122677470</v>
      </c>
      <c r="H17" s="54">
        <v>66539422704</v>
      </c>
      <c r="I17" s="54">
        <v>57900853470</v>
      </c>
      <c r="J17" s="54">
        <v>58605119540</v>
      </c>
      <c r="K17" s="54">
        <v>35337066240</v>
      </c>
      <c r="L17" s="54">
        <v>36177159130</v>
      </c>
      <c r="M17" s="54">
        <v>85443505997</v>
      </c>
      <c r="N17" s="54">
        <v>96548004117</v>
      </c>
      <c r="O17" s="54">
        <v>68229077104</v>
      </c>
      <c r="P17" s="54">
        <v>58407835908</v>
      </c>
      <c r="Q17" s="54">
        <v>200721696186</v>
      </c>
      <c r="R17" s="81">
        <v>191959513007</v>
      </c>
      <c r="S17" s="80">
        <v>192096868347</v>
      </c>
      <c r="T17" s="109">
        <v>181078964361</v>
      </c>
      <c r="U17" s="109">
        <v>289888479541</v>
      </c>
      <c r="V17" s="109">
        <v>272564041480</v>
      </c>
      <c r="W17" s="109">
        <v>295987513626</v>
      </c>
      <c r="X17" s="109">
        <v>294251533202</v>
      </c>
      <c r="Y17" s="109">
        <v>823907842420</v>
      </c>
      <c r="Z17" s="109">
        <v>815147281997</v>
      </c>
      <c r="AA17" s="109">
        <v>647202547368</v>
      </c>
      <c r="AB17" s="109">
        <v>670665406926</v>
      </c>
      <c r="AC17" s="109">
        <v>800843435728</v>
      </c>
      <c r="AD17" s="102">
        <v>800843435728</v>
      </c>
      <c r="AE17" s="111"/>
      <c r="AG17" s="93"/>
      <c r="AH17" s="94" t="s">
        <v>118</v>
      </c>
      <c r="AI17" s="94"/>
      <c r="AK17" s="48" t="str">
        <f t="shared" si="0"/>
        <v>Y</v>
      </c>
      <c r="AL17" s="48" t="str">
        <f t="shared" si="1"/>
        <v>Y</v>
      </c>
      <c r="AM17" s="48" t="str">
        <f t="shared" si="2"/>
        <v>Y</v>
      </c>
      <c r="AO17">
        <v>181078964361</v>
      </c>
      <c r="AP17" s="79">
        <f t="shared" si="3"/>
        <v>0</v>
      </c>
      <c r="AQ17" s="109">
        <v>815147281997</v>
      </c>
      <c r="AR17" s="106">
        <f t="shared" si="4"/>
        <v>0</v>
      </c>
    </row>
    <row r="18" spans="1:44">
      <c r="A18" s="63">
        <v>14</v>
      </c>
      <c r="B18" s="63"/>
      <c r="C18" s="55"/>
      <c r="D18" s="56" t="s">
        <v>119</v>
      </c>
      <c r="E18" s="56"/>
      <c r="F18" s="54">
        <v>0</v>
      </c>
      <c r="G18" s="54">
        <v>0</v>
      </c>
      <c r="H18" s="54">
        <v>0</v>
      </c>
      <c r="I18" s="54">
        <v>0</v>
      </c>
      <c r="J18" s="54">
        <v>0</v>
      </c>
      <c r="K18" s="54">
        <v>0</v>
      </c>
      <c r="L18" s="54">
        <v>0</v>
      </c>
      <c r="M18" s="54">
        <v>6773683658</v>
      </c>
      <c r="N18" s="54">
        <v>33838099570</v>
      </c>
      <c r="O18" s="54">
        <v>19256663578</v>
      </c>
      <c r="P18" s="54">
        <v>19792623211</v>
      </c>
      <c r="Q18" s="54">
        <v>35197175424</v>
      </c>
      <c r="R18" s="81">
        <v>33822314089</v>
      </c>
      <c r="S18" s="80">
        <v>42231453953</v>
      </c>
      <c r="T18" s="109">
        <v>38767919159</v>
      </c>
      <c r="U18" s="109">
        <v>14312397899</v>
      </c>
      <c r="V18" s="109">
        <v>6051616509</v>
      </c>
      <c r="W18" s="109">
        <v>6039738202</v>
      </c>
      <c r="X18" s="109">
        <v>1141947739</v>
      </c>
      <c r="Y18" s="109">
        <v>1219731799</v>
      </c>
      <c r="Z18" s="109">
        <v>22398028732</v>
      </c>
      <c r="AA18" s="109">
        <v>0</v>
      </c>
      <c r="AB18" s="109">
        <v>42768039890</v>
      </c>
      <c r="AC18" s="109">
        <v>93247961357</v>
      </c>
      <c r="AD18" s="102">
        <v>93247961357</v>
      </c>
      <c r="AE18" s="111"/>
      <c r="AG18" s="93"/>
      <c r="AH18" s="94" t="s">
        <v>119</v>
      </c>
      <c r="AI18" s="94"/>
      <c r="AK18" s="48" t="str">
        <f t="shared" si="0"/>
        <v>Y</v>
      </c>
      <c r="AL18" s="48" t="str">
        <f t="shared" si="1"/>
        <v>Y</v>
      </c>
      <c r="AM18" s="48" t="str">
        <f t="shared" si="2"/>
        <v>Y</v>
      </c>
      <c r="AO18">
        <v>38767919159</v>
      </c>
      <c r="AP18" s="79">
        <f t="shared" si="3"/>
        <v>0</v>
      </c>
      <c r="AQ18" s="109">
        <v>22398028732</v>
      </c>
      <c r="AR18" s="106">
        <f t="shared" si="4"/>
        <v>0</v>
      </c>
    </row>
    <row r="19" spans="1:44">
      <c r="A19" s="63">
        <v>15</v>
      </c>
      <c r="B19" s="63"/>
      <c r="C19" s="55"/>
      <c r="D19" s="56" t="s">
        <v>120</v>
      </c>
      <c r="E19" s="56"/>
      <c r="F19" s="54">
        <v>0</v>
      </c>
      <c r="G19" s="54">
        <v>0</v>
      </c>
      <c r="H19" s="54">
        <v>0</v>
      </c>
      <c r="I19" s="54">
        <v>0</v>
      </c>
      <c r="J19" s="54">
        <v>0</v>
      </c>
      <c r="K19" s="54">
        <v>0</v>
      </c>
      <c r="L19" s="54">
        <v>0</v>
      </c>
      <c r="M19" s="54">
        <v>0</v>
      </c>
      <c r="N19" s="54">
        <v>0</v>
      </c>
      <c r="O19" s="54">
        <v>0</v>
      </c>
      <c r="P19" s="54">
        <v>0</v>
      </c>
      <c r="Q19" s="54">
        <v>0</v>
      </c>
      <c r="R19" s="81">
        <v>0</v>
      </c>
      <c r="S19" s="80">
        <v>0</v>
      </c>
      <c r="T19" s="109">
        <v>0</v>
      </c>
      <c r="U19" s="109">
        <v>0</v>
      </c>
      <c r="V19" s="109">
        <v>0</v>
      </c>
      <c r="W19" s="109">
        <v>0</v>
      </c>
      <c r="X19" s="109">
        <v>0</v>
      </c>
      <c r="Y19" s="109">
        <v>0</v>
      </c>
      <c r="Z19" s="109">
        <v>0</v>
      </c>
      <c r="AA19" s="109">
        <v>0</v>
      </c>
      <c r="AB19" s="109">
        <v>0</v>
      </c>
      <c r="AC19" s="109">
        <v>0</v>
      </c>
      <c r="AD19" s="102">
        <v>0</v>
      </c>
      <c r="AE19" s="111"/>
      <c r="AG19" s="93"/>
      <c r="AH19" s="94" t="s">
        <v>120</v>
      </c>
      <c r="AI19" s="94"/>
      <c r="AK19" s="48" t="str">
        <f t="shared" si="0"/>
        <v>Y</v>
      </c>
      <c r="AL19" s="48" t="str">
        <f t="shared" si="1"/>
        <v>Y</v>
      </c>
      <c r="AM19" s="48" t="str">
        <f t="shared" si="2"/>
        <v>Y</v>
      </c>
      <c r="AO19">
        <v>0</v>
      </c>
      <c r="AP19" s="79">
        <f t="shared" si="3"/>
        <v>0</v>
      </c>
      <c r="AQ19" s="109">
        <v>0</v>
      </c>
      <c r="AR19" s="106">
        <f t="shared" si="4"/>
        <v>0</v>
      </c>
    </row>
    <row r="20" spans="1:44">
      <c r="A20" s="63">
        <v>16</v>
      </c>
      <c r="B20" s="63"/>
      <c r="C20" s="55"/>
      <c r="D20" s="56" t="s">
        <v>121</v>
      </c>
      <c r="E20" s="56"/>
      <c r="F20" s="54">
        <v>0</v>
      </c>
      <c r="G20" s="54">
        <v>0</v>
      </c>
      <c r="H20" s="54">
        <v>0</v>
      </c>
      <c r="I20" s="54">
        <v>0</v>
      </c>
      <c r="J20" s="54">
        <v>0</v>
      </c>
      <c r="K20" s="54">
        <v>0</v>
      </c>
      <c r="L20" s="54">
        <v>0</v>
      </c>
      <c r="M20" s="54">
        <v>0</v>
      </c>
      <c r="N20" s="54">
        <v>0</v>
      </c>
      <c r="O20" s="54">
        <v>0</v>
      </c>
      <c r="P20" s="54">
        <v>0</v>
      </c>
      <c r="Q20" s="54">
        <v>0</v>
      </c>
      <c r="R20" s="81">
        <v>0</v>
      </c>
      <c r="S20" s="80">
        <v>0</v>
      </c>
      <c r="T20" s="109">
        <v>0</v>
      </c>
      <c r="U20" s="109">
        <v>0</v>
      </c>
      <c r="V20" s="109">
        <v>0</v>
      </c>
      <c r="W20" s="109">
        <v>0</v>
      </c>
      <c r="X20" s="109">
        <v>0</v>
      </c>
      <c r="Y20" s="109">
        <v>0</v>
      </c>
      <c r="Z20" s="109">
        <v>0</v>
      </c>
      <c r="AA20" s="109">
        <v>0</v>
      </c>
      <c r="AB20" s="109">
        <v>0</v>
      </c>
      <c r="AC20" s="109">
        <v>0</v>
      </c>
      <c r="AD20" s="102">
        <v>0</v>
      </c>
      <c r="AE20" s="111"/>
      <c r="AG20" s="93"/>
      <c r="AH20" s="94" t="s">
        <v>121</v>
      </c>
      <c r="AI20" s="94"/>
      <c r="AK20" s="48" t="str">
        <f t="shared" si="0"/>
        <v>Y</v>
      </c>
      <c r="AL20" s="48" t="str">
        <f t="shared" si="1"/>
        <v>Y</v>
      </c>
      <c r="AM20" s="48" t="str">
        <f t="shared" si="2"/>
        <v>Y</v>
      </c>
      <c r="AO20">
        <v>0</v>
      </c>
      <c r="AP20" s="79">
        <f t="shared" si="3"/>
        <v>0</v>
      </c>
      <c r="AQ20" s="109">
        <v>0</v>
      </c>
      <c r="AR20" s="106">
        <f t="shared" si="4"/>
        <v>0</v>
      </c>
    </row>
    <row r="21" spans="1:44">
      <c r="A21" s="63">
        <v>17</v>
      </c>
      <c r="B21" s="63"/>
      <c r="C21" s="55"/>
      <c r="D21" s="56" t="s">
        <v>122</v>
      </c>
      <c r="E21" s="56"/>
      <c r="F21" s="54">
        <v>0</v>
      </c>
      <c r="G21" s="54">
        <v>0</v>
      </c>
      <c r="H21" s="54">
        <v>0</v>
      </c>
      <c r="I21" s="54">
        <v>0</v>
      </c>
      <c r="J21" s="54">
        <v>0</v>
      </c>
      <c r="K21" s="54">
        <v>0</v>
      </c>
      <c r="L21" s="54">
        <v>0</v>
      </c>
      <c r="M21" s="54">
        <v>0</v>
      </c>
      <c r="N21" s="54">
        <v>0</v>
      </c>
      <c r="O21" s="54">
        <v>0</v>
      </c>
      <c r="P21" s="54">
        <v>0</v>
      </c>
      <c r="Q21" s="54">
        <v>0</v>
      </c>
      <c r="R21" s="81">
        <v>0</v>
      </c>
      <c r="S21" s="80">
        <v>0</v>
      </c>
      <c r="T21" s="109">
        <v>0</v>
      </c>
      <c r="U21" s="109">
        <v>0</v>
      </c>
      <c r="V21" s="109">
        <v>0</v>
      </c>
      <c r="W21" s="109">
        <v>0</v>
      </c>
      <c r="X21" s="109">
        <v>0</v>
      </c>
      <c r="Y21" s="109">
        <v>0</v>
      </c>
      <c r="Z21" s="109">
        <v>0</v>
      </c>
      <c r="AA21" s="109">
        <v>0</v>
      </c>
      <c r="AB21" s="109">
        <v>0</v>
      </c>
      <c r="AC21" s="109">
        <v>0</v>
      </c>
      <c r="AD21" s="102">
        <v>0</v>
      </c>
      <c r="AE21" s="111"/>
      <c r="AG21" s="93"/>
      <c r="AH21" s="94" t="s">
        <v>122</v>
      </c>
      <c r="AI21" s="94"/>
      <c r="AK21" s="48" t="str">
        <f t="shared" si="0"/>
        <v>Y</v>
      </c>
      <c r="AL21" s="48" t="str">
        <f t="shared" si="1"/>
        <v>Y</v>
      </c>
      <c r="AM21" s="48" t="str">
        <f t="shared" si="2"/>
        <v>Y</v>
      </c>
      <c r="AO21">
        <v>0</v>
      </c>
      <c r="AP21" s="79">
        <f t="shared" si="3"/>
        <v>0</v>
      </c>
      <c r="AQ21" s="109">
        <v>0</v>
      </c>
      <c r="AR21" s="106">
        <f t="shared" si="4"/>
        <v>0</v>
      </c>
    </row>
    <row r="22" spans="1:44">
      <c r="A22" s="63">
        <v>18</v>
      </c>
      <c r="B22" s="63"/>
      <c r="C22" s="55"/>
      <c r="D22" s="56" t="s">
        <v>123</v>
      </c>
      <c r="E22" s="56"/>
      <c r="F22" s="54">
        <v>11412370155</v>
      </c>
      <c r="G22" s="54">
        <v>10223993494</v>
      </c>
      <c r="H22" s="54">
        <v>4265295950</v>
      </c>
      <c r="I22" s="54">
        <v>7311595697</v>
      </c>
      <c r="J22" s="54">
        <v>95326550899</v>
      </c>
      <c r="K22" s="54">
        <v>148658266407</v>
      </c>
      <c r="L22" s="54">
        <v>149871922051</v>
      </c>
      <c r="M22" s="54">
        <v>148379856385</v>
      </c>
      <c r="N22" s="54">
        <v>271683434999</v>
      </c>
      <c r="O22" s="54">
        <v>439730136378</v>
      </c>
      <c r="P22" s="54">
        <v>572304643752</v>
      </c>
      <c r="Q22" s="54">
        <v>809756962434</v>
      </c>
      <c r="R22" s="81">
        <v>1164603077647</v>
      </c>
      <c r="S22" s="80">
        <v>1786933811280</v>
      </c>
      <c r="T22" s="109">
        <v>1141036545801</v>
      </c>
      <c r="U22" s="109">
        <v>1110222932905</v>
      </c>
      <c r="V22" s="109">
        <v>1139151822204</v>
      </c>
      <c r="W22" s="109">
        <v>1152830417873</v>
      </c>
      <c r="X22" s="109">
        <v>1086473482420</v>
      </c>
      <c r="Y22" s="109">
        <v>1012796333513</v>
      </c>
      <c r="Z22" s="109">
        <v>841534368508</v>
      </c>
      <c r="AA22" s="109">
        <v>914796795727</v>
      </c>
      <c r="AB22" s="109">
        <v>780505390355</v>
      </c>
      <c r="AC22" s="109">
        <v>398666130162</v>
      </c>
      <c r="AD22" s="102">
        <v>398666130162</v>
      </c>
      <c r="AE22" s="111"/>
      <c r="AG22" s="93"/>
      <c r="AH22" s="94" t="s">
        <v>123</v>
      </c>
      <c r="AI22" s="94"/>
      <c r="AK22" s="48" t="str">
        <f t="shared" si="0"/>
        <v>Y</v>
      </c>
      <c r="AL22" s="48" t="str">
        <f t="shared" si="1"/>
        <v>Y</v>
      </c>
      <c r="AM22" s="48" t="str">
        <f t="shared" si="2"/>
        <v>Y</v>
      </c>
      <c r="AO22">
        <v>1141036545801</v>
      </c>
      <c r="AP22" s="79">
        <f t="shared" si="3"/>
        <v>0</v>
      </c>
      <c r="AQ22" s="109">
        <v>841534368508</v>
      </c>
      <c r="AR22" s="106">
        <f t="shared" si="4"/>
        <v>0</v>
      </c>
    </row>
    <row r="23" spans="1:44">
      <c r="A23" s="63">
        <v>19</v>
      </c>
      <c r="B23" s="8" t="s">
        <v>62</v>
      </c>
      <c r="C23" s="58" t="s">
        <v>124</v>
      </c>
      <c r="D23" s="57"/>
      <c r="E23" s="57"/>
      <c r="F23" s="54">
        <v>22895909388649.793</v>
      </c>
      <c r="G23" s="54">
        <v>22575891352944</v>
      </c>
      <c r="H23" s="54">
        <v>24387856328597</v>
      </c>
      <c r="I23" s="54">
        <v>25471565877345</v>
      </c>
      <c r="J23" s="54">
        <v>25936395235495</v>
      </c>
      <c r="K23" s="54">
        <v>27606254086321</v>
      </c>
      <c r="L23" s="54">
        <v>26418766091377</v>
      </c>
      <c r="M23" s="54">
        <v>29529155947670</v>
      </c>
      <c r="N23" s="54">
        <v>30346845579825</v>
      </c>
      <c r="O23" s="54">
        <v>31846081483435</v>
      </c>
      <c r="P23" s="54">
        <v>31847497216530</v>
      </c>
      <c r="Q23" s="54">
        <v>35065937821978</v>
      </c>
      <c r="R23" s="81">
        <v>33865133168506</v>
      </c>
      <c r="S23" s="80">
        <v>32109989600949</v>
      </c>
      <c r="T23" s="109">
        <v>34003680063615</v>
      </c>
      <c r="U23" s="109">
        <v>37701158779208</v>
      </c>
      <c r="V23" s="109">
        <v>35155706305636</v>
      </c>
      <c r="W23" s="109">
        <v>37142030771045</v>
      </c>
      <c r="X23" s="109">
        <v>35797422537786</v>
      </c>
      <c r="Y23" s="109">
        <v>40012085308286</v>
      </c>
      <c r="Z23" s="109">
        <v>41114769344705.555</v>
      </c>
      <c r="AA23" s="109">
        <v>45111964093079</v>
      </c>
      <c r="AB23" s="109">
        <v>47634712704763</v>
      </c>
      <c r="AC23" s="109">
        <v>46921428534127.25</v>
      </c>
      <c r="AD23" s="102">
        <v>46921428534127.25</v>
      </c>
      <c r="AE23" s="111"/>
      <c r="AG23" s="91" t="s">
        <v>124</v>
      </c>
      <c r="AH23" s="92"/>
      <c r="AI23" s="92"/>
      <c r="AK23" s="48" t="str">
        <f t="shared" si="0"/>
        <v>Y</v>
      </c>
      <c r="AL23" s="48" t="str">
        <f t="shared" si="1"/>
        <v>Y</v>
      </c>
      <c r="AM23" s="48" t="str">
        <f t="shared" si="2"/>
        <v>Y</v>
      </c>
      <c r="AO23">
        <v>34003680063615</v>
      </c>
      <c r="AP23" s="79">
        <f t="shared" si="3"/>
        <v>0</v>
      </c>
      <c r="AQ23" s="109">
        <v>41114769344705.555</v>
      </c>
      <c r="AR23" s="106">
        <f t="shared" si="4"/>
        <v>0</v>
      </c>
    </row>
    <row r="24" spans="1:44">
      <c r="A24" s="63">
        <v>20</v>
      </c>
      <c r="B24" s="63"/>
      <c r="C24" s="55"/>
      <c r="D24" s="59" t="s">
        <v>125</v>
      </c>
      <c r="E24" s="59"/>
      <c r="F24" s="54">
        <v>22895909388649.793</v>
      </c>
      <c r="G24" s="54">
        <v>22575891352944</v>
      </c>
      <c r="H24" s="54">
        <v>24387856328597</v>
      </c>
      <c r="I24" s="54">
        <v>25471565877345</v>
      </c>
      <c r="J24" s="54">
        <v>25936395235495</v>
      </c>
      <c r="K24" s="54">
        <v>27606254086321</v>
      </c>
      <c r="L24" s="54">
        <v>26418766091377</v>
      </c>
      <c r="M24" s="54">
        <v>29529155947670</v>
      </c>
      <c r="N24" s="54">
        <v>30346845579825</v>
      </c>
      <c r="O24" s="54">
        <v>31846081483435</v>
      </c>
      <c r="P24" s="54">
        <v>31847497216530</v>
      </c>
      <c r="Q24" s="54">
        <v>35065937821978</v>
      </c>
      <c r="R24" s="81">
        <v>33865133168506</v>
      </c>
      <c r="S24" s="80">
        <v>32109989600949</v>
      </c>
      <c r="T24" s="109">
        <v>34003680063615</v>
      </c>
      <c r="U24" s="109">
        <v>37701158779208</v>
      </c>
      <c r="V24" s="109">
        <v>35155706305636</v>
      </c>
      <c r="W24" s="109">
        <v>37142030771045</v>
      </c>
      <c r="X24" s="109">
        <v>35797422537786</v>
      </c>
      <c r="Y24" s="109">
        <v>39990939168836</v>
      </c>
      <c r="Z24" s="109">
        <v>41078893352270.555</v>
      </c>
      <c r="AA24" s="109">
        <v>45093698709279</v>
      </c>
      <c r="AB24" s="109">
        <v>47617366663023</v>
      </c>
      <c r="AC24" s="109">
        <v>46901262023037.25</v>
      </c>
      <c r="AD24" s="102">
        <v>46901262023037.25</v>
      </c>
      <c r="AE24" s="111"/>
      <c r="AG24" s="93"/>
      <c r="AH24" s="94" t="s">
        <v>125</v>
      </c>
      <c r="AI24" s="94"/>
      <c r="AK24" s="48" t="str">
        <f t="shared" si="0"/>
        <v>Y</v>
      </c>
      <c r="AL24" s="48" t="str">
        <f t="shared" si="1"/>
        <v>Y</v>
      </c>
      <c r="AM24" s="48" t="str">
        <f t="shared" si="2"/>
        <v>Y</v>
      </c>
      <c r="AO24">
        <v>34003680063615</v>
      </c>
      <c r="AP24" s="79">
        <f t="shared" si="3"/>
        <v>0</v>
      </c>
      <c r="AQ24" s="109">
        <v>41078893352270.555</v>
      </c>
      <c r="AR24" s="106">
        <f t="shared" si="4"/>
        <v>0</v>
      </c>
    </row>
    <row r="25" spans="1:44">
      <c r="A25" s="63">
        <v>21</v>
      </c>
      <c r="B25" s="63"/>
      <c r="C25" s="55"/>
      <c r="D25" s="56" t="s">
        <v>126</v>
      </c>
      <c r="E25" s="56"/>
      <c r="F25" s="54">
        <v>0</v>
      </c>
      <c r="G25" s="54">
        <v>0</v>
      </c>
      <c r="H25" s="54">
        <v>0</v>
      </c>
      <c r="I25" s="54">
        <v>0</v>
      </c>
      <c r="J25" s="54">
        <v>0</v>
      </c>
      <c r="K25" s="54">
        <v>0</v>
      </c>
      <c r="L25" s="54">
        <v>0</v>
      </c>
      <c r="M25" s="54">
        <v>0</v>
      </c>
      <c r="N25" s="54">
        <v>0</v>
      </c>
      <c r="O25" s="54">
        <v>0</v>
      </c>
      <c r="P25" s="54">
        <v>0</v>
      </c>
      <c r="Q25" s="54">
        <v>0</v>
      </c>
      <c r="R25" s="81">
        <v>0</v>
      </c>
      <c r="S25" s="80">
        <v>0</v>
      </c>
      <c r="T25" s="109">
        <v>0</v>
      </c>
      <c r="U25" s="109">
        <v>0</v>
      </c>
      <c r="V25" s="109">
        <v>0</v>
      </c>
      <c r="W25" s="109">
        <v>0</v>
      </c>
      <c r="X25" s="109">
        <v>0</v>
      </c>
      <c r="Y25" s="109">
        <v>21146139450</v>
      </c>
      <c r="Z25" s="109">
        <v>35875992435</v>
      </c>
      <c r="AA25" s="109">
        <v>18265383800</v>
      </c>
      <c r="AB25" s="109">
        <v>17346041740</v>
      </c>
      <c r="AC25" s="109">
        <v>20166511090</v>
      </c>
      <c r="AD25" s="102">
        <v>20166511090</v>
      </c>
      <c r="AE25" s="111"/>
      <c r="AG25" s="93"/>
      <c r="AH25" s="94" t="s">
        <v>126</v>
      </c>
      <c r="AI25" s="94"/>
      <c r="AK25" s="48" t="str">
        <f t="shared" si="0"/>
        <v>Y</v>
      </c>
      <c r="AL25" s="48" t="str">
        <f t="shared" si="1"/>
        <v>Y</v>
      </c>
      <c r="AM25" s="48" t="str">
        <f t="shared" si="2"/>
        <v>Y</v>
      </c>
      <c r="AO25">
        <v>0</v>
      </c>
      <c r="AP25" s="79">
        <f t="shared" si="3"/>
        <v>0</v>
      </c>
      <c r="AQ25" s="109">
        <v>35875992435</v>
      </c>
      <c r="AR25" s="106">
        <f t="shared" si="4"/>
        <v>0</v>
      </c>
    </row>
    <row r="26" spans="1:44">
      <c r="A26" s="63">
        <v>22</v>
      </c>
      <c r="B26" s="8" t="s">
        <v>63</v>
      </c>
      <c r="C26" s="58" t="s">
        <v>127</v>
      </c>
      <c r="D26" s="57"/>
      <c r="E26" s="57"/>
      <c r="F26" s="54">
        <v>8511279716800.6055</v>
      </c>
      <c r="G26" s="54">
        <v>7781271583215.1787</v>
      </c>
      <c r="H26" s="54">
        <v>7499027376916.1787</v>
      </c>
      <c r="I26" s="54">
        <v>7219480343844.1787</v>
      </c>
      <c r="J26" s="54">
        <v>6940277999753.1787</v>
      </c>
      <c r="K26" s="54">
        <v>5405893544764.9883</v>
      </c>
      <c r="L26" s="54">
        <v>5267450771022</v>
      </c>
      <c r="M26" s="54">
        <v>4736987004473</v>
      </c>
      <c r="N26" s="54">
        <v>3977345883091</v>
      </c>
      <c r="O26" s="54">
        <v>4445005957415</v>
      </c>
      <c r="P26" s="54">
        <v>4446251571104</v>
      </c>
      <c r="Q26" s="54">
        <v>4365449915616</v>
      </c>
      <c r="R26" s="81">
        <v>4388981664722</v>
      </c>
      <c r="S26" s="80">
        <v>6883135480022</v>
      </c>
      <c r="T26" s="109">
        <v>6112900649007</v>
      </c>
      <c r="U26" s="109">
        <v>5616733894864</v>
      </c>
      <c r="V26" s="109">
        <v>5536745142478</v>
      </c>
      <c r="W26" s="109">
        <v>4641869220723</v>
      </c>
      <c r="X26" s="109">
        <v>4508550159114</v>
      </c>
      <c r="Y26" s="109">
        <v>5050119213616</v>
      </c>
      <c r="Z26" s="109">
        <v>4994837967838</v>
      </c>
      <c r="AA26" s="109">
        <v>5511161393431</v>
      </c>
      <c r="AB26" s="109">
        <v>6203465063551</v>
      </c>
      <c r="AC26" s="109">
        <v>7392100075244</v>
      </c>
      <c r="AD26" s="102">
        <v>7392100075244</v>
      </c>
      <c r="AE26" s="111"/>
      <c r="AG26" s="91" t="s">
        <v>127</v>
      </c>
      <c r="AH26" s="92"/>
      <c r="AI26" s="92"/>
      <c r="AK26" s="48" t="str">
        <f t="shared" si="0"/>
        <v>Y</v>
      </c>
      <c r="AL26" s="48" t="str">
        <f t="shared" si="1"/>
        <v>Y</v>
      </c>
      <c r="AM26" s="48" t="str">
        <f t="shared" si="2"/>
        <v>Y</v>
      </c>
      <c r="AO26">
        <v>6112900649007</v>
      </c>
      <c r="AP26" s="79">
        <f t="shared" si="3"/>
        <v>0</v>
      </c>
      <c r="AQ26" s="109">
        <v>4994837967838</v>
      </c>
      <c r="AR26" s="106">
        <f t="shared" si="4"/>
        <v>0</v>
      </c>
    </row>
    <row r="27" spans="1:44">
      <c r="A27" s="63">
        <v>23</v>
      </c>
      <c r="B27" s="63"/>
      <c r="C27" s="55"/>
      <c r="D27" s="55" t="s">
        <v>128</v>
      </c>
      <c r="E27" s="55"/>
      <c r="F27" s="54">
        <v>8307381730357</v>
      </c>
      <c r="G27" s="54">
        <v>7665906743300</v>
      </c>
      <c r="H27" s="54">
        <v>7383572328368</v>
      </c>
      <c r="I27" s="54">
        <v>7099078710425</v>
      </c>
      <c r="J27" s="54">
        <v>6789178974809</v>
      </c>
      <c r="K27" s="54">
        <v>5266830971772.8096</v>
      </c>
      <c r="L27" s="54">
        <v>5110835049546</v>
      </c>
      <c r="M27" s="54">
        <v>4586655963052</v>
      </c>
      <c r="N27" s="54">
        <v>3853661376784</v>
      </c>
      <c r="O27" s="54">
        <v>4352146759374</v>
      </c>
      <c r="P27" s="54">
        <v>4332371999721</v>
      </c>
      <c r="Q27" s="54">
        <v>4164545436095</v>
      </c>
      <c r="R27" s="81">
        <v>4165099181411</v>
      </c>
      <c r="S27" s="80">
        <v>6150623201049</v>
      </c>
      <c r="T27" s="109">
        <v>5842400337823</v>
      </c>
      <c r="U27" s="109">
        <v>5377685768224</v>
      </c>
      <c r="V27" s="109">
        <v>5276572659955</v>
      </c>
      <c r="W27" s="109">
        <v>4083650525264</v>
      </c>
      <c r="X27" s="109">
        <v>3754943519897</v>
      </c>
      <c r="Y27" s="109">
        <v>4224044033010</v>
      </c>
      <c r="Z27" s="109">
        <v>4213727957046</v>
      </c>
      <c r="AA27" s="109">
        <v>4247472697646</v>
      </c>
      <c r="AB27" s="109">
        <v>4522971131718</v>
      </c>
      <c r="AC27" s="109">
        <v>5728107230186</v>
      </c>
      <c r="AD27" s="102">
        <v>5728107230186</v>
      </c>
      <c r="AE27" s="111"/>
      <c r="AG27" s="93"/>
      <c r="AH27" s="93" t="s">
        <v>128</v>
      </c>
      <c r="AI27" s="93"/>
      <c r="AK27" s="48" t="str">
        <f t="shared" si="0"/>
        <v>Y</v>
      </c>
      <c r="AL27" s="48" t="str">
        <f t="shared" si="1"/>
        <v>Y</v>
      </c>
      <c r="AM27" s="48" t="str">
        <f t="shared" si="2"/>
        <v>Y</v>
      </c>
      <c r="AO27">
        <v>5842400337823</v>
      </c>
      <c r="AP27" s="79">
        <f t="shared" si="3"/>
        <v>0</v>
      </c>
      <c r="AQ27" s="109">
        <v>4213727957046</v>
      </c>
      <c r="AR27" s="106">
        <f t="shared" si="4"/>
        <v>0</v>
      </c>
    </row>
    <row r="28" spans="1:44">
      <c r="A28" s="63">
        <v>24</v>
      </c>
      <c r="B28" s="63"/>
      <c r="C28" s="55"/>
      <c r="D28" s="55" t="s">
        <v>129</v>
      </c>
      <c r="E28" s="55"/>
      <c r="F28" s="54">
        <v>202029661942.60516</v>
      </c>
      <c r="G28" s="54">
        <v>113851410556.17914</v>
      </c>
      <c r="H28" s="54">
        <v>114956773204.17914</v>
      </c>
      <c r="I28" s="54">
        <v>120401633419.17915</v>
      </c>
      <c r="J28" s="54">
        <v>147617612033.17914</v>
      </c>
      <c r="K28" s="54">
        <v>139062572992.17914</v>
      </c>
      <c r="L28" s="54">
        <v>156615721476</v>
      </c>
      <c r="M28" s="54">
        <v>136573325335</v>
      </c>
      <c r="N28" s="54">
        <v>123684506307</v>
      </c>
      <c r="O28" s="54">
        <v>92859198041</v>
      </c>
      <c r="P28" s="54">
        <v>113879571383</v>
      </c>
      <c r="Q28" s="54">
        <v>200904479521</v>
      </c>
      <c r="R28" s="81">
        <v>223882483311</v>
      </c>
      <c r="S28" s="80">
        <v>732512278973</v>
      </c>
      <c r="T28" s="109">
        <v>270500311184</v>
      </c>
      <c r="U28" s="109">
        <v>239048126640</v>
      </c>
      <c r="V28" s="109">
        <v>260172482523</v>
      </c>
      <c r="W28" s="109">
        <v>558218695459</v>
      </c>
      <c r="X28" s="109">
        <v>753606639217</v>
      </c>
      <c r="Y28" s="109">
        <v>826075180606</v>
      </c>
      <c r="Z28" s="109">
        <v>781110010792</v>
      </c>
      <c r="AA28" s="109">
        <v>1263688695785</v>
      </c>
      <c r="AB28" s="109">
        <v>1679290041351</v>
      </c>
      <c r="AC28" s="109">
        <v>1663992845058</v>
      </c>
      <c r="AD28" s="102">
        <v>1663992845058</v>
      </c>
      <c r="AE28" s="111"/>
      <c r="AG28" s="93"/>
      <c r="AH28" s="93" t="s">
        <v>129</v>
      </c>
      <c r="AI28" s="93"/>
      <c r="AK28" s="48" t="str">
        <f t="shared" si="0"/>
        <v>Y</v>
      </c>
      <c r="AL28" s="48" t="str">
        <f t="shared" si="1"/>
        <v>Y</v>
      </c>
      <c r="AM28" s="48" t="str">
        <f t="shared" si="2"/>
        <v>Y</v>
      </c>
      <c r="AO28">
        <v>270500311184</v>
      </c>
      <c r="AP28" s="79">
        <f t="shared" si="3"/>
        <v>0</v>
      </c>
      <c r="AQ28" s="109">
        <v>781110010792</v>
      </c>
      <c r="AR28" s="106">
        <f t="shared" si="4"/>
        <v>0</v>
      </c>
    </row>
    <row r="29" spans="1:44">
      <c r="A29" s="63">
        <v>25</v>
      </c>
      <c r="B29" s="63"/>
      <c r="C29" s="55"/>
      <c r="D29" s="55" t="s">
        <v>130</v>
      </c>
      <c r="E29" s="55"/>
      <c r="F29" s="54">
        <v>1868324501</v>
      </c>
      <c r="G29" s="54">
        <v>1513429359</v>
      </c>
      <c r="H29" s="54">
        <v>498275344</v>
      </c>
      <c r="I29" s="54">
        <v>0</v>
      </c>
      <c r="J29" s="54">
        <v>0</v>
      </c>
      <c r="K29" s="54">
        <v>0</v>
      </c>
      <c r="L29" s="54">
        <v>0</v>
      </c>
      <c r="M29" s="54">
        <v>13757716086</v>
      </c>
      <c r="N29" s="54">
        <v>0</v>
      </c>
      <c r="O29" s="54">
        <v>0</v>
      </c>
      <c r="P29" s="54">
        <v>0</v>
      </c>
      <c r="Q29" s="54">
        <v>0</v>
      </c>
      <c r="R29" s="81">
        <v>0</v>
      </c>
      <c r="S29" s="80">
        <v>0</v>
      </c>
      <c r="T29" s="109">
        <v>0</v>
      </c>
      <c r="U29" s="109">
        <v>0</v>
      </c>
      <c r="V29" s="109">
        <v>0</v>
      </c>
      <c r="W29" s="109">
        <v>0</v>
      </c>
      <c r="X29" s="109">
        <v>0</v>
      </c>
      <c r="Y29" s="109">
        <v>0</v>
      </c>
      <c r="Z29" s="109">
        <v>0</v>
      </c>
      <c r="AA29" s="109">
        <v>0</v>
      </c>
      <c r="AB29" s="109">
        <v>0</v>
      </c>
      <c r="AC29" s="109">
        <v>0</v>
      </c>
      <c r="AD29" s="102">
        <v>0</v>
      </c>
      <c r="AE29" s="111"/>
      <c r="AG29" s="93"/>
      <c r="AH29" s="93" t="s">
        <v>130</v>
      </c>
      <c r="AI29" s="93"/>
      <c r="AK29" s="48" t="str">
        <f t="shared" si="0"/>
        <v>Y</v>
      </c>
      <c r="AL29" s="48" t="str">
        <f t="shared" si="1"/>
        <v>Y</v>
      </c>
      <c r="AM29" s="48" t="str">
        <f t="shared" si="2"/>
        <v>Y</v>
      </c>
      <c r="AO29">
        <v>0</v>
      </c>
      <c r="AP29" s="79">
        <f t="shared" si="3"/>
        <v>0</v>
      </c>
      <c r="AQ29" s="109">
        <v>0</v>
      </c>
      <c r="AR29" s="106">
        <f t="shared" si="4"/>
        <v>0</v>
      </c>
    </row>
    <row r="30" spans="1:44">
      <c r="A30" s="63">
        <v>26</v>
      </c>
      <c r="B30" s="63"/>
      <c r="C30" s="55"/>
      <c r="D30" s="55" t="s">
        <v>131</v>
      </c>
      <c r="E30" s="55"/>
      <c r="F30" s="54">
        <v>0</v>
      </c>
      <c r="G30" s="54">
        <v>0</v>
      </c>
      <c r="H30" s="54">
        <v>0</v>
      </c>
      <c r="I30" s="54">
        <v>0</v>
      </c>
      <c r="J30" s="54">
        <v>3481412911</v>
      </c>
      <c r="K30" s="54">
        <v>0</v>
      </c>
      <c r="L30" s="54">
        <v>0</v>
      </c>
      <c r="M30" s="54">
        <v>0</v>
      </c>
      <c r="N30" s="54">
        <v>0</v>
      </c>
      <c r="O30" s="54">
        <v>0</v>
      </c>
      <c r="P30" s="54">
        <v>0</v>
      </c>
      <c r="Q30" s="54">
        <v>0</v>
      </c>
      <c r="R30" s="81">
        <v>0</v>
      </c>
      <c r="S30" s="80">
        <v>0</v>
      </c>
      <c r="T30" s="109">
        <v>0</v>
      </c>
      <c r="U30" s="109">
        <v>0</v>
      </c>
      <c r="V30" s="109">
        <v>0</v>
      </c>
      <c r="W30" s="109">
        <v>0</v>
      </c>
      <c r="X30" s="109">
        <v>0</v>
      </c>
      <c r="Y30" s="109">
        <v>0</v>
      </c>
      <c r="Z30" s="109">
        <v>0</v>
      </c>
      <c r="AA30" s="109">
        <v>0</v>
      </c>
      <c r="AB30" s="109">
        <v>1203890482</v>
      </c>
      <c r="AC30" s="109">
        <v>0</v>
      </c>
      <c r="AD30" s="102">
        <v>0</v>
      </c>
      <c r="AE30" s="111"/>
      <c r="AG30" s="93"/>
      <c r="AH30" s="93" t="s">
        <v>131</v>
      </c>
      <c r="AI30" s="93"/>
      <c r="AK30" s="48" t="str">
        <f t="shared" si="0"/>
        <v>Y</v>
      </c>
      <c r="AL30" s="48" t="str">
        <f t="shared" si="1"/>
        <v>Y</v>
      </c>
      <c r="AM30" s="48" t="str">
        <f t="shared" si="2"/>
        <v>Y</v>
      </c>
      <c r="AO30">
        <v>0</v>
      </c>
      <c r="AP30" s="79">
        <f t="shared" si="3"/>
        <v>0</v>
      </c>
      <c r="AQ30" s="109">
        <v>0</v>
      </c>
      <c r="AR30" s="106">
        <f t="shared" si="4"/>
        <v>0</v>
      </c>
    </row>
    <row r="31" spans="1:44">
      <c r="A31" s="63">
        <v>27</v>
      </c>
      <c r="B31" s="15" t="s">
        <v>64</v>
      </c>
      <c r="C31" s="52" t="s">
        <v>132</v>
      </c>
      <c r="D31" s="53"/>
      <c r="E31" s="53"/>
      <c r="F31" s="54">
        <v>195541169520707.5</v>
      </c>
      <c r="G31" s="54">
        <v>200141411387996</v>
      </c>
      <c r="H31" s="54">
        <v>200261951525938</v>
      </c>
      <c r="I31" s="54">
        <v>196435133037928</v>
      </c>
      <c r="J31" s="54">
        <v>198637276660853</v>
      </c>
      <c r="K31" s="54">
        <v>204101506413127.5</v>
      </c>
      <c r="L31" s="54">
        <v>204717258829280</v>
      </c>
      <c r="M31" s="54">
        <v>203597826815977</v>
      </c>
      <c r="N31" s="54">
        <v>210346640982605</v>
      </c>
      <c r="O31" s="54">
        <v>211692654847519</v>
      </c>
      <c r="P31" s="54">
        <v>211609970826032</v>
      </c>
      <c r="Q31" s="54">
        <v>213963137986630</v>
      </c>
      <c r="R31" s="81">
        <v>216421724379617</v>
      </c>
      <c r="S31" s="80">
        <v>220471039229867</v>
      </c>
      <c r="T31" s="109">
        <v>220152341435158</v>
      </c>
      <c r="U31" s="109">
        <v>221336817594813.94</v>
      </c>
      <c r="V31" s="109">
        <v>217721364585285</v>
      </c>
      <c r="W31" s="109">
        <v>214037535877225.78</v>
      </c>
      <c r="X31" s="109">
        <v>222430129053700.16</v>
      </c>
      <c r="Y31" s="109">
        <v>228607008127157.06</v>
      </c>
      <c r="Z31" s="109">
        <v>228013369955855.06</v>
      </c>
      <c r="AA31" s="109">
        <v>232009609694803</v>
      </c>
      <c r="AB31" s="109">
        <v>239440135423943</v>
      </c>
      <c r="AC31" s="109">
        <v>238943184761081</v>
      </c>
      <c r="AD31" s="102">
        <v>238943184761081</v>
      </c>
      <c r="AE31" s="111"/>
      <c r="AG31" s="91" t="s">
        <v>132</v>
      </c>
      <c r="AH31" s="92"/>
      <c r="AI31" s="92"/>
      <c r="AK31" s="48" t="str">
        <f t="shared" si="0"/>
        <v>Y</v>
      </c>
      <c r="AL31" s="48" t="str">
        <f t="shared" si="1"/>
        <v>Y</v>
      </c>
      <c r="AM31" s="48" t="str">
        <f t="shared" si="2"/>
        <v>Y</v>
      </c>
      <c r="AO31">
        <v>220152341435158</v>
      </c>
      <c r="AP31" s="79">
        <f t="shared" si="3"/>
        <v>0</v>
      </c>
      <c r="AQ31" s="109">
        <v>228013369955855.06</v>
      </c>
      <c r="AR31" s="106">
        <f t="shared" si="4"/>
        <v>0</v>
      </c>
    </row>
    <row r="32" spans="1:44">
      <c r="A32" s="63">
        <v>28</v>
      </c>
      <c r="B32" s="63"/>
      <c r="C32" s="55"/>
      <c r="D32" s="56" t="s">
        <v>133</v>
      </c>
      <c r="E32" s="56"/>
      <c r="F32" s="54">
        <v>-1431439065314</v>
      </c>
      <c r="G32" s="54">
        <v>-1733569211619</v>
      </c>
      <c r="H32" s="54">
        <v>-1909324275376</v>
      </c>
      <c r="I32" s="54">
        <v>-2089194739854</v>
      </c>
      <c r="J32" s="54">
        <v>-2170227995860</v>
      </c>
      <c r="K32" s="54">
        <v>-2427951149780</v>
      </c>
      <c r="L32" s="54">
        <v>-2366945420144</v>
      </c>
      <c r="M32" s="54">
        <v>-2175613154877</v>
      </c>
      <c r="N32" s="54">
        <v>-2206806305449</v>
      </c>
      <c r="O32" s="54">
        <v>-2221271184730</v>
      </c>
      <c r="P32" s="54">
        <v>-2267299797949</v>
      </c>
      <c r="Q32" s="54">
        <v>-2123062077121</v>
      </c>
      <c r="R32" s="81">
        <v>-2189763738924</v>
      </c>
      <c r="S32" s="80">
        <v>-2290853147863</v>
      </c>
      <c r="T32" s="109">
        <v>-2172030754766</v>
      </c>
      <c r="U32" s="109">
        <v>-2231921160718.7979</v>
      </c>
      <c r="V32" s="109">
        <v>-2147748555062</v>
      </c>
      <c r="W32" s="109">
        <v>-2160208023484</v>
      </c>
      <c r="X32" s="109">
        <v>-1946863055868</v>
      </c>
      <c r="Y32" s="109">
        <v>-1820039259895.9358</v>
      </c>
      <c r="Z32" s="109">
        <v>-2061387599699.9358</v>
      </c>
      <c r="AA32" s="109">
        <v>-1665207535551</v>
      </c>
      <c r="AB32" s="109">
        <v>-1657045896049</v>
      </c>
      <c r="AC32" s="109">
        <v>-1713055210686</v>
      </c>
      <c r="AD32" s="102">
        <v>-1713055210686</v>
      </c>
      <c r="AE32" s="111"/>
      <c r="AG32" s="93"/>
      <c r="AH32" s="94" t="s">
        <v>133</v>
      </c>
      <c r="AI32" s="94"/>
      <c r="AK32" s="48" t="str">
        <f t="shared" si="0"/>
        <v>Y</v>
      </c>
      <c r="AL32" s="48" t="str">
        <f t="shared" si="1"/>
        <v>Y</v>
      </c>
      <c r="AM32" s="48" t="str">
        <f t="shared" si="2"/>
        <v>Y</v>
      </c>
      <c r="AO32">
        <v>-2172030754766</v>
      </c>
      <c r="AP32" s="79">
        <f t="shared" si="3"/>
        <v>0</v>
      </c>
      <c r="AQ32" s="109">
        <v>-2061387599699.9358</v>
      </c>
      <c r="AR32" s="106">
        <f t="shared" si="4"/>
        <v>0</v>
      </c>
    </row>
    <row r="33" spans="1:44">
      <c r="A33" s="63">
        <v>29</v>
      </c>
      <c r="B33" s="63"/>
      <c r="C33" s="55"/>
      <c r="D33" s="56" t="s">
        <v>134</v>
      </c>
      <c r="E33" s="56"/>
      <c r="F33" s="54">
        <v>141688528097</v>
      </c>
      <c r="G33" s="54">
        <v>156164996704</v>
      </c>
      <c r="H33" s="54">
        <v>178257398740</v>
      </c>
      <c r="I33" s="54">
        <v>189574340996</v>
      </c>
      <c r="J33" s="54">
        <v>193559175274</v>
      </c>
      <c r="K33" s="54">
        <v>200694409349</v>
      </c>
      <c r="L33" s="54">
        <v>196638006675</v>
      </c>
      <c r="M33" s="54">
        <v>183649164193</v>
      </c>
      <c r="N33" s="54">
        <v>176199939711</v>
      </c>
      <c r="O33" s="54">
        <v>182246625472</v>
      </c>
      <c r="P33" s="54">
        <v>178486392451</v>
      </c>
      <c r="Q33" s="54">
        <v>187756618813</v>
      </c>
      <c r="R33" s="81">
        <v>195771780330</v>
      </c>
      <c r="S33" s="80">
        <v>219874551288</v>
      </c>
      <c r="T33" s="109">
        <v>243744821060</v>
      </c>
      <c r="U33" s="109">
        <v>271054554472</v>
      </c>
      <c r="V33" s="109">
        <v>256050064971</v>
      </c>
      <c r="W33" s="109">
        <v>251457627662</v>
      </c>
      <c r="X33" s="109">
        <v>271144037712</v>
      </c>
      <c r="Y33" s="109">
        <v>296804881986</v>
      </c>
      <c r="Z33" s="109">
        <v>287946310644</v>
      </c>
      <c r="AA33" s="109">
        <v>295280675458</v>
      </c>
      <c r="AB33" s="109">
        <v>303783693289</v>
      </c>
      <c r="AC33" s="109">
        <v>300172025434</v>
      </c>
      <c r="AD33" s="102">
        <v>300172025434</v>
      </c>
      <c r="AE33" s="111"/>
      <c r="AG33" s="93"/>
      <c r="AH33" s="94" t="s">
        <v>134</v>
      </c>
      <c r="AI33" s="94"/>
      <c r="AK33" s="48" t="str">
        <f t="shared" si="0"/>
        <v>Y</v>
      </c>
      <c r="AL33" s="48" t="str">
        <f t="shared" si="1"/>
        <v>Y</v>
      </c>
      <c r="AM33" s="48" t="str">
        <f t="shared" si="2"/>
        <v>Y</v>
      </c>
      <c r="AO33">
        <v>243744821060</v>
      </c>
      <c r="AP33" s="79">
        <f t="shared" si="3"/>
        <v>0</v>
      </c>
      <c r="AQ33" s="109">
        <v>287946310644</v>
      </c>
      <c r="AR33" s="106">
        <f t="shared" si="4"/>
        <v>0</v>
      </c>
    </row>
    <row r="34" spans="1:44">
      <c r="A34" s="63">
        <v>30</v>
      </c>
      <c r="B34" s="63"/>
      <c r="C34" s="55"/>
      <c r="D34" s="56" t="s">
        <v>135</v>
      </c>
      <c r="E34" s="56"/>
      <c r="F34" s="54">
        <v>80882509149.489182</v>
      </c>
      <c r="G34" s="54">
        <v>25700203593</v>
      </c>
      <c r="H34" s="54">
        <v>17935348452</v>
      </c>
      <c r="I34" s="54">
        <v>11137264370</v>
      </c>
      <c r="J34" s="54">
        <v>4919922479</v>
      </c>
      <c r="K34" s="54">
        <v>1071503948</v>
      </c>
      <c r="L34" s="54">
        <v>-4063303093</v>
      </c>
      <c r="M34" s="54">
        <v>-5698123557</v>
      </c>
      <c r="N34" s="54">
        <v>-6498885567</v>
      </c>
      <c r="O34" s="54">
        <v>-6424768475</v>
      </c>
      <c r="P34" s="54">
        <v>-5792829019</v>
      </c>
      <c r="Q34" s="54">
        <v>-5800415123</v>
      </c>
      <c r="R34" s="81">
        <v>-4205605336</v>
      </c>
      <c r="S34" s="80">
        <v>-4220723237</v>
      </c>
      <c r="T34" s="109">
        <v>-3208761814</v>
      </c>
      <c r="U34" s="109">
        <v>-4259526099</v>
      </c>
      <c r="V34" s="109">
        <v>-3603139692</v>
      </c>
      <c r="W34" s="109">
        <v>-3394569316</v>
      </c>
      <c r="X34" s="109">
        <v>-6798065396</v>
      </c>
      <c r="Y34" s="109">
        <v>-7361769269</v>
      </c>
      <c r="Z34" s="109">
        <v>-7383636296</v>
      </c>
      <c r="AA34" s="109">
        <v>-6038227050</v>
      </c>
      <c r="AB34" s="109">
        <v>-5980467885</v>
      </c>
      <c r="AC34" s="109">
        <v>-6487503600</v>
      </c>
      <c r="AD34" s="102">
        <v>-6487503600</v>
      </c>
      <c r="AE34" s="111"/>
      <c r="AG34" s="93"/>
      <c r="AH34" s="94" t="s">
        <v>135</v>
      </c>
      <c r="AI34" s="94"/>
      <c r="AK34" s="48" t="str">
        <f t="shared" si="0"/>
        <v>Y</v>
      </c>
      <c r="AL34" s="48" t="str">
        <f t="shared" si="1"/>
        <v>Y</v>
      </c>
      <c r="AM34" s="48" t="str">
        <f t="shared" si="2"/>
        <v>Y</v>
      </c>
      <c r="AO34">
        <v>-3208761814</v>
      </c>
      <c r="AP34" s="79">
        <f t="shared" si="3"/>
        <v>0</v>
      </c>
      <c r="AQ34" s="109">
        <v>-7383636296</v>
      </c>
      <c r="AR34" s="106">
        <f t="shared" si="4"/>
        <v>0</v>
      </c>
    </row>
    <row r="35" spans="1:44">
      <c r="A35" s="63">
        <v>31</v>
      </c>
      <c r="B35" s="63"/>
      <c r="C35" s="55"/>
      <c r="D35" s="56" t="s">
        <v>136</v>
      </c>
      <c r="E35" s="56"/>
      <c r="F35" s="54">
        <v>31564022540</v>
      </c>
      <c r="G35" s="54">
        <v>26871260464</v>
      </c>
      <c r="H35" s="54">
        <v>20965642818</v>
      </c>
      <c r="I35" s="54">
        <v>14822406965</v>
      </c>
      <c r="J35" s="54">
        <v>10105608680</v>
      </c>
      <c r="K35" s="54">
        <v>6723047646</v>
      </c>
      <c r="L35" s="54">
        <v>4366758380</v>
      </c>
      <c r="M35" s="54">
        <v>2631062592</v>
      </c>
      <c r="N35" s="54">
        <v>1486453817</v>
      </c>
      <c r="O35" s="54">
        <v>775817310</v>
      </c>
      <c r="P35" s="54">
        <v>375501180</v>
      </c>
      <c r="Q35" s="54">
        <v>187866555</v>
      </c>
      <c r="R35" s="81">
        <v>114509809</v>
      </c>
      <c r="S35" s="80">
        <v>89013194</v>
      </c>
      <c r="T35" s="109">
        <v>86211246</v>
      </c>
      <c r="U35" s="109">
        <v>80613628</v>
      </c>
      <c r="V35" s="109">
        <v>75430155</v>
      </c>
      <c r="W35" s="109">
        <v>72851358</v>
      </c>
      <c r="X35" s="109">
        <v>72851358</v>
      </c>
      <c r="Y35" s="109">
        <v>66076121</v>
      </c>
      <c r="Z35" s="109">
        <v>66076121</v>
      </c>
      <c r="AA35" s="109">
        <v>66076121</v>
      </c>
      <c r="AB35" s="109">
        <v>66076121</v>
      </c>
      <c r="AC35" s="109">
        <v>51545623</v>
      </c>
      <c r="AD35" s="102">
        <v>51545623</v>
      </c>
      <c r="AE35" s="111"/>
      <c r="AG35" s="93"/>
      <c r="AH35" s="94" t="s">
        <v>136</v>
      </c>
      <c r="AI35" s="94"/>
      <c r="AK35" s="48" t="str">
        <f t="shared" si="0"/>
        <v>Y</v>
      </c>
      <c r="AL35" s="48" t="str">
        <f t="shared" si="1"/>
        <v>Y</v>
      </c>
      <c r="AM35" s="48" t="str">
        <f t="shared" si="2"/>
        <v>Y</v>
      </c>
      <c r="AO35">
        <v>86211246</v>
      </c>
      <c r="AP35" s="79">
        <f t="shared" si="3"/>
        <v>0</v>
      </c>
      <c r="AQ35" s="109">
        <v>66076121</v>
      </c>
      <c r="AR35" s="106">
        <f t="shared" si="4"/>
        <v>0</v>
      </c>
    </row>
    <row r="36" spans="1:44">
      <c r="A36" s="63">
        <v>32</v>
      </c>
      <c r="B36" s="8" t="s">
        <v>675</v>
      </c>
      <c r="C36" s="55"/>
      <c r="D36" s="56" t="s">
        <v>137</v>
      </c>
      <c r="E36" s="56"/>
      <c r="F36" s="54">
        <v>142844276928748</v>
      </c>
      <c r="G36" s="54">
        <v>146308958827639</v>
      </c>
      <c r="H36" s="54">
        <v>149381669631626</v>
      </c>
      <c r="I36" s="54">
        <v>150015178963148</v>
      </c>
      <c r="J36" s="54">
        <v>153217385484357</v>
      </c>
      <c r="K36" s="54">
        <v>156108442540656.5</v>
      </c>
      <c r="L36" s="54">
        <v>157662892260813</v>
      </c>
      <c r="M36" s="54">
        <v>158052841760806</v>
      </c>
      <c r="N36" s="54">
        <v>162348413438476</v>
      </c>
      <c r="O36" s="54">
        <v>164979991381225</v>
      </c>
      <c r="P36" s="54">
        <v>165407959185054</v>
      </c>
      <c r="Q36" s="54">
        <v>165574424162259</v>
      </c>
      <c r="R36" s="81">
        <v>168800425676435</v>
      </c>
      <c r="S36" s="80">
        <v>171486517320105</v>
      </c>
      <c r="T36" s="109">
        <v>173408189372966</v>
      </c>
      <c r="U36" s="109">
        <v>175598418256484</v>
      </c>
      <c r="V36" s="109">
        <v>173455224502004</v>
      </c>
      <c r="W36" s="109">
        <v>173590711621896</v>
      </c>
      <c r="X36" s="109">
        <v>177324461983194</v>
      </c>
      <c r="Y36" s="109">
        <v>183324174890363</v>
      </c>
      <c r="Z36" s="109">
        <v>185336034380294</v>
      </c>
      <c r="AA36" s="109">
        <v>188391510876720</v>
      </c>
      <c r="AB36" s="109">
        <v>192614874244508</v>
      </c>
      <c r="AC36" s="109">
        <v>194242417783353</v>
      </c>
      <c r="AD36" s="102">
        <v>194242417783353</v>
      </c>
      <c r="AE36" s="111"/>
      <c r="AG36" s="93"/>
      <c r="AH36" s="94" t="s">
        <v>137</v>
      </c>
      <c r="AI36" s="94"/>
      <c r="AK36" s="48" t="str">
        <f t="shared" si="0"/>
        <v>Y</v>
      </c>
      <c r="AL36" s="48" t="str">
        <f t="shared" si="1"/>
        <v>Y</v>
      </c>
      <c r="AM36" s="48" t="str">
        <f t="shared" si="2"/>
        <v>Y</v>
      </c>
      <c r="AO36">
        <v>173408189372966</v>
      </c>
      <c r="AP36" s="79">
        <f t="shared" si="3"/>
        <v>0</v>
      </c>
      <c r="AQ36" s="109">
        <v>185336034380294</v>
      </c>
      <c r="AR36" s="106">
        <f t="shared" si="4"/>
        <v>0</v>
      </c>
    </row>
    <row r="37" spans="1:44">
      <c r="A37" s="63">
        <v>33</v>
      </c>
      <c r="B37" s="3" t="s">
        <v>676</v>
      </c>
      <c r="C37" s="55"/>
      <c r="D37" s="56" t="s">
        <v>138</v>
      </c>
      <c r="E37" s="56"/>
      <c r="F37" s="54">
        <v>17145633382661</v>
      </c>
      <c r="G37" s="54">
        <v>18180287237481</v>
      </c>
      <c r="H37" s="54">
        <v>18093251902943</v>
      </c>
      <c r="I37" s="54">
        <v>16168489585390</v>
      </c>
      <c r="J37" s="54">
        <v>17956804043197</v>
      </c>
      <c r="K37" s="54">
        <v>19383582781228</v>
      </c>
      <c r="L37" s="54">
        <v>18798178832864</v>
      </c>
      <c r="M37" s="54">
        <v>17692715582698</v>
      </c>
      <c r="N37" s="54">
        <v>20376862329025</v>
      </c>
      <c r="O37" s="54">
        <v>20420217707826</v>
      </c>
      <c r="P37" s="54">
        <v>20847789963454</v>
      </c>
      <c r="Q37" s="54">
        <v>21519940974333</v>
      </c>
      <c r="R37" s="81">
        <v>21111595356594</v>
      </c>
      <c r="S37" s="80">
        <v>21875854071293</v>
      </c>
      <c r="T37" s="109">
        <v>23212318429995</v>
      </c>
      <c r="U37" s="109">
        <v>22791170315382.758</v>
      </c>
      <c r="V37" s="109">
        <v>23874065213690</v>
      </c>
      <c r="W37" s="109">
        <v>23051910095974</v>
      </c>
      <c r="X37" s="109">
        <v>22407514934130</v>
      </c>
      <c r="Y37" s="109">
        <v>21859068888058</v>
      </c>
      <c r="Z37" s="109">
        <v>19855087807073</v>
      </c>
      <c r="AA37" s="109">
        <v>21115613755757</v>
      </c>
      <c r="AB37" s="109">
        <v>21078851615031</v>
      </c>
      <c r="AC37" s="109">
        <v>19878908312527</v>
      </c>
      <c r="AD37" s="102">
        <v>19878908312527</v>
      </c>
      <c r="AE37" s="111"/>
      <c r="AG37" s="93"/>
      <c r="AH37" s="94" t="s">
        <v>138</v>
      </c>
      <c r="AI37" s="94"/>
      <c r="AK37" s="48" t="str">
        <f t="shared" ref="AK37:AK68" si="5">IF(AG37=C37,"Y","NO!!!!!!!!!!!1")</f>
        <v>Y</v>
      </c>
      <c r="AL37" s="48" t="str">
        <f t="shared" ref="AL37:AL68" si="6">IF(AH37=D37,"Y","NO!!!!!!!!!!!1")</f>
        <v>Y</v>
      </c>
      <c r="AM37" s="48" t="str">
        <f t="shared" ref="AM37:AM68" si="7">IF(AI37=E37,"Y","NO!!!!!!!!!!!1")</f>
        <v>Y</v>
      </c>
      <c r="AO37">
        <v>23212318429995</v>
      </c>
      <c r="AP37" s="79">
        <f t="shared" ref="AP37:AP68" si="8">AO37-T37</f>
        <v>0</v>
      </c>
      <c r="AQ37" s="109">
        <v>19855087807073</v>
      </c>
      <c r="AR37" s="106">
        <f t="shared" ref="AR37:AR68" si="9">AQ37-Z37</f>
        <v>0</v>
      </c>
    </row>
    <row r="38" spans="1:44">
      <c r="A38" s="63">
        <v>34</v>
      </c>
      <c r="B38" s="63"/>
      <c r="C38" s="55"/>
      <c r="D38" s="56" t="s">
        <v>139</v>
      </c>
      <c r="E38" s="56"/>
      <c r="F38" s="54">
        <v>6877643475719</v>
      </c>
      <c r="G38" s="54">
        <v>6973308534608</v>
      </c>
      <c r="H38" s="54">
        <v>5867475408417</v>
      </c>
      <c r="I38" s="54">
        <v>5648630681170</v>
      </c>
      <c r="J38" s="54">
        <v>6371846477375</v>
      </c>
      <c r="K38" s="54">
        <v>6440221047284</v>
      </c>
      <c r="L38" s="54">
        <v>5665536130942</v>
      </c>
      <c r="M38" s="54">
        <v>5175778332691</v>
      </c>
      <c r="N38" s="54">
        <v>5640442095410</v>
      </c>
      <c r="O38" s="54">
        <v>6074347020841</v>
      </c>
      <c r="P38" s="54">
        <v>6444115851498</v>
      </c>
      <c r="Q38" s="54">
        <v>5583234031520</v>
      </c>
      <c r="R38" s="81">
        <v>5297145649937</v>
      </c>
      <c r="S38" s="80">
        <v>4384874795605</v>
      </c>
      <c r="T38" s="109">
        <v>4145280548009</v>
      </c>
      <c r="U38" s="109">
        <v>3648048181029</v>
      </c>
      <c r="V38" s="109">
        <v>3085957214539</v>
      </c>
      <c r="W38" s="109">
        <v>3056481306659</v>
      </c>
      <c r="X38" s="109">
        <v>2810705839815</v>
      </c>
      <c r="Y38" s="109">
        <v>3441150848427</v>
      </c>
      <c r="Z38" s="109">
        <v>3342336545010</v>
      </c>
      <c r="AA38" s="109">
        <v>3783305451653</v>
      </c>
      <c r="AB38" s="109">
        <v>3770556006463</v>
      </c>
      <c r="AC38" s="109">
        <v>3450087470182</v>
      </c>
      <c r="AD38" s="102">
        <v>3450087470182</v>
      </c>
      <c r="AE38" s="111"/>
      <c r="AG38" s="93"/>
      <c r="AH38" s="94" t="s">
        <v>139</v>
      </c>
      <c r="AI38" s="94"/>
      <c r="AK38" s="48" t="str">
        <f t="shared" si="5"/>
        <v>Y</v>
      </c>
      <c r="AL38" s="48" t="str">
        <f t="shared" si="6"/>
        <v>Y</v>
      </c>
      <c r="AM38" s="48" t="str">
        <f t="shared" si="7"/>
        <v>Y</v>
      </c>
      <c r="AO38">
        <v>4145280548009</v>
      </c>
      <c r="AP38" s="79">
        <f t="shared" si="8"/>
        <v>0</v>
      </c>
      <c r="AQ38" s="109">
        <v>3342336545010</v>
      </c>
      <c r="AR38" s="106">
        <f t="shared" si="9"/>
        <v>0</v>
      </c>
    </row>
    <row r="39" spans="1:44">
      <c r="A39" s="63">
        <v>35</v>
      </c>
      <c r="B39" s="63"/>
      <c r="C39" s="55"/>
      <c r="D39" s="56" t="s">
        <v>140</v>
      </c>
      <c r="E39" s="56"/>
      <c r="F39" s="54">
        <v>4493999776000</v>
      </c>
      <c r="G39" s="54">
        <v>4187386931033</v>
      </c>
      <c r="H39" s="54">
        <v>4620080457378</v>
      </c>
      <c r="I39" s="54">
        <v>3240039395569</v>
      </c>
      <c r="J39" s="54">
        <v>1756936879829</v>
      </c>
      <c r="K39" s="54">
        <v>2679099263131</v>
      </c>
      <c r="L39" s="54">
        <v>3599990392508</v>
      </c>
      <c r="M39" s="54">
        <v>3029566377676</v>
      </c>
      <c r="N39" s="54">
        <v>2588542516300</v>
      </c>
      <c r="O39" s="54">
        <v>2289077083402</v>
      </c>
      <c r="P39" s="54">
        <v>1833682708996</v>
      </c>
      <c r="Q39" s="54">
        <v>3299790035048</v>
      </c>
      <c r="R39" s="81">
        <v>4400861734871</v>
      </c>
      <c r="S39" s="80">
        <v>3990129163021</v>
      </c>
      <c r="T39" s="109">
        <v>3565700585785</v>
      </c>
      <c r="U39" s="109">
        <v>4918667180640</v>
      </c>
      <c r="V39" s="109">
        <v>2344291652830</v>
      </c>
      <c r="W39" s="109">
        <v>1460905484234</v>
      </c>
      <c r="X39" s="109">
        <v>3011377180121</v>
      </c>
      <c r="Y39" s="109">
        <v>2477065933756</v>
      </c>
      <c r="Z39" s="109">
        <v>3351269741807</v>
      </c>
      <c r="AA39" s="109">
        <v>2234431094217</v>
      </c>
      <c r="AB39" s="109">
        <v>2053996546210</v>
      </c>
      <c r="AC39" s="109">
        <v>2163949418995</v>
      </c>
      <c r="AD39" s="102">
        <v>2163949418995</v>
      </c>
      <c r="AE39" s="111"/>
      <c r="AG39" s="93"/>
      <c r="AH39" s="94" t="s">
        <v>140</v>
      </c>
      <c r="AI39" s="94"/>
      <c r="AK39" s="48" t="str">
        <f t="shared" si="5"/>
        <v>Y</v>
      </c>
      <c r="AL39" s="48" t="str">
        <f t="shared" si="6"/>
        <v>Y</v>
      </c>
      <c r="AM39" s="48" t="str">
        <f t="shared" si="7"/>
        <v>Y</v>
      </c>
      <c r="AO39">
        <v>3565700585785</v>
      </c>
      <c r="AP39" s="79">
        <f t="shared" si="8"/>
        <v>0</v>
      </c>
      <c r="AQ39" s="109">
        <v>3351269741807</v>
      </c>
      <c r="AR39" s="106">
        <f t="shared" si="9"/>
        <v>0</v>
      </c>
    </row>
    <row r="40" spans="1:44">
      <c r="A40" s="63">
        <v>36</v>
      </c>
      <c r="B40" s="8" t="s">
        <v>677</v>
      </c>
      <c r="C40" s="55"/>
      <c r="D40" s="56" t="s">
        <v>141</v>
      </c>
      <c r="E40" s="56"/>
      <c r="F40" s="54">
        <v>1492782341200</v>
      </c>
      <c r="G40" s="54">
        <v>1389371292393</v>
      </c>
      <c r="H40" s="54">
        <v>1182162906713</v>
      </c>
      <c r="I40" s="54">
        <v>798648371967</v>
      </c>
      <c r="J40" s="54">
        <v>1213086073898</v>
      </c>
      <c r="K40" s="54">
        <v>1047967357820</v>
      </c>
      <c r="L40" s="54">
        <v>866416746134</v>
      </c>
      <c r="M40" s="54">
        <v>742859188444</v>
      </c>
      <c r="N40" s="54">
        <v>732366602097</v>
      </c>
      <c r="O40" s="54">
        <v>813400358016</v>
      </c>
      <c r="P40" s="54">
        <v>1002969846700</v>
      </c>
      <c r="Q40" s="54">
        <v>737816394267</v>
      </c>
      <c r="R40" s="81">
        <v>593603450084</v>
      </c>
      <c r="S40" s="80">
        <v>851313384869</v>
      </c>
      <c r="T40" s="109">
        <v>440620094013</v>
      </c>
      <c r="U40" s="109">
        <v>369851675870</v>
      </c>
      <c r="V40" s="109">
        <v>463113463458</v>
      </c>
      <c r="W40" s="109">
        <v>315925521340.79437</v>
      </c>
      <c r="X40" s="109">
        <v>239320046439.15427</v>
      </c>
      <c r="Y40" s="109">
        <v>377808699190</v>
      </c>
      <c r="Z40" s="109">
        <v>772110160630</v>
      </c>
      <c r="AA40" s="109">
        <v>530512529598</v>
      </c>
      <c r="AB40" s="109">
        <v>112036719040</v>
      </c>
      <c r="AC40" s="109">
        <v>70348990794</v>
      </c>
      <c r="AD40" s="102">
        <v>70348990794</v>
      </c>
      <c r="AE40" s="111"/>
      <c r="AG40" s="93"/>
      <c r="AH40" s="94" t="s">
        <v>141</v>
      </c>
      <c r="AI40" s="94"/>
      <c r="AK40" s="48" t="str">
        <f t="shared" si="5"/>
        <v>Y</v>
      </c>
      <c r="AL40" s="48" t="str">
        <f t="shared" si="6"/>
        <v>Y</v>
      </c>
      <c r="AM40" s="48" t="str">
        <f t="shared" si="7"/>
        <v>Y</v>
      </c>
      <c r="AO40">
        <v>440620094013</v>
      </c>
      <c r="AP40" s="79">
        <f t="shared" si="8"/>
        <v>0</v>
      </c>
      <c r="AQ40" s="109">
        <v>772110160630</v>
      </c>
      <c r="AR40" s="106">
        <f t="shared" si="9"/>
        <v>0</v>
      </c>
    </row>
    <row r="41" spans="1:44">
      <c r="A41" s="63">
        <v>37</v>
      </c>
      <c r="B41" s="63"/>
      <c r="C41" s="55"/>
      <c r="D41" s="56" t="s">
        <v>142</v>
      </c>
      <c r="E41" s="56"/>
      <c r="F41" s="54">
        <v>7142072110989</v>
      </c>
      <c r="G41" s="54">
        <v>6308183487058</v>
      </c>
      <c r="H41" s="54">
        <v>6666908006854</v>
      </c>
      <c r="I41" s="54">
        <v>6042476926653</v>
      </c>
      <c r="J41" s="54">
        <v>6219946911548</v>
      </c>
      <c r="K41" s="54">
        <v>6756832740083</v>
      </c>
      <c r="L41" s="54">
        <v>6605494329876</v>
      </c>
      <c r="M41" s="54">
        <v>6751429051205</v>
      </c>
      <c r="N41" s="54">
        <v>8111163313490</v>
      </c>
      <c r="O41" s="54">
        <v>7410969434964</v>
      </c>
      <c r="P41" s="54">
        <v>6845154372990</v>
      </c>
      <c r="Q41" s="54">
        <v>7151175431570</v>
      </c>
      <c r="R41" s="81">
        <v>7024267613735</v>
      </c>
      <c r="S41" s="80">
        <v>7505733212045</v>
      </c>
      <c r="T41" s="109">
        <v>6947718701468</v>
      </c>
      <c r="U41" s="109">
        <v>5617001103846</v>
      </c>
      <c r="V41" s="109">
        <v>5016637409819</v>
      </c>
      <c r="W41" s="109">
        <v>4864970329199</v>
      </c>
      <c r="X41" s="109">
        <v>4782577409751</v>
      </c>
      <c r="Y41" s="109">
        <v>5844072773491</v>
      </c>
      <c r="Z41" s="109">
        <v>4691530321832</v>
      </c>
      <c r="AA41" s="109">
        <v>6114974461853</v>
      </c>
      <c r="AB41" s="109">
        <v>7117408915805</v>
      </c>
      <c r="AC41" s="109">
        <v>5663419311512</v>
      </c>
      <c r="AD41" s="102">
        <v>5663419311512</v>
      </c>
      <c r="AE41" s="111"/>
      <c r="AG41" s="93"/>
      <c r="AH41" s="94" t="s">
        <v>142</v>
      </c>
      <c r="AI41" s="94"/>
      <c r="AK41" s="48" t="str">
        <f t="shared" si="5"/>
        <v>Y</v>
      </c>
      <c r="AL41" s="48" t="str">
        <f t="shared" si="6"/>
        <v>Y</v>
      </c>
      <c r="AM41" s="48" t="str">
        <f t="shared" si="7"/>
        <v>Y</v>
      </c>
      <c r="AO41">
        <v>6947718701468</v>
      </c>
      <c r="AP41" s="79">
        <f t="shared" si="8"/>
        <v>0</v>
      </c>
      <c r="AQ41" s="109">
        <v>4691530321832</v>
      </c>
      <c r="AR41" s="106">
        <f t="shared" si="9"/>
        <v>0</v>
      </c>
    </row>
    <row r="42" spans="1:44">
      <c r="A42" s="63">
        <v>38</v>
      </c>
      <c r="B42" s="63"/>
      <c r="C42" s="55"/>
      <c r="D42" s="56" t="s">
        <v>143</v>
      </c>
      <c r="E42" s="56"/>
      <c r="F42" s="54">
        <v>62745617137</v>
      </c>
      <c r="G42" s="54">
        <v>62130483642</v>
      </c>
      <c r="H42" s="54">
        <v>43941020589</v>
      </c>
      <c r="I42" s="54">
        <v>50146078793</v>
      </c>
      <c r="J42" s="54">
        <v>60824528959</v>
      </c>
      <c r="K42" s="54">
        <v>53294433019</v>
      </c>
      <c r="L42" s="54">
        <v>47703181501</v>
      </c>
      <c r="M42" s="54">
        <v>45395061289</v>
      </c>
      <c r="N42" s="54">
        <v>45030991994</v>
      </c>
      <c r="O42" s="54">
        <v>34519817355</v>
      </c>
      <c r="P42" s="54">
        <v>46810227129</v>
      </c>
      <c r="Q42" s="54">
        <v>29432304773</v>
      </c>
      <c r="R42" s="81">
        <v>39245212715</v>
      </c>
      <c r="S42" s="80">
        <v>61027554586</v>
      </c>
      <c r="T42" s="109">
        <v>64343779000</v>
      </c>
      <c r="U42" s="109">
        <v>54485375898</v>
      </c>
      <c r="V42" s="109">
        <v>50754762408</v>
      </c>
      <c r="W42" s="109">
        <v>47842640799</v>
      </c>
      <c r="X42" s="109">
        <v>40225696713</v>
      </c>
      <c r="Y42" s="109">
        <v>25393644675</v>
      </c>
      <c r="Z42" s="109">
        <v>24916692473</v>
      </c>
      <c r="AA42" s="109">
        <v>22176308117</v>
      </c>
      <c r="AB42" s="109">
        <v>21918232824</v>
      </c>
      <c r="AC42" s="109">
        <v>17815990118</v>
      </c>
      <c r="AD42" s="102">
        <v>17815990118</v>
      </c>
      <c r="AE42" s="111"/>
      <c r="AG42" s="93"/>
      <c r="AH42" s="94" t="s">
        <v>143</v>
      </c>
      <c r="AI42" s="94"/>
      <c r="AK42" s="48" t="str">
        <f t="shared" si="5"/>
        <v>Y</v>
      </c>
      <c r="AL42" s="48" t="str">
        <f t="shared" si="6"/>
        <v>Y</v>
      </c>
      <c r="AM42" s="48" t="str">
        <f t="shared" si="7"/>
        <v>Y</v>
      </c>
      <c r="AO42">
        <v>64343779000</v>
      </c>
      <c r="AP42" s="79">
        <f t="shared" si="8"/>
        <v>0</v>
      </c>
      <c r="AQ42" s="109">
        <v>24916692473</v>
      </c>
      <c r="AR42" s="106">
        <f t="shared" si="9"/>
        <v>0</v>
      </c>
    </row>
    <row r="43" spans="1:44">
      <c r="A43" s="63">
        <v>39</v>
      </c>
      <c r="B43" s="8" t="s">
        <v>678</v>
      </c>
      <c r="C43" s="55"/>
      <c r="D43" s="56" t="s">
        <v>144</v>
      </c>
      <c r="E43" s="56"/>
      <c r="F43" s="54">
        <v>4721666245474</v>
      </c>
      <c r="G43" s="54">
        <v>4922717395164</v>
      </c>
      <c r="H43" s="54">
        <v>5280884656088</v>
      </c>
      <c r="I43" s="54">
        <v>5484375690268</v>
      </c>
      <c r="J43" s="54">
        <v>5083475575136</v>
      </c>
      <c r="K43" s="54">
        <v>5240299526087</v>
      </c>
      <c r="L43" s="54">
        <v>5415394065427</v>
      </c>
      <c r="M43" s="54">
        <v>5851476922919</v>
      </c>
      <c r="N43" s="54">
        <v>5639592912805</v>
      </c>
      <c r="O43" s="54">
        <v>5813147161168</v>
      </c>
      <c r="P43" s="54">
        <v>5925409906791</v>
      </c>
      <c r="Q43" s="54">
        <v>6081186750130</v>
      </c>
      <c r="R43" s="81">
        <v>5749095520373</v>
      </c>
      <c r="S43" s="80">
        <v>5792188656730</v>
      </c>
      <c r="T43" s="109">
        <v>5762213199213</v>
      </c>
      <c r="U43" s="109">
        <v>5710051285931</v>
      </c>
      <c r="V43" s="109">
        <v>5594175291553</v>
      </c>
      <c r="W43" s="109">
        <v>5862706970216</v>
      </c>
      <c r="X43" s="109">
        <v>5930049178165</v>
      </c>
      <c r="Y43" s="109">
        <v>6240048252021</v>
      </c>
      <c r="Z43" s="109">
        <v>6159900383870</v>
      </c>
      <c r="AA43" s="109">
        <v>6459354427755</v>
      </c>
      <c r="AB43" s="109">
        <v>6816576438931</v>
      </c>
      <c r="AC43" s="109">
        <v>7033885994622</v>
      </c>
      <c r="AD43" s="102">
        <v>7033885994622</v>
      </c>
      <c r="AE43" s="111"/>
      <c r="AG43" s="93"/>
      <c r="AH43" s="94" t="s">
        <v>144</v>
      </c>
      <c r="AI43" s="94"/>
      <c r="AK43" s="48" t="str">
        <f t="shared" si="5"/>
        <v>Y</v>
      </c>
      <c r="AL43" s="48" t="str">
        <f t="shared" si="6"/>
        <v>Y</v>
      </c>
      <c r="AM43" s="48" t="str">
        <f t="shared" si="7"/>
        <v>Y</v>
      </c>
      <c r="AO43">
        <v>5762213199213</v>
      </c>
      <c r="AP43" s="79">
        <f t="shared" si="8"/>
        <v>0</v>
      </c>
      <c r="AQ43" s="109">
        <v>6159900383870</v>
      </c>
      <c r="AR43" s="106">
        <f t="shared" si="9"/>
        <v>0</v>
      </c>
    </row>
    <row r="44" spans="1:44">
      <c r="A44" s="63">
        <v>40</v>
      </c>
      <c r="B44" s="63"/>
      <c r="C44" s="55"/>
      <c r="D44" s="56" t="s">
        <v>145</v>
      </c>
      <c r="E44" s="56"/>
      <c r="F44" s="54">
        <v>0</v>
      </c>
      <c r="G44" s="54">
        <v>0</v>
      </c>
      <c r="H44" s="54">
        <v>0</v>
      </c>
      <c r="I44" s="54">
        <v>0</v>
      </c>
      <c r="J44" s="54">
        <v>0</v>
      </c>
      <c r="K44" s="54">
        <v>0</v>
      </c>
      <c r="L44" s="54">
        <v>0</v>
      </c>
      <c r="M44" s="54">
        <v>0</v>
      </c>
      <c r="N44" s="54">
        <v>0</v>
      </c>
      <c r="O44" s="54">
        <v>0</v>
      </c>
      <c r="P44" s="54">
        <v>0</v>
      </c>
      <c r="Q44" s="54">
        <v>0</v>
      </c>
      <c r="R44" s="81">
        <v>0</v>
      </c>
      <c r="S44" s="80">
        <v>0</v>
      </c>
      <c r="T44" s="109">
        <v>0</v>
      </c>
      <c r="U44" s="109">
        <v>0</v>
      </c>
      <c r="V44" s="109">
        <v>0</v>
      </c>
      <c r="W44" s="109">
        <v>0</v>
      </c>
      <c r="X44" s="109">
        <v>0</v>
      </c>
      <c r="Y44" s="109">
        <v>0</v>
      </c>
      <c r="Z44" s="109">
        <v>0</v>
      </c>
      <c r="AA44" s="109">
        <v>0</v>
      </c>
      <c r="AB44" s="109">
        <v>0</v>
      </c>
      <c r="AC44" s="109">
        <v>0</v>
      </c>
      <c r="AD44" s="102">
        <v>0</v>
      </c>
      <c r="AE44" s="111"/>
      <c r="AG44" s="93"/>
      <c r="AH44" s="94" t="s">
        <v>145</v>
      </c>
      <c r="AI44" s="94"/>
      <c r="AK44" s="48" t="str">
        <f t="shared" si="5"/>
        <v>Y</v>
      </c>
      <c r="AL44" s="48" t="str">
        <f t="shared" si="6"/>
        <v>Y</v>
      </c>
      <c r="AM44" s="48" t="str">
        <f t="shared" si="7"/>
        <v>Y</v>
      </c>
      <c r="AO44">
        <v>0</v>
      </c>
      <c r="AP44" s="79">
        <f t="shared" si="8"/>
        <v>0</v>
      </c>
      <c r="AQ44" s="109">
        <v>0</v>
      </c>
      <c r="AR44" s="106">
        <f t="shared" si="9"/>
        <v>0</v>
      </c>
    </row>
    <row r="45" spans="1:44">
      <c r="A45" s="63">
        <v>41</v>
      </c>
      <c r="B45" s="63"/>
      <c r="C45" s="55"/>
      <c r="D45" s="56" t="s">
        <v>146</v>
      </c>
      <c r="E45" s="56"/>
      <c r="F45" s="54">
        <v>1083282221790</v>
      </c>
      <c r="G45" s="54">
        <v>2010103145069</v>
      </c>
      <c r="H45" s="54">
        <v>1211534608501</v>
      </c>
      <c r="I45" s="54">
        <v>1497300000000</v>
      </c>
      <c r="J45" s="54">
        <v>1447717305282</v>
      </c>
      <c r="K45" s="54">
        <v>2157552814969</v>
      </c>
      <c r="L45" s="54">
        <v>2244600000000</v>
      </c>
      <c r="M45" s="54">
        <v>2215700000000</v>
      </c>
      <c r="N45" s="54">
        <v>2104117700372</v>
      </c>
      <c r="O45" s="54">
        <v>1797500000000</v>
      </c>
      <c r="P45" s="54">
        <v>1252400922000</v>
      </c>
      <c r="Q45" s="54">
        <v>1687460013246</v>
      </c>
      <c r="R45" s="81">
        <v>1903836115581</v>
      </c>
      <c r="S45" s="80">
        <v>3257961200401</v>
      </c>
      <c r="T45" s="109">
        <v>1228080000000</v>
      </c>
      <c r="U45" s="109">
        <v>1330701315068</v>
      </c>
      <c r="V45" s="109">
        <v>2520599000000</v>
      </c>
      <c r="W45" s="109">
        <v>672899000000</v>
      </c>
      <c r="X45" s="109">
        <v>4808376265679</v>
      </c>
      <c r="Y45" s="109">
        <v>3403941000000</v>
      </c>
      <c r="Z45" s="109">
        <v>3552489000000</v>
      </c>
      <c r="AA45" s="109">
        <v>1842280000000</v>
      </c>
      <c r="AB45" s="109">
        <v>3771451751900</v>
      </c>
      <c r="AC45" s="109">
        <v>4552228597456</v>
      </c>
      <c r="AD45" s="102">
        <v>4552228597456</v>
      </c>
      <c r="AE45" s="111"/>
      <c r="AG45" s="93"/>
      <c r="AH45" s="94" t="s">
        <v>146</v>
      </c>
      <c r="AI45" s="94"/>
      <c r="AK45" s="48" t="str">
        <f t="shared" si="5"/>
        <v>Y</v>
      </c>
      <c r="AL45" s="48" t="str">
        <f t="shared" si="6"/>
        <v>Y</v>
      </c>
      <c r="AM45" s="48" t="str">
        <f t="shared" si="7"/>
        <v>Y</v>
      </c>
      <c r="AO45">
        <v>1228080000000</v>
      </c>
      <c r="AP45" s="79">
        <f t="shared" si="8"/>
        <v>0</v>
      </c>
      <c r="AQ45" s="109">
        <v>3552489000000</v>
      </c>
      <c r="AR45" s="106">
        <f t="shared" si="9"/>
        <v>0</v>
      </c>
    </row>
    <row r="46" spans="1:44">
      <c r="A46" s="63">
        <v>42</v>
      </c>
      <c r="B46" s="63"/>
      <c r="C46" s="55"/>
      <c r="D46" s="56" t="s">
        <v>147</v>
      </c>
      <c r="E46" s="56"/>
      <c r="F46" s="54">
        <v>8099124511526</v>
      </c>
      <c r="G46" s="54">
        <v>8542388543709</v>
      </c>
      <c r="H46" s="54">
        <v>7020789414056</v>
      </c>
      <c r="I46" s="54">
        <v>6751151041414</v>
      </c>
      <c r="J46" s="54">
        <v>4701284017853</v>
      </c>
      <c r="K46" s="54">
        <v>3709881177425</v>
      </c>
      <c r="L46" s="54">
        <v>3388747024876</v>
      </c>
      <c r="M46" s="54">
        <v>3660433311300</v>
      </c>
      <c r="N46" s="54">
        <v>2355958144141</v>
      </c>
      <c r="O46" s="54">
        <v>1784006677353</v>
      </c>
      <c r="P46" s="54">
        <v>1784200035636</v>
      </c>
      <c r="Q46" s="54">
        <v>1628177524001</v>
      </c>
      <c r="R46" s="81">
        <v>875733049040</v>
      </c>
      <c r="S46" s="80">
        <v>681480183803</v>
      </c>
      <c r="T46" s="109">
        <v>646443671127</v>
      </c>
      <c r="U46" s="109">
        <v>616874289071</v>
      </c>
      <c r="V46" s="109">
        <v>555896441518</v>
      </c>
      <c r="W46" s="109">
        <v>581169826879</v>
      </c>
      <c r="X46" s="109">
        <v>394664041429</v>
      </c>
      <c r="Y46" s="109">
        <v>649055764794</v>
      </c>
      <c r="Z46" s="109">
        <v>376297511967</v>
      </c>
      <c r="AA46" s="109">
        <v>585953570180</v>
      </c>
      <c r="AB46" s="109">
        <v>815927617298</v>
      </c>
      <c r="AC46" s="109">
        <v>591719800519</v>
      </c>
      <c r="AD46" s="102">
        <v>591719800519</v>
      </c>
      <c r="AE46" s="111"/>
      <c r="AG46" s="93"/>
      <c r="AH46" s="94" t="s">
        <v>147</v>
      </c>
      <c r="AI46" s="94"/>
      <c r="AK46" s="48" t="str">
        <f t="shared" si="5"/>
        <v>Y</v>
      </c>
      <c r="AL46" s="48" t="str">
        <f t="shared" si="6"/>
        <v>Y</v>
      </c>
      <c r="AM46" s="48" t="str">
        <f t="shared" si="7"/>
        <v>Y</v>
      </c>
      <c r="AO46">
        <v>646443671127</v>
      </c>
      <c r="AP46" s="79">
        <f t="shared" si="8"/>
        <v>0</v>
      </c>
      <c r="AQ46" s="109">
        <v>376297511967</v>
      </c>
      <c r="AR46" s="106">
        <f t="shared" si="9"/>
        <v>0</v>
      </c>
    </row>
    <row r="47" spans="1:44">
      <c r="A47" s="63">
        <v>43</v>
      </c>
      <c r="B47" s="63"/>
      <c r="C47" s="55"/>
      <c r="D47" s="56" t="s">
        <v>148</v>
      </c>
      <c r="E47" s="56"/>
      <c r="F47" s="54">
        <v>1568713000878</v>
      </c>
      <c r="G47" s="54">
        <v>1627076740274</v>
      </c>
      <c r="H47" s="54">
        <v>1487616714978</v>
      </c>
      <c r="I47" s="54">
        <v>1586348272531</v>
      </c>
      <c r="J47" s="54">
        <v>1551353215420</v>
      </c>
      <c r="K47" s="54">
        <v>1720760035146</v>
      </c>
      <c r="L47" s="54">
        <v>1577410421303</v>
      </c>
      <c r="M47" s="54">
        <v>1355256307834</v>
      </c>
      <c r="N47" s="54">
        <v>1368005699910</v>
      </c>
      <c r="O47" s="54">
        <v>1155393110071</v>
      </c>
      <c r="P47" s="54">
        <v>1095131978207</v>
      </c>
      <c r="Q47" s="54">
        <v>1316894578129</v>
      </c>
      <c r="R47" s="81">
        <v>1256169082705</v>
      </c>
      <c r="S47" s="80">
        <v>1263784338652</v>
      </c>
      <c r="T47" s="109">
        <v>1244738759602</v>
      </c>
      <c r="U47" s="109">
        <v>1223261544021</v>
      </c>
      <c r="V47" s="109">
        <v>1241494962982</v>
      </c>
      <c r="W47" s="109">
        <v>1032022150815</v>
      </c>
      <c r="X47" s="109">
        <v>951207243148</v>
      </c>
      <c r="Y47" s="109">
        <v>1101257503753</v>
      </c>
      <c r="Z47" s="109">
        <v>964474740581</v>
      </c>
      <c r="AA47" s="109">
        <v>923632877808</v>
      </c>
      <c r="AB47" s="109">
        <v>1211616377048</v>
      </c>
      <c r="AC47" s="109">
        <v>1245226625344</v>
      </c>
      <c r="AD47" s="102">
        <v>1245226625344</v>
      </c>
      <c r="AE47" s="111"/>
      <c r="AG47" s="93"/>
      <c r="AH47" s="94" t="s">
        <v>148</v>
      </c>
      <c r="AI47" s="94"/>
      <c r="AK47" s="48" t="str">
        <f t="shared" si="5"/>
        <v>Y</v>
      </c>
      <c r="AL47" s="48" t="str">
        <f t="shared" si="6"/>
        <v>Y</v>
      </c>
      <c r="AM47" s="48" t="str">
        <f t="shared" si="7"/>
        <v>Y</v>
      </c>
      <c r="AO47">
        <v>1244738759602</v>
      </c>
      <c r="AP47" s="79">
        <f t="shared" si="8"/>
        <v>0</v>
      </c>
      <c r="AQ47" s="109">
        <v>964474740581</v>
      </c>
      <c r="AR47" s="106">
        <f t="shared" si="9"/>
        <v>0</v>
      </c>
    </row>
    <row r="48" spans="1:44">
      <c r="A48" s="63">
        <v>44</v>
      </c>
      <c r="B48" s="63"/>
      <c r="C48" s="55"/>
      <c r="D48" s="56" t="s">
        <v>149</v>
      </c>
      <c r="E48" s="56"/>
      <c r="F48" s="54">
        <v>1186533914113</v>
      </c>
      <c r="G48" s="54">
        <v>1154331520784</v>
      </c>
      <c r="H48" s="54">
        <v>1097802683161</v>
      </c>
      <c r="I48" s="54">
        <v>1026008758548</v>
      </c>
      <c r="J48" s="54">
        <v>1018259437426</v>
      </c>
      <c r="K48" s="54">
        <v>1023034885116</v>
      </c>
      <c r="L48" s="54">
        <v>1014899401218</v>
      </c>
      <c r="M48" s="54">
        <v>1019405970764</v>
      </c>
      <c r="N48" s="54">
        <v>1071764036073</v>
      </c>
      <c r="O48" s="54">
        <v>1164758605721</v>
      </c>
      <c r="P48" s="54">
        <v>1218576560914</v>
      </c>
      <c r="Q48" s="54">
        <v>1294523794230</v>
      </c>
      <c r="R48" s="81">
        <v>1367828971668</v>
      </c>
      <c r="S48" s="80">
        <v>1395285655375</v>
      </c>
      <c r="T48" s="109">
        <v>1418102778254</v>
      </c>
      <c r="U48" s="109">
        <v>1423332590291</v>
      </c>
      <c r="V48" s="109">
        <v>1414380870112</v>
      </c>
      <c r="W48" s="109">
        <v>1412063042994</v>
      </c>
      <c r="X48" s="109">
        <v>1412093467310</v>
      </c>
      <c r="Y48" s="109">
        <v>1394499999687</v>
      </c>
      <c r="Z48" s="109">
        <v>1367681519549</v>
      </c>
      <c r="AA48" s="109">
        <v>1381763352167</v>
      </c>
      <c r="AB48" s="109">
        <v>1414097553409</v>
      </c>
      <c r="AC48" s="109">
        <v>1452495608888</v>
      </c>
      <c r="AD48" s="102">
        <v>1452495608888</v>
      </c>
      <c r="AE48" s="111"/>
      <c r="AG48" s="93"/>
      <c r="AH48" s="94" t="s">
        <v>149</v>
      </c>
      <c r="AI48" s="94"/>
      <c r="AK48" s="48" t="str">
        <f t="shared" si="5"/>
        <v>Y</v>
      </c>
      <c r="AL48" s="48" t="str">
        <f t="shared" si="6"/>
        <v>Y</v>
      </c>
      <c r="AM48" s="48" t="str">
        <f t="shared" si="7"/>
        <v>Y</v>
      </c>
      <c r="AO48">
        <v>1418102778254</v>
      </c>
      <c r="AP48" s="79">
        <f t="shared" si="8"/>
        <v>0</v>
      </c>
      <c r="AQ48" s="109">
        <v>1367681519549</v>
      </c>
      <c r="AR48" s="106">
        <f t="shared" si="9"/>
        <v>0</v>
      </c>
    </row>
    <row r="49" spans="1:44">
      <c r="A49" s="63">
        <v>45</v>
      </c>
      <c r="B49" s="63"/>
      <c r="C49" s="55"/>
      <c r="D49" s="56" t="s">
        <v>150</v>
      </c>
      <c r="E49" s="56"/>
      <c r="F49" s="54">
        <v>0</v>
      </c>
      <c r="G49" s="54">
        <v>0</v>
      </c>
      <c r="H49" s="54">
        <v>0</v>
      </c>
      <c r="I49" s="54">
        <v>0</v>
      </c>
      <c r="J49" s="54">
        <v>0</v>
      </c>
      <c r="K49" s="54">
        <v>0</v>
      </c>
      <c r="L49" s="54">
        <v>0</v>
      </c>
      <c r="M49" s="54">
        <v>0</v>
      </c>
      <c r="N49" s="54">
        <v>0</v>
      </c>
      <c r="O49" s="54">
        <v>0</v>
      </c>
      <c r="P49" s="54">
        <v>0</v>
      </c>
      <c r="Q49" s="54">
        <v>0</v>
      </c>
      <c r="R49" s="81">
        <v>0</v>
      </c>
      <c r="S49" s="80">
        <v>0</v>
      </c>
      <c r="T49" s="109">
        <v>0</v>
      </c>
      <c r="U49" s="109">
        <v>0</v>
      </c>
      <c r="V49" s="109">
        <v>0</v>
      </c>
      <c r="W49" s="109">
        <v>0</v>
      </c>
      <c r="X49" s="109">
        <v>0</v>
      </c>
      <c r="Y49" s="109">
        <v>0</v>
      </c>
      <c r="Z49" s="109">
        <v>0</v>
      </c>
      <c r="AA49" s="109">
        <v>0</v>
      </c>
      <c r="AB49" s="109">
        <v>0</v>
      </c>
      <c r="AC49" s="109">
        <v>0</v>
      </c>
      <c r="AD49" s="102">
        <v>0</v>
      </c>
      <c r="AE49" s="111"/>
      <c r="AG49" s="93"/>
      <c r="AH49" s="94" t="s">
        <v>150</v>
      </c>
      <c r="AI49" s="94"/>
      <c r="AK49" s="48" t="str">
        <f t="shared" si="5"/>
        <v>Y</v>
      </c>
      <c r="AL49" s="48" t="str">
        <f t="shared" si="6"/>
        <v>Y</v>
      </c>
      <c r="AM49" s="48" t="str">
        <f t="shared" si="7"/>
        <v>Y</v>
      </c>
      <c r="AO49">
        <v>0</v>
      </c>
      <c r="AP49" s="79">
        <f t="shared" si="8"/>
        <v>0</v>
      </c>
      <c r="AQ49" s="109">
        <v>0</v>
      </c>
      <c r="AR49" s="106">
        <f t="shared" si="9"/>
        <v>0</v>
      </c>
    </row>
    <row r="50" spans="1:44">
      <c r="A50" s="63">
        <v>46</v>
      </c>
      <c r="B50" s="63"/>
      <c r="C50" s="55"/>
      <c r="D50" s="56" t="s">
        <v>151</v>
      </c>
      <c r="E50" s="56"/>
      <c r="F50" s="54">
        <v>0</v>
      </c>
      <c r="G50" s="54">
        <v>0</v>
      </c>
      <c r="H50" s="54">
        <v>0</v>
      </c>
      <c r="I50" s="54">
        <v>0</v>
      </c>
      <c r="J50" s="54">
        <v>0</v>
      </c>
      <c r="K50" s="54">
        <v>0</v>
      </c>
      <c r="L50" s="54">
        <v>0</v>
      </c>
      <c r="M50" s="54">
        <v>0</v>
      </c>
      <c r="N50" s="54">
        <v>0</v>
      </c>
      <c r="O50" s="54">
        <v>0</v>
      </c>
      <c r="P50" s="54">
        <v>0</v>
      </c>
      <c r="Q50" s="54">
        <v>0</v>
      </c>
      <c r="R50" s="81">
        <v>0</v>
      </c>
      <c r="S50" s="80">
        <v>0</v>
      </c>
      <c r="T50" s="109">
        <v>0</v>
      </c>
      <c r="U50" s="109">
        <v>0</v>
      </c>
      <c r="V50" s="109">
        <v>0</v>
      </c>
      <c r="W50" s="109">
        <v>0</v>
      </c>
      <c r="X50" s="109">
        <v>0</v>
      </c>
      <c r="Y50" s="109">
        <v>0</v>
      </c>
      <c r="Z50" s="109">
        <v>0</v>
      </c>
      <c r="AA50" s="109">
        <v>0</v>
      </c>
      <c r="AB50" s="109">
        <v>0</v>
      </c>
      <c r="AC50" s="109">
        <v>0</v>
      </c>
      <c r="AD50" s="102">
        <v>0</v>
      </c>
      <c r="AE50" s="111"/>
      <c r="AG50" s="93"/>
      <c r="AH50" s="94" t="s">
        <v>151</v>
      </c>
      <c r="AI50" s="94"/>
      <c r="AK50" s="48" t="str">
        <f t="shared" si="5"/>
        <v>Y</v>
      </c>
      <c r="AL50" s="48" t="str">
        <f t="shared" si="6"/>
        <v>Y</v>
      </c>
      <c r="AM50" s="48" t="str">
        <f t="shared" si="7"/>
        <v>Y</v>
      </c>
      <c r="AO50">
        <v>0</v>
      </c>
      <c r="AP50" s="79">
        <f t="shared" si="8"/>
        <v>0</v>
      </c>
      <c r="AQ50" s="109">
        <v>0</v>
      </c>
      <c r="AR50" s="106">
        <f t="shared" si="9"/>
        <v>0</v>
      </c>
    </row>
    <row r="51" spans="1:44">
      <c r="A51" s="63">
        <v>47</v>
      </c>
      <c r="B51" s="63"/>
      <c r="C51" s="55"/>
      <c r="D51" s="56" t="s">
        <v>152</v>
      </c>
      <c r="E51" s="56"/>
      <c r="F51" s="54">
        <v>0</v>
      </c>
      <c r="G51" s="54">
        <v>0</v>
      </c>
      <c r="H51" s="54">
        <v>0</v>
      </c>
      <c r="I51" s="54">
        <v>0</v>
      </c>
      <c r="J51" s="54">
        <v>0</v>
      </c>
      <c r="K51" s="54">
        <v>0</v>
      </c>
      <c r="L51" s="54">
        <v>0</v>
      </c>
      <c r="M51" s="54">
        <v>0</v>
      </c>
      <c r="N51" s="54">
        <v>0</v>
      </c>
      <c r="O51" s="54">
        <v>0</v>
      </c>
      <c r="P51" s="54">
        <v>0</v>
      </c>
      <c r="Q51" s="54">
        <v>0</v>
      </c>
      <c r="R51" s="81">
        <v>0</v>
      </c>
      <c r="S51" s="80">
        <v>0</v>
      </c>
      <c r="T51" s="109">
        <v>0</v>
      </c>
      <c r="U51" s="109">
        <v>0</v>
      </c>
      <c r="V51" s="109">
        <v>0</v>
      </c>
      <c r="W51" s="109">
        <v>0</v>
      </c>
      <c r="X51" s="109">
        <v>0</v>
      </c>
      <c r="Y51" s="109">
        <v>0</v>
      </c>
      <c r="Z51" s="109">
        <v>0</v>
      </c>
      <c r="AA51" s="109">
        <v>0</v>
      </c>
      <c r="AB51" s="109">
        <v>0</v>
      </c>
      <c r="AC51" s="109">
        <v>0</v>
      </c>
      <c r="AD51" s="102">
        <v>0</v>
      </c>
      <c r="AE51" s="111"/>
      <c r="AG51" s="93"/>
      <c r="AH51" s="94" t="s">
        <v>152</v>
      </c>
      <c r="AI51" s="94"/>
      <c r="AK51" s="48" t="str">
        <f t="shared" si="5"/>
        <v>Y</v>
      </c>
      <c r="AL51" s="48" t="str">
        <f t="shared" si="6"/>
        <v>Y</v>
      </c>
      <c r="AM51" s="48" t="str">
        <f t="shared" si="7"/>
        <v>Y</v>
      </c>
      <c r="AO51">
        <v>0</v>
      </c>
      <c r="AP51" s="79">
        <f t="shared" si="8"/>
        <v>0</v>
      </c>
      <c r="AQ51" s="109">
        <v>0</v>
      </c>
      <c r="AR51" s="106">
        <f t="shared" si="9"/>
        <v>0</v>
      </c>
    </row>
    <row r="52" spans="1:44">
      <c r="A52" s="63">
        <v>48</v>
      </c>
      <c r="B52" s="11" t="s">
        <v>80</v>
      </c>
      <c r="C52" s="52" t="s">
        <v>153</v>
      </c>
      <c r="D52" s="53"/>
      <c r="E52" s="53"/>
      <c r="F52" s="54">
        <v>124274465088</v>
      </c>
      <c r="G52" s="54">
        <v>158712744629</v>
      </c>
      <c r="H52" s="54">
        <v>183300188150</v>
      </c>
      <c r="I52" s="54">
        <v>167519630652</v>
      </c>
      <c r="J52" s="54">
        <v>174618231290</v>
      </c>
      <c r="K52" s="54">
        <v>111036433488</v>
      </c>
      <c r="L52" s="54">
        <v>103198070322</v>
      </c>
      <c r="M52" s="54">
        <v>96067734222</v>
      </c>
      <c r="N52" s="54">
        <v>83630064489</v>
      </c>
      <c r="O52" s="54">
        <v>85874978914</v>
      </c>
      <c r="P52" s="54">
        <v>72887980508</v>
      </c>
      <c r="Q52" s="54">
        <v>87893922240</v>
      </c>
      <c r="R52" s="81">
        <v>118546532666</v>
      </c>
      <c r="S52" s="80">
        <v>77750507845</v>
      </c>
      <c r="T52" s="109">
        <v>122916049316</v>
      </c>
      <c r="U52" s="109">
        <v>65441840311</v>
      </c>
      <c r="V52" s="109">
        <v>124359265196</v>
      </c>
      <c r="W52" s="109">
        <v>134276152289</v>
      </c>
      <c r="X52" s="109">
        <v>107732583971</v>
      </c>
      <c r="Y52" s="109">
        <v>25824656086</v>
      </c>
      <c r="Z52" s="109">
        <v>17880163288</v>
      </c>
      <c r="AA52" s="109">
        <v>28646944201</v>
      </c>
      <c r="AB52" s="109">
        <v>26101479115</v>
      </c>
      <c r="AC52" s="109">
        <v>23723817350</v>
      </c>
      <c r="AD52" s="102">
        <v>23723817350</v>
      </c>
      <c r="AE52" s="111"/>
      <c r="AG52" s="91" t="s">
        <v>153</v>
      </c>
      <c r="AH52" s="92"/>
      <c r="AI52" s="92"/>
      <c r="AK52" s="48" t="str">
        <f t="shared" si="5"/>
        <v>Y</v>
      </c>
      <c r="AL52" s="48" t="str">
        <f t="shared" si="6"/>
        <v>Y</v>
      </c>
      <c r="AM52" s="48" t="str">
        <f t="shared" si="7"/>
        <v>Y</v>
      </c>
      <c r="AO52">
        <v>122916049316</v>
      </c>
      <c r="AP52" s="79">
        <f t="shared" si="8"/>
        <v>0</v>
      </c>
      <c r="AQ52" s="109">
        <v>17880163288</v>
      </c>
      <c r="AR52" s="106">
        <f t="shared" si="9"/>
        <v>0</v>
      </c>
    </row>
    <row r="53" spans="1:44">
      <c r="A53" s="63">
        <v>49</v>
      </c>
      <c r="B53" s="63"/>
      <c r="C53" s="55"/>
      <c r="D53" s="56" t="s">
        <v>154</v>
      </c>
      <c r="E53" s="56"/>
      <c r="F53" s="54">
        <v>123623655589</v>
      </c>
      <c r="G53" s="54">
        <v>158692258927</v>
      </c>
      <c r="H53" s="54">
        <v>182767431800</v>
      </c>
      <c r="I53" s="54">
        <v>166931247820</v>
      </c>
      <c r="J53" s="54">
        <v>174618231290</v>
      </c>
      <c r="K53" s="54">
        <v>109882502482</v>
      </c>
      <c r="L53" s="54">
        <v>102424322906</v>
      </c>
      <c r="M53" s="54">
        <v>95231515266</v>
      </c>
      <c r="N53" s="54">
        <v>83397217636</v>
      </c>
      <c r="O53" s="54">
        <v>85387177269</v>
      </c>
      <c r="P53" s="54">
        <v>72887980508</v>
      </c>
      <c r="Q53" s="54">
        <v>87893922240</v>
      </c>
      <c r="R53" s="81">
        <v>118546532666</v>
      </c>
      <c r="S53" s="80">
        <v>77676147893</v>
      </c>
      <c r="T53" s="109">
        <v>122916049316</v>
      </c>
      <c r="U53" s="109">
        <v>65439224595</v>
      </c>
      <c r="V53" s="109">
        <v>124359265196</v>
      </c>
      <c r="W53" s="109">
        <v>134276152289</v>
      </c>
      <c r="X53" s="109">
        <v>107732583971</v>
      </c>
      <c r="Y53" s="109">
        <v>25824656086</v>
      </c>
      <c r="Z53" s="109">
        <v>17880163288</v>
      </c>
      <c r="AA53" s="109">
        <v>28646944201</v>
      </c>
      <c r="AB53" s="109">
        <v>26101479115</v>
      </c>
      <c r="AC53" s="109">
        <v>23626396629</v>
      </c>
      <c r="AD53" s="102">
        <v>23626396629</v>
      </c>
      <c r="AE53" s="111"/>
      <c r="AG53" s="93"/>
      <c r="AH53" s="94" t="s">
        <v>154</v>
      </c>
      <c r="AI53" s="94"/>
      <c r="AK53" s="48" t="str">
        <f t="shared" si="5"/>
        <v>Y</v>
      </c>
      <c r="AL53" s="48" t="str">
        <f t="shared" si="6"/>
        <v>Y</v>
      </c>
      <c r="AM53" s="48" t="str">
        <f t="shared" si="7"/>
        <v>Y</v>
      </c>
      <c r="AO53">
        <v>122916049316</v>
      </c>
      <c r="AP53" s="79">
        <f t="shared" si="8"/>
        <v>0</v>
      </c>
      <c r="AQ53" s="109">
        <v>17880163288</v>
      </c>
      <c r="AR53" s="106">
        <f t="shared" si="9"/>
        <v>0</v>
      </c>
    </row>
    <row r="54" spans="1:44">
      <c r="A54" s="63">
        <v>50</v>
      </c>
      <c r="B54" s="63"/>
      <c r="C54" s="55"/>
      <c r="D54" s="56" t="s">
        <v>155</v>
      </c>
      <c r="E54" s="56"/>
      <c r="F54" s="54">
        <v>650809499</v>
      </c>
      <c r="G54" s="54">
        <v>20485702</v>
      </c>
      <c r="H54" s="54">
        <v>532756350</v>
      </c>
      <c r="I54" s="54">
        <v>588382832</v>
      </c>
      <c r="J54" s="54">
        <v>0</v>
      </c>
      <c r="K54" s="54">
        <v>1153931006</v>
      </c>
      <c r="L54" s="54">
        <v>773747416</v>
      </c>
      <c r="M54" s="54">
        <v>836218956</v>
      </c>
      <c r="N54" s="54">
        <v>232846853</v>
      </c>
      <c r="O54" s="54">
        <v>487801645</v>
      </c>
      <c r="P54" s="54">
        <v>0</v>
      </c>
      <c r="Q54" s="54">
        <v>0</v>
      </c>
      <c r="R54" s="81">
        <v>0</v>
      </c>
      <c r="S54" s="80">
        <v>74359952</v>
      </c>
      <c r="T54" s="109">
        <v>0</v>
      </c>
      <c r="U54" s="109">
        <v>2615716</v>
      </c>
      <c r="V54" s="109">
        <v>0</v>
      </c>
      <c r="W54" s="109">
        <v>0</v>
      </c>
      <c r="X54" s="109">
        <v>0</v>
      </c>
      <c r="Y54" s="109">
        <v>0</v>
      </c>
      <c r="Z54" s="109">
        <v>0</v>
      </c>
      <c r="AA54" s="109">
        <v>0</v>
      </c>
      <c r="AB54" s="109">
        <v>0</v>
      </c>
      <c r="AC54" s="109">
        <v>97420721</v>
      </c>
      <c r="AD54" s="102">
        <v>97420721</v>
      </c>
      <c r="AE54" s="111"/>
      <c r="AG54" s="93"/>
      <c r="AH54" s="94" t="s">
        <v>155</v>
      </c>
      <c r="AI54" s="94"/>
      <c r="AK54" s="48" t="str">
        <f t="shared" si="5"/>
        <v>Y</v>
      </c>
      <c r="AL54" s="48" t="str">
        <f t="shared" si="6"/>
        <v>Y</v>
      </c>
      <c r="AM54" s="48" t="str">
        <f t="shared" si="7"/>
        <v>Y</v>
      </c>
      <c r="AO54">
        <v>0</v>
      </c>
      <c r="AP54" s="79">
        <f t="shared" si="8"/>
        <v>0</v>
      </c>
      <c r="AQ54" s="109">
        <v>0</v>
      </c>
      <c r="AR54" s="106">
        <f t="shared" si="9"/>
        <v>0</v>
      </c>
    </row>
    <row r="55" spans="1:44">
      <c r="A55" s="63">
        <v>51</v>
      </c>
      <c r="B55" s="11" t="s">
        <v>648</v>
      </c>
      <c r="C55" s="58" t="s">
        <v>156</v>
      </c>
      <c r="D55" s="57"/>
      <c r="E55" s="57"/>
      <c r="F55" s="54">
        <v>902934885479</v>
      </c>
      <c r="G55" s="54">
        <v>894279136020</v>
      </c>
      <c r="H55" s="54">
        <v>920809932625</v>
      </c>
      <c r="I55" s="54">
        <v>881946769962.17395</v>
      </c>
      <c r="J55" s="54">
        <v>1035168083559.174</v>
      </c>
      <c r="K55" s="54">
        <v>968494969176.93396</v>
      </c>
      <c r="L55" s="54">
        <v>927148972248</v>
      </c>
      <c r="M55" s="54">
        <v>948685849563</v>
      </c>
      <c r="N55" s="54">
        <v>943181276454</v>
      </c>
      <c r="O55" s="54">
        <v>966482092350</v>
      </c>
      <c r="P55" s="54">
        <v>991893054553</v>
      </c>
      <c r="Q55" s="54">
        <v>984293878341</v>
      </c>
      <c r="R55" s="81">
        <v>1040372258711</v>
      </c>
      <c r="S55" s="80">
        <v>1032380791239</v>
      </c>
      <c r="T55" s="109">
        <v>1121829539432.23</v>
      </c>
      <c r="U55" s="109">
        <v>1155938568947.23</v>
      </c>
      <c r="V55" s="109">
        <v>1090480249117</v>
      </c>
      <c r="W55" s="109">
        <v>1084731147923</v>
      </c>
      <c r="X55" s="109">
        <v>1051886314112</v>
      </c>
      <c r="Y55" s="109">
        <v>1037159850565</v>
      </c>
      <c r="Z55" s="109">
        <v>1016579632458.02</v>
      </c>
      <c r="AA55" s="109">
        <v>1077915533549</v>
      </c>
      <c r="AB55" s="109">
        <v>1127468999470</v>
      </c>
      <c r="AC55" s="109">
        <v>1073577982114</v>
      </c>
      <c r="AD55" s="102">
        <v>1073577982114</v>
      </c>
      <c r="AE55" s="111"/>
      <c r="AG55" s="91" t="s">
        <v>156</v>
      </c>
      <c r="AH55" s="92"/>
      <c r="AI55" s="92"/>
      <c r="AK55" s="48" t="str">
        <f t="shared" si="5"/>
        <v>Y</v>
      </c>
      <c r="AL55" s="48" t="str">
        <f t="shared" si="6"/>
        <v>Y</v>
      </c>
      <c r="AM55" s="48" t="str">
        <f t="shared" si="7"/>
        <v>Y</v>
      </c>
      <c r="AO55">
        <v>1121829539432.23</v>
      </c>
      <c r="AP55" s="79">
        <f t="shared" si="8"/>
        <v>0</v>
      </c>
      <c r="AQ55" s="109">
        <v>1016579632458.02</v>
      </c>
      <c r="AR55" s="106">
        <f t="shared" si="9"/>
        <v>0</v>
      </c>
    </row>
    <row r="56" spans="1:44">
      <c r="A56" s="63">
        <v>52</v>
      </c>
      <c r="B56" s="11" t="s">
        <v>65</v>
      </c>
      <c r="C56" s="52" t="s">
        <v>157</v>
      </c>
      <c r="D56" s="53"/>
      <c r="E56" s="53"/>
      <c r="F56" s="54">
        <v>2671638292632.5273</v>
      </c>
      <c r="G56" s="54">
        <v>2658230463684.2676</v>
      </c>
      <c r="H56" s="54">
        <v>2661786463066.3779</v>
      </c>
      <c r="I56" s="54">
        <v>2700330975406.0244</v>
      </c>
      <c r="J56" s="54">
        <v>2687040093554.9922</v>
      </c>
      <c r="K56" s="54">
        <v>2688221480047.6465</v>
      </c>
      <c r="L56" s="54">
        <v>2683426056927</v>
      </c>
      <c r="M56" s="54">
        <v>2688451552670</v>
      </c>
      <c r="N56" s="54">
        <v>2681283468060</v>
      </c>
      <c r="O56" s="54">
        <v>2687604542834.1758</v>
      </c>
      <c r="P56" s="54">
        <v>2713498683470</v>
      </c>
      <c r="Q56" s="54">
        <v>2759338805298</v>
      </c>
      <c r="R56" s="81">
        <v>2757981261109.9658</v>
      </c>
      <c r="S56" s="80">
        <v>2774741050786</v>
      </c>
      <c r="T56" s="109">
        <v>2803198030387</v>
      </c>
      <c r="U56" s="109">
        <v>2873574949846.3633</v>
      </c>
      <c r="V56" s="109">
        <v>2907096128186.855</v>
      </c>
      <c r="W56" s="109">
        <v>2788922587041.6455</v>
      </c>
      <c r="X56" s="109">
        <v>2900533349459.4697</v>
      </c>
      <c r="Y56" s="109">
        <v>3003152337968.9531</v>
      </c>
      <c r="Z56" s="109">
        <v>3066453197974.3784</v>
      </c>
      <c r="AA56" s="109">
        <v>3239374128754.0918</v>
      </c>
      <c r="AB56" s="109">
        <v>2882939044133.082</v>
      </c>
      <c r="AC56" s="109">
        <v>2651551339934.1953</v>
      </c>
      <c r="AD56" s="102">
        <v>2651551339934.1953</v>
      </c>
      <c r="AE56" s="111"/>
      <c r="AG56" s="91" t="s">
        <v>157</v>
      </c>
      <c r="AH56" s="92"/>
      <c r="AI56" s="92"/>
      <c r="AK56" s="48" t="str">
        <f t="shared" si="5"/>
        <v>Y</v>
      </c>
      <c r="AL56" s="48" t="str">
        <f t="shared" si="6"/>
        <v>Y</v>
      </c>
      <c r="AM56" s="48" t="str">
        <f t="shared" si="7"/>
        <v>Y</v>
      </c>
      <c r="AO56">
        <v>2803198030387</v>
      </c>
      <c r="AP56" s="79">
        <f t="shared" si="8"/>
        <v>0</v>
      </c>
      <c r="AQ56" s="109">
        <v>3066453197974.3784</v>
      </c>
      <c r="AR56" s="106">
        <f t="shared" si="9"/>
        <v>0</v>
      </c>
    </row>
    <row r="57" spans="1:44">
      <c r="A57" s="63">
        <v>53</v>
      </c>
      <c r="B57" s="11" t="s">
        <v>66</v>
      </c>
      <c r="C57" s="52" t="s">
        <v>158</v>
      </c>
      <c r="D57" s="53"/>
      <c r="E57" s="53"/>
      <c r="F57" s="54">
        <v>504951987873.47278</v>
      </c>
      <c r="G57" s="54">
        <v>504536950917.40802</v>
      </c>
      <c r="H57" s="54">
        <v>495059039551.79437</v>
      </c>
      <c r="I57" s="54">
        <v>502823382468.80579</v>
      </c>
      <c r="J57" s="54">
        <v>499035885836.99896</v>
      </c>
      <c r="K57" s="54">
        <v>500045401031.65234</v>
      </c>
      <c r="L57" s="54">
        <v>498706114017</v>
      </c>
      <c r="M57" s="54">
        <v>515431087233</v>
      </c>
      <c r="N57" s="54">
        <v>497676982658</v>
      </c>
      <c r="O57" s="54">
        <v>474520884362.95764</v>
      </c>
      <c r="P57" s="54">
        <v>467607652986</v>
      </c>
      <c r="Q57" s="54">
        <v>512987953106</v>
      </c>
      <c r="R57" s="81">
        <v>484719570958.50439</v>
      </c>
      <c r="S57" s="80">
        <v>504160593362</v>
      </c>
      <c r="T57" s="109">
        <v>661977992001</v>
      </c>
      <c r="U57" s="109">
        <v>674774363560.09314</v>
      </c>
      <c r="V57" s="109">
        <v>630999491783.48279</v>
      </c>
      <c r="W57" s="109">
        <v>737630924344.93726</v>
      </c>
      <c r="X57" s="109">
        <v>741313154251.87732</v>
      </c>
      <c r="Y57" s="109">
        <v>748595505144.20862</v>
      </c>
      <c r="Z57" s="109">
        <v>754559320136.09106</v>
      </c>
      <c r="AA57" s="109">
        <v>716222116154.047</v>
      </c>
      <c r="AB57" s="109">
        <v>704177329928.69849</v>
      </c>
      <c r="AC57" s="109">
        <v>976572034357.04407</v>
      </c>
      <c r="AD57" s="102">
        <v>976572034357.04407</v>
      </c>
      <c r="AE57" s="111"/>
      <c r="AG57" s="91" t="s">
        <v>158</v>
      </c>
      <c r="AH57" s="92"/>
      <c r="AI57" s="92"/>
      <c r="AK57" s="48" t="str">
        <f t="shared" si="5"/>
        <v>Y</v>
      </c>
      <c r="AL57" s="48" t="str">
        <f t="shared" si="6"/>
        <v>Y</v>
      </c>
      <c r="AM57" s="48" t="str">
        <f t="shared" si="7"/>
        <v>Y</v>
      </c>
      <c r="AO57">
        <v>661977992001</v>
      </c>
      <c r="AP57" s="79">
        <f t="shared" si="8"/>
        <v>0</v>
      </c>
      <c r="AQ57" s="109">
        <v>754559320136.09106</v>
      </c>
      <c r="AR57" s="106">
        <f t="shared" si="9"/>
        <v>0</v>
      </c>
    </row>
    <row r="58" spans="1:44">
      <c r="A58" s="63">
        <v>54</v>
      </c>
      <c r="B58" s="15" t="s">
        <v>67</v>
      </c>
      <c r="C58" s="52" t="s">
        <v>159</v>
      </c>
      <c r="D58" s="53"/>
      <c r="E58" s="53"/>
      <c r="F58" s="54">
        <v>1799504341425</v>
      </c>
      <c r="G58" s="54">
        <v>1761699227521</v>
      </c>
      <c r="H58" s="54">
        <v>1719650908714</v>
      </c>
      <c r="I58" s="54">
        <v>1645209913266</v>
      </c>
      <c r="J58" s="54">
        <v>1574536982008</v>
      </c>
      <c r="K58" s="54">
        <v>1586410145565.7217</v>
      </c>
      <c r="L58" s="54">
        <v>1533182566939</v>
      </c>
      <c r="M58" s="54">
        <v>1457185718936</v>
      </c>
      <c r="N58" s="54">
        <v>1396905642889</v>
      </c>
      <c r="O58" s="54">
        <v>1329815503433</v>
      </c>
      <c r="P58" s="54">
        <v>1290022529585</v>
      </c>
      <c r="Q58" s="54">
        <v>1258332229880</v>
      </c>
      <c r="R58" s="81">
        <v>1205764123600</v>
      </c>
      <c r="S58" s="80">
        <v>1151397901434</v>
      </c>
      <c r="T58" s="109">
        <v>1105823219067</v>
      </c>
      <c r="U58" s="109">
        <v>1091865683709</v>
      </c>
      <c r="V58" s="109">
        <v>1045200630228</v>
      </c>
      <c r="W58" s="109">
        <v>1010421667872</v>
      </c>
      <c r="X58" s="109">
        <v>999298681184</v>
      </c>
      <c r="Y58" s="109">
        <v>1006836101052</v>
      </c>
      <c r="Z58" s="109">
        <v>966022645132</v>
      </c>
      <c r="AA58" s="109">
        <v>906524962181</v>
      </c>
      <c r="AB58" s="109">
        <v>856506590745</v>
      </c>
      <c r="AC58" s="109">
        <v>823855679696</v>
      </c>
      <c r="AD58" s="102">
        <v>823855679696</v>
      </c>
      <c r="AE58" s="111"/>
      <c r="AG58" s="91" t="s">
        <v>159</v>
      </c>
      <c r="AH58" s="92"/>
      <c r="AI58" s="92"/>
      <c r="AK58" s="48" t="str">
        <f t="shared" si="5"/>
        <v>Y</v>
      </c>
      <c r="AL58" s="48" t="str">
        <f t="shared" si="6"/>
        <v>Y</v>
      </c>
      <c r="AM58" s="48" t="str">
        <f t="shared" si="7"/>
        <v>Y</v>
      </c>
      <c r="AO58">
        <v>1105823219067</v>
      </c>
      <c r="AP58" s="79">
        <f t="shared" si="8"/>
        <v>0</v>
      </c>
      <c r="AQ58" s="109">
        <v>966022645132</v>
      </c>
      <c r="AR58" s="106">
        <f t="shared" si="9"/>
        <v>0</v>
      </c>
    </row>
    <row r="59" spans="1:44">
      <c r="A59" s="63">
        <v>55</v>
      </c>
      <c r="B59" s="63"/>
      <c r="C59" s="52" t="s">
        <v>160</v>
      </c>
      <c r="D59" s="53"/>
      <c r="E59" s="53"/>
      <c r="F59" s="54">
        <v>28437646117</v>
      </c>
      <c r="G59" s="54">
        <v>38961526001</v>
      </c>
      <c r="H59" s="54">
        <v>42578840088</v>
      </c>
      <c r="I59" s="54">
        <v>18771999060</v>
      </c>
      <c r="J59" s="54">
        <v>20880669575</v>
      </c>
      <c r="K59" s="54">
        <v>44359258314.164017</v>
      </c>
      <c r="L59" s="54">
        <v>40860566624.877991</v>
      </c>
      <c r="M59" s="54">
        <v>45595345014</v>
      </c>
      <c r="N59" s="54">
        <v>55789394306</v>
      </c>
      <c r="O59" s="54">
        <v>44909423343</v>
      </c>
      <c r="P59" s="54">
        <v>45173409687</v>
      </c>
      <c r="Q59" s="54">
        <v>51045489557</v>
      </c>
      <c r="R59" s="81">
        <v>51952873732</v>
      </c>
      <c r="S59" s="80">
        <v>54359871488</v>
      </c>
      <c r="T59" s="109">
        <v>54307312889.330795</v>
      </c>
      <c r="U59" s="109">
        <v>56616325778</v>
      </c>
      <c r="V59" s="109">
        <v>54969767956</v>
      </c>
      <c r="W59" s="109">
        <v>84800575432</v>
      </c>
      <c r="X59" s="109">
        <v>87904077867</v>
      </c>
      <c r="Y59" s="109">
        <v>153239115702</v>
      </c>
      <c r="Z59" s="109">
        <v>148749998971.74109</v>
      </c>
      <c r="AA59" s="109">
        <v>144136623184</v>
      </c>
      <c r="AB59" s="109">
        <v>146501694845</v>
      </c>
      <c r="AC59" s="109">
        <v>150533250210</v>
      </c>
      <c r="AD59" s="102">
        <v>150533250210</v>
      </c>
      <c r="AE59" s="111"/>
      <c r="AG59" s="91" t="s">
        <v>160</v>
      </c>
      <c r="AH59" s="92"/>
      <c r="AI59" s="92"/>
      <c r="AK59" s="48" t="str">
        <f t="shared" si="5"/>
        <v>Y</v>
      </c>
      <c r="AL59" s="48" t="str">
        <f t="shared" si="6"/>
        <v>Y</v>
      </c>
      <c r="AM59" s="48" t="str">
        <f t="shared" si="7"/>
        <v>Y</v>
      </c>
      <c r="AO59">
        <v>54307312889.330795</v>
      </c>
      <c r="AP59" s="79">
        <f t="shared" si="8"/>
        <v>0</v>
      </c>
      <c r="AQ59" s="109">
        <v>148749998971.74109</v>
      </c>
      <c r="AR59" s="106">
        <f t="shared" si="9"/>
        <v>0</v>
      </c>
    </row>
    <row r="60" spans="1:44">
      <c r="A60" s="63">
        <v>56</v>
      </c>
      <c r="B60" s="63"/>
      <c r="C60" s="52" t="s">
        <v>161</v>
      </c>
      <c r="D60" s="53"/>
      <c r="E60" s="53"/>
      <c r="F60" s="54">
        <v>3284364874</v>
      </c>
      <c r="G60" s="54">
        <v>4256968655</v>
      </c>
      <c r="H60" s="54">
        <v>4993466772</v>
      </c>
      <c r="I60" s="54">
        <v>49108813014.546112</v>
      </c>
      <c r="J60" s="54">
        <v>55218321238.447998</v>
      </c>
      <c r="K60" s="54">
        <v>26967711813</v>
      </c>
      <c r="L60" s="54">
        <v>5198516860</v>
      </c>
      <c r="M60" s="54">
        <v>7315967091</v>
      </c>
      <c r="N60" s="54">
        <v>8168931633</v>
      </c>
      <c r="O60" s="54">
        <v>18385722230</v>
      </c>
      <c r="P60" s="54">
        <v>5265609415</v>
      </c>
      <c r="Q60" s="54">
        <v>7364257344.9368134</v>
      </c>
      <c r="R60" s="81">
        <v>0</v>
      </c>
      <c r="S60" s="80">
        <v>795792579</v>
      </c>
      <c r="T60" s="109">
        <v>0</v>
      </c>
      <c r="U60" s="109">
        <v>85326233653.265015</v>
      </c>
      <c r="V60" s="109">
        <v>75821277325.199982</v>
      </c>
      <c r="W60" s="109">
        <v>7209180682</v>
      </c>
      <c r="X60" s="109">
        <v>4841367148</v>
      </c>
      <c r="Y60" s="109">
        <v>5134728198</v>
      </c>
      <c r="Z60" s="109">
        <v>6242614504</v>
      </c>
      <c r="AA60" s="109">
        <v>8069821601</v>
      </c>
      <c r="AB60" s="109">
        <v>13109975190</v>
      </c>
      <c r="AC60" s="109">
        <v>10867791689</v>
      </c>
      <c r="AD60" s="102">
        <v>10867791689</v>
      </c>
      <c r="AE60" s="111"/>
      <c r="AG60" s="91" t="s">
        <v>717</v>
      </c>
      <c r="AH60" s="92"/>
      <c r="AI60" s="92"/>
      <c r="AK60" s="48" t="str">
        <f t="shared" si="5"/>
        <v>Y</v>
      </c>
      <c r="AL60" s="48" t="str">
        <f t="shared" si="6"/>
        <v>Y</v>
      </c>
      <c r="AM60" s="48" t="str">
        <f t="shared" si="7"/>
        <v>Y</v>
      </c>
      <c r="AO60">
        <v>0</v>
      </c>
      <c r="AP60" s="79">
        <f t="shared" si="8"/>
        <v>0</v>
      </c>
      <c r="AQ60" s="109">
        <v>6242614504</v>
      </c>
      <c r="AR60" s="106">
        <f t="shared" si="9"/>
        <v>0</v>
      </c>
    </row>
    <row r="61" spans="1:44">
      <c r="A61" s="63">
        <v>57</v>
      </c>
      <c r="B61" s="63"/>
      <c r="C61" s="52" t="s">
        <v>162</v>
      </c>
      <c r="D61" s="53"/>
      <c r="E61" s="53"/>
      <c r="F61" s="54">
        <v>18885047543576.809</v>
      </c>
      <c r="G61" s="54">
        <v>23497156398636.41</v>
      </c>
      <c r="H61" s="54">
        <v>24202014402560</v>
      </c>
      <c r="I61" s="54">
        <v>15977352068628.494</v>
      </c>
      <c r="J61" s="54">
        <v>22165559293414.961</v>
      </c>
      <c r="K61" s="54">
        <v>24422791350705.25</v>
      </c>
      <c r="L61" s="54">
        <v>20933194148859.656</v>
      </c>
      <c r="M61" s="54">
        <v>16215102220023.949</v>
      </c>
      <c r="N61" s="54">
        <v>19263385215890</v>
      </c>
      <c r="O61" s="54">
        <v>20960787894187.645</v>
      </c>
      <c r="P61" s="54">
        <v>21001930404180</v>
      </c>
      <c r="Q61" s="54">
        <v>15970376334052.939</v>
      </c>
      <c r="R61" s="81">
        <v>21432796963932.781</v>
      </c>
      <c r="S61" s="80">
        <v>27345548287581.586</v>
      </c>
      <c r="T61" s="109">
        <v>24479332752138.785</v>
      </c>
      <c r="U61" s="109">
        <v>16513064956440.443</v>
      </c>
      <c r="V61" s="109">
        <v>27452653878034.008</v>
      </c>
      <c r="W61" s="109">
        <v>21464883469094.16</v>
      </c>
      <c r="X61" s="109">
        <v>20844112778331.191</v>
      </c>
      <c r="Y61" s="109">
        <v>15665058278513.201</v>
      </c>
      <c r="Z61" s="109">
        <v>19190668813346.07</v>
      </c>
      <c r="AA61" s="109">
        <v>21112302172647.195</v>
      </c>
      <c r="AB61" s="109">
        <v>21317736186940</v>
      </c>
      <c r="AC61" s="109">
        <v>14835076259220.111</v>
      </c>
      <c r="AD61" s="102">
        <v>14835076259220.111</v>
      </c>
      <c r="AE61" s="111"/>
      <c r="AG61" s="91" t="s">
        <v>162</v>
      </c>
      <c r="AH61" s="92"/>
      <c r="AI61" s="92"/>
      <c r="AK61" s="48" t="str">
        <f t="shared" si="5"/>
        <v>Y</v>
      </c>
      <c r="AL61" s="48" t="str">
        <f t="shared" si="6"/>
        <v>Y</v>
      </c>
      <c r="AM61" s="48" t="str">
        <f t="shared" si="7"/>
        <v>Y</v>
      </c>
      <c r="AO61">
        <v>24479332752138.785</v>
      </c>
      <c r="AP61" s="79">
        <f t="shared" si="8"/>
        <v>0</v>
      </c>
      <c r="AQ61" s="109">
        <v>19190668813346.07</v>
      </c>
      <c r="AR61" s="106">
        <f t="shared" si="9"/>
        <v>0</v>
      </c>
    </row>
    <row r="62" spans="1:44">
      <c r="A62" s="63">
        <v>58</v>
      </c>
      <c r="B62" s="63"/>
      <c r="C62" s="55"/>
      <c r="D62" s="56" t="s">
        <v>163</v>
      </c>
      <c r="E62" s="56"/>
      <c r="F62" s="54">
        <v>-47740340303</v>
      </c>
      <c r="G62" s="54">
        <v>-47390767945</v>
      </c>
      <c r="H62" s="54">
        <v>-45200635480</v>
      </c>
      <c r="I62" s="54">
        <v>-45878213075</v>
      </c>
      <c r="J62" s="54">
        <v>-43887244255</v>
      </c>
      <c r="K62" s="54">
        <v>-40654836982</v>
      </c>
      <c r="L62" s="54">
        <v>-37937124480</v>
      </c>
      <c r="M62" s="54">
        <v>-36110201721</v>
      </c>
      <c r="N62" s="54">
        <v>-34480995921</v>
      </c>
      <c r="O62" s="54">
        <v>-31404797435</v>
      </c>
      <c r="P62" s="54">
        <v>-30995655618</v>
      </c>
      <c r="Q62" s="54">
        <v>-30745615055</v>
      </c>
      <c r="R62" s="81">
        <v>-27916211652</v>
      </c>
      <c r="S62" s="80">
        <v>-27141189029</v>
      </c>
      <c r="T62" s="109">
        <v>-39842166901</v>
      </c>
      <c r="U62" s="109">
        <v>-39437291642</v>
      </c>
      <c r="V62" s="109">
        <v>-36486832583</v>
      </c>
      <c r="W62" s="109">
        <v>-39637438061</v>
      </c>
      <c r="X62" s="109">
        <v>-36436572899</v>
      </c>
      <c r="Y62" s="109">
        <v>-33567135656</v>
      </c>
      <c r="Z62" s="109">
        <v>-32323703922</v>
      </c>
      <c r="AA62" s="109">
        <v>-33772776435</v>
      </c>
      <c r="AB62" s="109">
        <v>-32834274266</v>
      </c>
      <c r="AC62" s="109">
        <v>-33427152722</v>
      </c>
      <c r="AD62" s="102">
        <v>-33427152722</v>
      </c>
      <c r="AE62" s="111"/>
      <c r="AG62" s="93"/>
      <c r="AH62" s="94" t="s">
        <v>163</v>
      </c>
      <c r="AI62" s="94"/>
      <c r="AK62" s="48" t="str">
        <f t="shared" si="5"/>
        <v>Y</v>
      </c>
      <c r="AL62" s="48" t="str">
        <f t="shared" si="6"/>
        <v>Y</v>
      </c>
      <c r="AM62" s="48" t="str">
        <f t="shared" si="7"/>
        <v>Y</v>
      </c>
      <c r="AO62">
        <v>-39842166901</v>
      </c>
      <c r="AP62" s="79">
        <f t="shared" si="8"/>
        <v>0</v>
      </c>
      <c r="AQ62" s="109">
        <v>-32323703922</v>
      </c>
      <c r="AR62" s="106">
        <f t="shared" si="9"/>
        <v>0</v>
      </c>
    </row>
    <row r="63" spans="1:44">
      <c r="A63" s="63">
        <v>59</v>
      </c>
      <c r="B63" s="63"/>
      <c r="C63" s="55"/>
      <c r="D63" s="56" t="s">
        <v>164</v>
      </c>
      <c r="E63" s="56"/>
      <c r="F63" s="54">
        <v>0</v>
      </c>
      <c r="G63" s="54">
        <v>0</v>
      </c>
      <c r="H63" s="54">
        <v>0</v>
      </c>
      <c r="I63" s="54">
        <v>0</v>
      </c>
      <c r="J63" s="54">
        <v>0</v>
      </c>
      <c r="K63" s="54">
        <v>0</v>
      </c>
      <c r="L63" s="54">
        <v>0</v>
      </c>
      <c r="M63" s="54">
        <v>0</v>
      </c>
      <c r="N63" s="54">
        <v>0</v>
      </c>
      <c r="O63" s="54">
        <v>0</v>
      </c>
      <c r="P63" s="54">
        <v>0</v>
      </c>
      <c r="Q63" s="54">
        <v>0</v>
      </c>
      <c r="R63" s="81">
        <v>0</v>
      </c>
      <c r="S63" s="80">
        <v>0</v>
      </c>
      <c r="T63" s="109">
        <v>0</v>
      </c>
      <c r="U63" s="109">
        <v>0</v>
      </c>
      <c r="V63" s="109">
        <v>0</v>
      </c>
      <c r="W63" s="109">
        <v>0</v>
      </c>
      <c r="X63" s="109">
        <v>0</v>
      </c>
      <c r="Y63" s="109">
        <v>0</v>
      </c>
      <c r="Z63" s="109">
        <v>0</v>
      </c>
      <c r="AA63" s="109">
        <v>0</v>
      </c>
      <c r="AB63" s="109">
        <v>0</v>
      </c>
      <c r="AC63" s="109">
        <v>0</v>
      </c>
      <c r="AD63" s="102">
        <v>0</v>
      </c>
      <c r="AE63" s="111"/>
      <c r="AG63" s="93"/>
      <c r="AH63" s="94" t="s">
        <v>164</v>
      </c>
      <c r="AI63" s="94"/>
      <c r="AK63" s="48" t="str">
        <f t="shared" si="5"/>
        <v>Y</v>
      </c>
      <c r="AL63" s="48" t="str">
        <f t="shared" si="6"/>
        <v>Y</v>
      </c>
      <c r="AM63" s="48" t="str">
        <f t="shared" si="7"/>
        <v>Y</v>
      </c>
      <c r="AO63">
        <v>0</v>
      </c>
      <c r="AP63" s="79">
        <f t="shared" si="8"/>
        <v>0</v>
      </c>
      <c r="AQ63" s="109">
        <v>0</v>
      </c>
      <c r="AR63" s="106">
        <f t="shared" si="9"/>
        <v>0</v>
      </c>
    </row>
    <row r="64" spans="1:44">
      <c r="A64" s="63">
        <v>60</v>
      </c>
      <c r="B64" s="63"/>
      <c r="C64" s="55"/>
      <c r="D64" s="56" t="s">
        <v>165</v>
      </c>
      <c r="E64" s="56"/>
      <c r="F64" s="54">
        <v>-150530593018.59</v>
      </c>
      <c r="G64" s="54">
        <v>-154278605575.59</v>
      </c>
      <c r="H64" s="54">
        <v>-153866742869</v>
      </c>
      <c r="I64" s="54">
        <v>-152433406493</v>
      </c>
      <c r="J64" s="54">
        <v>-157875477230</v>
      </c>
      <c r="K64" s="54">
        <v>-93304679188</v>
      </c>
      <c r="L64" s="54">
        <v>-83540942186</v>
      </c>
      <c r="M64" s="54">
        <v>-91473484813</v>
      </c>
      <c r="N64" s="54">
        <v>-91562258891</v>
      </c>
      <c r="O64" s="54">
        <v>-94586474423</v>
      </c>
      <c r="P64" s="54">
        <v>-107153126176</v>
      </c>
      <c r="Q64" s="54">
        <v>-97529805856</v>
      </c>
      <c r="R64" s="81">
        <v>-97691191325.670654</v>
      </c>
      <c r="S64" s="80">
        <v>-95647575479.447662</v>
      </c>
      <c r="T64" s="109">
        <v>-96002930764</v>
      </c>
      <c r="U64" s="109">
        <v>-53844911354.933342</v>
      </c>
      <c r="V64" s="109">
        <v>-37718426713.113304</v>
      </c>
      <c r="W64" s="109">
        <v>-34110154073.838753</v>
      </c>
      <c r="X64" s="109">
        <v>-41526873536.808891</v>
      </c>
      <c r="Y64" s="109">
        <v>-35906203929.398796</v>
      </c>
      <c r="Z64" s="109">
        <v>-32270088138.423901</v>
      </c>
      <c r="AA64" s="109">
        <v>-30456875303.6012</v>
      </c>
      <c r="AB64" s="109">
        <v>-31584514140</v>
      </c>
      <c r="AC64" s="109">
        <v>-28652381619.064098</v>
      </c>
      <c r="AD64" s="102">
        <v>-28652381619.064098</v>
      </c>
      <c r="AE64" s="111"/>
      <c r="AG64" s="93"/>
      <c r="AH64" s="94" t="s">
        <v>165</v>
      </c>
      <c r="AI64" s="94"/>
      <c r="AK64" s="48" t="str">
        <f t="shared" si="5"/>
        <v>Y</v>
      </c>
      <c r="AL64" s="48" t="str">
        <f t="shared" si="6"/>
        <v>Y</v>
      </c>
      <c r="AM64" s="48" t="str">
        <f t="shared" si="7"/>
        <v>Y</v>
      </c>
      <c r="AO64">
        <v>-96002930764</v>
      </c>
      <c r="AP64" s="79">
        <f t="shared" si="8"/>
        <v>0</v>
      </c>
      <c r="AQ64" s="109">
        <v>-32270088138.423901</v>
      </c>
      <c r="AR64" s="106">
        <f t="shared" si="9"/>
        <v>0</v>
      </c>
    </row>
    <row r="65" spans="1:44">
      <c r="A65" s="63">
        <v>61</v>
      </c>
      <c r="B65" s="63"/>
      <c r="C65" s="55"/>
      <c r="D65" s="56" t="s">
        <v>166</v>
      </c>
      <c r="E65" s="56"/>
      <c r="F65" s="54">
        <v>1565123445394</v>
      </c>
      <c r="G65" s="54">
        <v>1577857360354</v>
      </c>
      <c r="H65" s="54">
        <v>1560686967976</v>
      </c>
      <c r="I65" s="54">
        <v>1562292228056</v>
      </c>
      <c r="J65" s="54">
        <v>1551589221877</v>
      </c>
      <c r="K65" s="54">
        <v>1547406008705</v>
      </c>
      <c r="L65" s="54">
        <v>1542013231351</v>
      </c>
      <c r="M65" s="54">
        <v>1519684824747</v>
      </c>
      <c r="N65" s="54">
        <v>1511306022359</v>
      </c>
      <c r="O65" s="54">
        <v>1492086252068</v>
      </c>
      <c r="P65" s="54">
        <v>1494265187906</v>
      </c>
      <c r="Q65" s="54">
        <v>1539056838866</v>
      </c>
      <c r="R65" s="81">
        <v>1390024513153</v>
      </c>
      <c r="S65" s="80">
        <v>1279506989500</v>
      </c>
      <c r="T65" s="109">
        <v>1283898604578</v>
      </c>
      <c r="U65" s="109">
        <v>1253892635113</v>
      </c>
      <c r="V65" s="109">
        <v>1243364681785</v>
      </c>
      <c r="W65" s="109">
        <v>1229177526371</v>
      </c>
      <c r="X65" s="109">
        <v>1179368354131</v>
      </c>
      <c r="Y65" s="109">
        <v>1143128749193</v>
      </c>
      <c r="Z65" s="109">
        <v>1105729435876</v>
      </c>
      <c r="AA65" s="109">
        <v>1087022365040</v>
      </c>
      <c r="AB65" s="109">
        <v>1050966989606</v>
      </c>
      <c r="AC65" s="109">
        <v>1011681587578</v>
      </c>
      <c r="AD65" s="102">
        <v>1011681587578</v>
      </c>
      <c r="AE65" s="111"/>
      <c r="AG65" s="93"/>
      <c r="AH65" s="94" t="s">
        <v>166</v>
      </c>
      <c r="AI65" s="94"/>
      <c r="AK65" s="48" t="str">
        <f t="shared" si="5"/>
        <v>Y</v>
      </c>
      <c r="AL65" s="48" t="str">
        <f t="shared" si="6"/>
        <v>Y</v>
      </c>
      <c r="AM65" s="48" t="str">
        <f t="shared" si="7"/>
        <v>Y</v>
      </c>
      <c r="AO65">
        <v>1283898604578</v>
      </c>
      <c r="AP65" s="79">
        <f t="shared" si="8"/>
        <v>0</v>
      </c>
      <c r="AQ65" s="109">
        <v>1105729435876</v>
      </c>
      <c r="AR65" s="106">
        <f t="shared" si="9"/>
        <v>0</v>
      </c>
    </row>
    <row r="66" spans="1:44">
      <c r="A66" s="63">
        <v>62</v>
      </c>
      <c r="B66" s="63"/>
      <c r="C66" s="55"/>
      <c r="D66" s="56" t="s">
        <v>167</v>
      </c>
      <c r="E66" s="56"/>
      <c r="F66" s="54">
        <v>12976568257994</v>
      </c>
      <c r="G66" s="54">
        <v>18358359952330</v>
      </c>
      <c r="H66" s="54">
        <v>17498028941661</v>
      </c>
      <c r="I66" s="54">
        <v>9100251808588.4941</v>
      </c>
      <c r="J66" s="54">
        <v>13359764077084</v>
      </c>
      <c r="K66" s="54">
        <v>15540616088705</v>
      </c>
      <c r="L66" s="54">
        <v>11785103402253.656</v>
      </c>
      <c r="M66" s="54">
        <v>6943308128916.9492</v>
      </c>
      <c r="N66" s="54">
        <v>10324752004271</v>
      </c>
      <c r="O66" s="54">
        <v>12589867977089</v>
      </c>
      <c r="P66" s="54">
        <v>12008921971308</v>
      </c>
      <c r="Q66" s="54">
        <v>8025218410635</v>
      </c>
      <c r="R66" s="81">
        <v>13383876552934.449</v>
      </c>
      <c r="S66" s="80">
        <v>17937855696486.035</v>
      </c>
      <c r="T66" s="109">
        <v>15152436202719.035</v>
      </c>
      <c r="U66" s="109">
        <v>9530710021887.4004</v>
      </c>
      <c r="V66" s="109">
        <v>17406872019459</v>
      </c>
      <c r="W66" s="109">
        <v>13278910389550</v>
      </c>
      <c r="X66" s="109">
        <v>12608779846153</v>
      </c>
      <c r="Y66" s="109">
        <v>8978676222473</v>
      </c>
      <c r="Z66" s="109">
        <v>10734730258645.494</v>
      </c>
      <c r="AA66" s="109">
        <v>12669047750232</v>
      </c>
      <c r="AB66" s="109">
        <v>13635840994714</v>
      </c>
      <c r="AC66" s="109">
        <v>6993542868883.5</v>
      </c>
      <c r="AD66" s="102">
        <v>6993542868883.5</v>
      </c>
      <c r="AE66" s="111"/>
      <c r="AG66" s="93"/>
      <c r="AH66" s="94" t="s">
        <v>167</v>
      </c>
      <c r="AI66" s="94"/>
      <c r="AK66" s="48" t="str">
        <f t="shared" si="5"/>
        <v>Y</v>
      </c>
      <c r="AL66" s="48" t="str">
        <f t="shared" si="6"/>
        <v>Y</v>
      </c>
      <c r="AM66" s="48" t="str">
        <f t="shared" si="7"/>
        <v>Y</v>
      </c>
      <c r="AO66">
        <v>15152436202719.035</v>
      </c>
      <c r="AP66" s="79">
        <f t="shared" si="8"/>
        <v>0</v>
      </c>
      <c r="AQ66" s="109">
        <v>10734730258645.494</v>
      </c>
      <c r="AR66" s="106">
        <f t="shared" si="9"/>
        <v>0</v>
      </c>
    </row>
    <row r="67" spans="1:44">
      <c r="A67" s="63">
        <v>63</v>
      </c>
      <c r="B67" s="63"/>
      <c r="C67" s="55"/>
      <c r="D67" s="56" t="s">
        <v>168</v>
      </c>
      <c r="E67" s="56"/>
      <c r="F67" s="54">
        <v>6510207847</v>
      </c>
      <c r="G67" s="54">
        <v>9333152306</v>
      </c>
      <c r="H67" s="54">
        <v>8001218264</v>
      </c>
      <c r="I67" s="54">
        <v>5734456317</v>
      </c>
      <c r="J67" s="54">
        <v>9298707904</v>
      </c>
      <c r="K67" s="54">
        <v>12100913608</v>
      </c>
      <c r="L67" s="54">
        <v>11911164068</v>
      </c>
      <c r="M67" s="54">
        <v>4203980354</v>
      </c>
      <c r="N67" s="54">
        <v>5755287145</v>
      </c>
      <c r="O67" s="54">
        <v>8528853919</v>
      </c>
      <c r="P67" s="54">
        <v>11736329004</v>
      </c>
      <c r="Q67" s="54">
        <v>6929067686</v>
      </c>
      <c r="R67" s="81">
        <v>9172657504</v>
      </c>
      <c r="S67" s="80">
        <v>9043147751</v>
      </c>
      <c r="T67" s="109">
        <v>12418486139</v>
      </c>
      <c r="U67" s="109">
        <v>3140667741</v>
      </c>
      <c r="V67" s="109">
        <v>16764068897</v>
      </c>
      <c r="W67" s="109">
        <v>20983647449</v>
      </c>
      <c r="X67" s="109">
        <v>23295562620</v>
      </c>
      <c r="Y67" s="109">
        <v>3030080909</v>
      </c>
      <c r="Z67" s="109">
        <v>12177824320</v>
      </c>
      <c r="AA67" s="109">
        <v>16076566337</v>
      </c>
      <c r="AB67" s="109">
        <v>8956195997</v>
      </c>
      <c r="AC67" s="109">
        <v>1688128165</v>
      </c>
      <c r="AD67" s="102">
        <v>1688128165</v>
      </c>
      <c r="AE67" s="111"/>
      <c r="AG67" s="93"/>
      <c r="AH67" s="94" t="s">
        <v>168</v>
      </c>
      <c r="AI67" s="94"/>
      <c r="AK67" s="48" t="str">
        <f t="shared" si="5"/>
        <v>Y</v>
      </c>
      <c r="AL67" s="48" t="str">
        <f t="shared" si="6"/>
        <v>Y</v>
      </c>
      <c r="AM67" s="48" t="str">
        <f t="shared" si="7"/>
        <v>Y</v>
      </c>
      <c r="AO67">
        <v>12418486139</v>
      </c>
      <c r="AP67" s="79">
        <f t="shared" si="8"/>
        <v>0</v>
      </c>
      <c r="AQ67" s="109">
        <v>12177824320</v>
      </c>
      <c r="AR67" s="106">
        <f t="shared" si="9"/>
        <v>0</v>
      </c>
    </row>
    <row r="68" spans="1:44">
      <c r="A68" s="63">
        <v>64</v>
      </c>
      <c r="B68" s="63"/>
      <c r="C68" s="55"/>
      <c r="D68" s="56" t="s">
        <v>169</v>
      </c>
      <c r="E68" s="56"/>
      <c r="F68" s="54">
        <v>938923597227.39868</v>
      </c>
      <c r="G68" s="54">
        <v>1011498375580</v>
      </c>
      <c r="H68" s="54">
        <v>1019513192312.999</v>
      </c>
      <c r="I68" s="54">
        <v>975540919409</v>
      </c>
      <c r="J68" s="54">
        <v>1002646693576</v>
      </c>
      <c r="K68" s="54">
        <v>1019485387680.9399</v>
      </c>
      <c r="L68" s="54">
        <v>897040509214</v>
      </c>
      <c r="M68" s="54">
        <v>999923991002</v>
      </c>
      <c r="N68" s="54">
        <v>1057552501680</v>
      </c>
      <c r="O68" s="54">
        <v>1015932106885.6438</v>
      </c>
      <c r="P68" s="54">
        <v>1012976728762</v>
      </c>
      <c r="Q68" s="54">
        <v>1055806721419.9399</v>
      </c>
      <c r="R68" s="81">
        <v>944963172711</v>
      </c>
      <c r="S68" s="80">
        <v>844020776152</v>
      </c>
      <c r="T68" s="109">
        <v>814469983017</v>
      </c>
      <c r="U68" s="109">
        <v>874287647133.97632</v>
      </c>
      <c r="V68" s="109">
        <v>834591650801.12</v>
      </c>
      <c r="W68" s="109">
        <v>723475565862</v>
      </c>
      <c r="X68" s="109">
        <v>711590807254</v>
      </c>
      <c r="Y68" s="109">
        <v>920943795841</v>
      </c>
      <c r="Z68" s="109">
        <v>826240465554</v>
      </c>
      <c r="AA68" s="109">
        <v>848008697943.79456</v>
      </c>
      <c r="AB68" s="109">
        <v>887002771262</v>
      </c>
      <c r="AC68" s="109">
        <v>1098247913603.676</v>
      </c>
      <c r="AD68" s="102">
        <v>1098247913603.676</v>
      </c>
      <c r="AE68" s="111"/>
      <c r="AG68" s="93"/>
      <c r="AH68" s="94" t="s">
        <v>169</v>
      </c>
      <c r="AI68" s="94"/>
      <c r="AK68" s="48" t="str">
        <f t="shared" si="5"/>
        <v>Y</v>
      </c>
      <c r="AL68" s="48" t="str">
        <f t="shared" si="6"/>
        <v>Y</v>
      </c>
      <c r="AM68" s="48" t="str">
        <f t="shared" si="7"/>
        <v>Y</v>
      </c>
      <c r="AO68">
        <v>814469983017</v>
      </c>
      <c r="AP68" s="79">
        <f t="shared" si="8"/>
        <v>0</v>
      </c>
      <c r="AQ68" s="109">
        <v>826240465554</v>
      </c>
      <c r="AR68" s="106">
        <f t="shared" si="9"/>
        <v>0</v>
      </c>
    </row>
    <row r="69" spans="1:44">
      <c r="A69" s="63">
        <v>65</v>
      </c>
      <c r="B69" s="63"/>
      <c r="C69" s="55"/>
      <c r="D69" s="56" t="s">
        <v>170</v>
      </c>
      <c r="E69" s="56"/>
      <c r="F69" s="54">
        <v>275198389591</v>
      </c>
      <c r="G69" s="54">
        <v>216556949291</v>
      </c>
      <c r="H69" s="54">
        <v>230230786142</v>
      </c>
      <c r="I69" s="54">
        <v>208177558755</v>
      </c>
      <c r="J69" s="54">
        <v>246295493760.95889</v>
      </c>
      <c r="K69" s="54">
        <v>250807540480</v>
      </c>
      <c r="L69" s="54">
        <v>266497725447</v>
      </c>
      <c r="M69" s="54">
        <v>232274846443</v>
      </c>
      <c r="N69" s="54">
        <v>297160556912</v>
      </c>
      <c r="O69" s="54">
        <v>236674278590</v>
      </c>
      <c r="P69" s="54">
        <v>257765425436</v>
      </c>
      <c r="Q69" s="54">
        <v>196742914645</v>
      </c>
      <c r="R69" s="81">
        <v>239819345896</v>
      </c>
      <c r="S69" s="80">
        <v>198794954842</v>
      </c>
      <c r="T69" s="109">
        <v>216209104772.75</v>
      </c>
      <c r="U69" s="109">
        <v>157146995905</v>
      </c>
      <c r="V69" s="109">
        <v>203409857331</v>
      </c>
      <c r="W69" s="109">
        <v>170547107177</v>
      </c>
      <c r="X69" s="109">
        <v>201164907836</v>
      </c>
      <c r="Y69" s="109">
        <v>119600712734</v>
      </c>
      <c r="Z69" s="109">
        <v>169717007876</v>
      </c>
      <c r="AA69" s="109">
        <v>131443529637</v>
      </c>
      <c r="AB69" s="109">
        <v>173672560845</v>
      </c>
      <c r="AC69" s="109">
        <v>126539887755</v>
      </c>
      <c r="AD69" s="102">
        <v>126539887755</v>
      </c>
      <c r="AE69" s="111"/>
      <c r="AG69" s="93"/>
      <c r="AH69" s="94" t="s">
        <v>170</v>
      </c>
      <c r="AI69" s="94"/>
      <c r="AK69" s="48" t="str">
        <f t="shared" ref="AK69:AK93" si="10">IF(AG69=C69,"Y","NO!!!!!!!!!!!1")</f>
        <v>Y</v>
      </c>
      <c r="AL69" s="48" t="str">
        <f t="shared" ref="AL69:AL93" si="11">IF(AH69=D69,"Y","NO!!!!!!!!!!!1")</f>
        <v>Y</v>
      </c>
      <c r="AM69" s="48" t="str">
        <f t="shared" ref="AM69:AM93" si="12">IF(AI69=E69,"Y","NO!!!!!!!!!!!1")</f>
        <v>Y</v>
      </c>
      <c r="AO69">
        <v>216209104772.75</v>
      </c>
      <c r="AP69" s="79">
        <f t="shared" ref="AP69:AP100" si="13">AO69-T69</f>
        <v>0</v>
      </c>
      <c r="AQ69" s="109">
        <v>169717007876</v>
      </c>
      <c r="AR69" s="106">
        <f t="shared" ref="AR69:AR100" si="14">AQ69-Z69</f>
        <v>0</v>
      </c>
    </row>
    <row r="70" spans="1:44">
      <c r="A70" s="63">
        <v>66</v>
      </c>
      <c r="B70" s="63"/>
      <c r="C70" s="55"/>
      <c r="D70" s="56" t="s">
        <v>171</v>
      </c>
      <c r="E70" s="56"/>
      <c r="F70" s="54">
        <v>138751558859</v>
      </c>
      <c r="G70" s="54">
        <v>268463478126</v>
      </c>
      <c r="H70" s="54">
        <v>263974950478</v>
      </c>
      <c r="I70" s="54">
        <v>109806353209</v>
      </c>
      <c r="J70" s="54">
        <v>220773091425</v>
      </c>
      <c r="K70" s="54">
        <v>199483548272</v>
      </c>
      <c r="L70" s="54">
        <v>59662740668</v>
      </c>
      <c r="M70" s="54">
        <v>47379366184</v>
      </c>
      <c r="N70" s="54">
        <v>42329634518</v>
      </c>
      <c r="O70" s="54">
        <v>49660924471</v>
      </c>
      <c r="P70" s="54">
        <v>42469704338</v>
      </c>
      <c r="Q70" s="54">
        <v>42141378288</v>
      </c>
      <c r="R70" s="81">
        <v>38362456336</v>
      </c>
      <c r="S70" s="80">
        <v>66060588046</v>
      </c>
      <c r="T70" s="109">
        <v>54517384094</v>
      </c>
      <c r="U70" s="109">
        <v>60873449515</v>
      </c>
      <c r="V70" s="109">
        <v>68085597905</v>
      </c>
      <c r="W70" s="109">
        <v>66863341217</v>
      </c>
      <c r="X70" s="109">
        <v>63517270039</v>
      </c>
      <c r="Y70" s="109">
        <v>24192269709</v>
      </c>
      <c r="Z70" s="109">
        <v>21031571565</v>
      </c>
      <c r="AA70" s="109">
        <v>21989807218</v>
      </c>
      <c r="AB70" s="109">
        <v>22932755456</v>
      </c>
      <c r="AC70" s="109">
        <v>23819968312</v>
      </c>
      <c r="AD70" s="102">
        <v>23819968312</v>
      </c>
      <c r="AE70" s="111"/>
      <c r="AG70" s="93"/>
      <c r="AH70" s="94" t="s">
        <v>171</v>
      </c>
      <c r="AI70" s="94"/>
      <c r="AK70" s="48" t="str">
        <f t="shared" si="10"/>
        <v>Y</v>
      </c>
      <c r="AL70" s="48" t="str">
        <f t="shared" si="11"/>
        <v>Y</v>
      </c>
      <c r="AM70" s="48" t="str">
        <f t="shared" si="12"/>
        <v>Y</v>
      </c>
      <c r="AO70">
        <v>54517384094</v>
      </c>
      <c r="AP70" s="79">
        <f t="shared" si="13"/>
        <v>0</v>
      </c>
      <c r="AQ70" s="109">
        <v>21031571565</v>
      </c>
      <c r="AR70" s="106">
        <f t="shared" si="14"/>
        <v>0</v>
      </c>
    </row>
    <row r="71" spans="1:44">
      <c r="A71" s="63">
        <v>67</v>
      </c>
      <c r="B71" s="63"/>
      <c r="C71" s="55"/>
      <c r="D71" s="56" t="s">
        <v>172</v>
      </c>
      <c r="E71" s="56"/>
      <c r="F71" s="54">
        <v>0</v>
      </c>
      <c r="G71" s="54">
        <v>0</v>
      </c>
      <c r="H71" s="54">
        <v>0</v>
      </c>
      <c r="I71" s="54">
        <v>0</v>
      </c>
      <c r="J71" s="54">
        <v>0</v>
      </c>
      <c r="K71" s="54">
        <v>0</v>
      </c>
      <c r="L71" s="54">
        <v>0</v>
      </c>
      <c r="M71" s="54">
        <v>0</v>
      </c>
      <c r="N71" s="54">
        <v>0</v>
      </c>
      <c r="O71" s="54">
        <v>0</v>
      </c>
      <c r="P71" s="54">
        <v>0</v>
      </c>
      <c r="Q71" s="54">
        <v>0</v>
      </c>
      <c r="R71" s="81">
        <v>0</v>
      </c>
      <c r="S71" s="80">
        <v>0</v>
      </c>
      <c r="T71" s="109">
        <v>0</v>
      </c>
      <c r="U71" s="109">
        <v>0</v>
      </c>
      <c r="V71" s="109">
        <v>0</v>
      </c>
      <c r="W71" s="109">
        <v>0</v>
      </c>
      <c r="X71" s="109">
        <v>0</v>
      </c>
      <c r="Y71" s="109">
        <v>0</v>
      </c>
      <c r="Z71" s="109">
        <v>0</v>
      </c>
      <c r="AA71" s="109">
        <v>0</v>
      </c>
      <c r="AB71" s="109">
        <v>0</v>
      </c>
      <c r="AC71" s="109">
        <v>0</v>
      </c>
      <c r="AD71" s="102">
        <v>0</v>
      </c>
      <c r="AE71" s="111"/>
      <c r="AG71" s="93"/>
      <c r="AH71" s="94" t="s">
        <v>172</v>
      </c>
      <c r="AI71" s="94"/>
      <c r="AK71" s="48" t="str">
        <f t="shared" si="10"/>
        <v>Y</v>
      </c>
      <c r="AL71" s="48" t="str">
        <f t="shared" si="11"/>
        <v>Y</v>
      </c>
      <c r="AM71" s="48" t="str">
        <f t="shared" si="12"/>
        <v>Y</v>
      </c>
      <c r="AO71">
        <v>0</v>
      </c>
      <c r="AP71" s="79">
        <f t="shared" si="13"/>
        <v>0</v>
      </c>
      <c r="AQ71" s="109">
        <v>0</v>
      </c>
      <c r="AR71" s="106">
        <f t="shared" si="14"/>
        <v>0</v>
      </c>
    </row>
    <row r="72" spans="1:44">
      <c r="A72" s="63">
        <v>68</v>
      </c>
      <c r="B72" s="63"/>
      <c r="C72" s="55"/>
      <c r="D72" s="56" t="s">
        <v>173</v>
      </c>
      <c r="E72" s="56"/>
      <c r="F72" s="54">
        <v>0</v>
      </c>
      <c r="G72" s="54">
        <v>0</v>
      </c>
      <c r="H72" s="54">
        <v>0</v>
      </c>
      <c r="I72" s="54">
        <v>0</v>
      </c>
      <c r="J72" s="54">
        <v>0</v>
      </c>
      <c r="K72" s="54">
        <v>2869989163.3086014</v>
      </c>
      <c r="L72" s="54">
        <v>6911351032</v>
      </c>
      <c r="M72" s="54">
        <v>2894362581</v>
      </c>
      <c r="N72" s="54">
        <v>2821087537</v>
      </c>
      <c r="O72" s="54">
        <v>3162685884</v>
      </c>
      <c r="P72" s="54">
        <v>3428036780</v>
      </c>
      <c r="Q72" s="54">
        <v>6968505906</v>
      </c>
      <c r="R72" s="81">
        <v>7843288610</v>
      </c>
      <c r="S72" s="80">
        <v>8251447979</v>
      </c>
      <c r="T72" s="109">
        <v>8648046148</v>
      </c>
      <c r="U72" s="109">
        <v>9123471073</v>
      </c>
      <c r="V72" s="109">
        <v>10082813707</v>
      </c>
      <c r="W72" s="109">
        <v>11403366069</v>
      </c>
      <c r="X72" s="109">
        <v>11117813410</v>
      </c>
      <c r="Y72" s="109">
        <v>11579532183</v>
      </c>
      <c r="Z72" s="109">
        <v>12627178613</v>
      </c>
      <c r="AA72" s="109">
        <v>13110837418</v>
      </c>
      <c r="AB72" s="109">
        <v>14280804379</v>
      </c>
      <c r="AC72" s="109">
        <v>15123159276</v>
      </c>
      <c r="AD72" s="102">
        <v>15123159276</v>
      </c>
      <c r="AE72" s="111"/>
      <c r="AG72" s="93"/>
      <c r="AH72" s="94" t="s">
        <v>173</v>
      </c>
      <c r="AI72" s="94"/>
      <c r="AK72" s="48" t="str">
        <f t="shared" si="10"/>
        <v>Y</v>
      </c>
      <c r="AL72" s="48" t="str">
        <f t="shared" si="11"/>
        <v>Y</v>
      </c>
      <c r="AM72" s="48" t="str">
        <f t="shared" si="12"/>
        <v>Y</v>
      </c>
      <c r="AO72">
        <v>8648046148</v>
      </c>
      <c r="AP72" s="79">
        <f t="shared" si="13"/>
        <v>0</v>
      </c>
      <c r="AQ72" s="109">
        <v>12627178613</v>
      </c>
      <c r="AR72" s="106">
        <f t="shared" si="14"/>
        <v>0</v>
      </c>
    </row>
    <row r="73" spans="1:44">
      <c r="A73" s="63">
        <v>69</v>
      </c>
      <c r="B73" s="63"/>
      <c r="C73" s="55"/>
      <c r="D73" s="56" t="s">
        <v>174</v>
      </c>
      <c r="E73" s="56"/>
      <c r="F73" s="54">
        <v>0</v>
      </c>
      <c r="G73" s="54">
        <v>0</v>
      </c>
      <c r="H73" s="54">
        <v>0</v>
      </c>
      <c r="I73" s="54">
        <v>0</v>
      </c>
      <c r="J73" s="54">
        <v>0</v>
      </c>
      <c r="K73" s="54">
        <v>1018461067194</v>
      </c>
      <c r="L73" s="54">
        <v>1049250803011</v>
      </c>
      <c r="M73" s="54">
        <v>1055865642530</v>
      </c>
      <c r="N73" s="54">
        <v>1057648631428</v>
      </c>
      <c r="O73" s="54">
        <v>1057297497928</v>
      </c>
      <c r="P73" s="54">
        <v>1068015240638</v>
      </c>
      <c r="Q73" s="54">
        <v>1049314944548</v>
      </c>
      <c r="R73" s="81">
        <v>1089802661111</v>
      </c>
      <c r="S73" s="80">
        <v>1080653426254</v>
      </c>
      <c r="T73" s="109">
        <v>1036576733806</v>
      </c>
      <c r="U73" s="109">
        <v>1037332335036</v>
      </c>
      <c r="V73" s="109">
        <v>1022087006881</v>
      </c>
      <c r="W73" s="109">
        <v>973341562010</v>
      </c>
      <c r="X73" s="109">
        <v>951644313102</v>
      </c>
      <c r="Y73" s="109">
        <v>926901743437.59998</v>
      </c>
      <c r="Z73" s="109">
        <v>901258180580</v>
      </c>
      <c r="AA73" s="109">
        <v>905774691375</v>
      </c>
      <c r="AB73" s="109">
        <v>868894410234</v>
      </c>
      <c r="AC73" s="109">
        <v>851774686768</v>
      </c>
      <c r="AD73" s="102">
        <v>851774686768</v>
      </c>
      <c r="AE73" s="111"/>
      <c r="AG73" s="93"/>
      <c r="AH73" s="94" t="s">
        <v>174</v>
      </c>
      <c r="AI73" s="94"/>
      <c r="AK73" s="48" t="str">
        <f t="shared" si="10"/>
        <v>Y</v>
      </c>
      <c r="AL73" s="48" t="str">
        <f t="shared" si="11"/>
        <v>Y</v>
      </c>
      <c r="AM73" s="48" t="str">
        <f t="shared" si="12"/>
        <v>Y</v>
      </c>
      <c r="AO73">
        <v>1036576733806</v>
      </c>
      <c r="AP73" s="79">
        <f t="shared" si="13"/>
        <v>0</v>
      </c>
      <c r="AQ73" s="109">
        <v>901258180580</v>
      </c>
      <c r="AR73" s="106">
        <f t="shared" si="14"/>
        <v>0</v>
      </c>
    </row>
    <row r="74" spans="1:44">
      <c r="A74" s="63">
        <v>70</v>
      </c>
      <c r="B74" s="63"/>
      <c r="C74" s="60"/>
      <c r="D74" s="59" t="s">
        <v>175</v>
      </c>
      <c r="E74" s="59"/>
      <c r="F74" s="54">
        <v>3182243019986</v>
      </c>
      <c r="G74" s="54">
        <v>2256756504170</v>
      </c>
      <c r="H74" s="54">
        <v>3820645724075</v>
      </c>
      <c r="I74" s="54">
        <v>4213860363862</v>
      </c>
      <c r="J74" s="54">
        <v>5976954729273</v>
      </c>
      <c r="K74" s="54">
        <v>4965520323067</v>
      </c>
      <c r="L74" s="54">
        <v>5436281288481</v>
      </c>
      <c r="M74" s="54">
        <v>5537150763800</v>
      </c>
      <c r="N74" s="54">
        <v>5090102744852</v>
      </c>
      <c r="O74" s="54">
        <v>4633568589211</v>
      </c>
      <c r="P74" s="54">
        <v>5240500561802</v>
      </c>
      <c r="Q74" s="54">
        <v>4176472972970</v>
      </c>
      <c r="R74" s="81">
        <v>4454539718655</v>
      </c>
      <c r="S74" s="80">
        <v>6044150025080</v>
      </c>
      <c r="T74" s="109">
        <v>6036003304530</v>
      </c>
      <c r="U74" s="109">
        <v>3679839936033</v>
      </c>
      <c r="V74" s="109">
        <v>6721601440564</v>
      </c>
      <c r="W74" s="109">
        <v>5063928555524</v>
      </c>
      <c r="X74" s="109">
        <v>5171597350222</v>
      </c>
      <c r="Y74" s="109">
        <v>3606478511619</v>
      </c>
      <c r="Z74" s="109">
        <v>5471750682377</v>
      </c>
      <c r="AA74" s="109">
        <v>5484057579185</v>
      </c>
      <c r="AB74" s="109">
        <v>4719607492853</v>
      </c>
      <c r="AC74" s="109">
        <v>4774737593220</v>
      </c>
      <c r="AD74" s="102">
        <v>4774737593220</v>
      </c>
      <c r="AE74" s="111"/>
      <c r="AG74" s="95"/>
      <c r="AH74" s="96" t="s">
        <v>175</v>
      </c>
      <c r="AI74" s="96"/>
      <c r="AK74" s="48" t="str">
        <f t="shared" si="10"/>
        <v>Y</v>
      </c>
      <c r="AL74" s="48" t="str">
        <f t="shared" si="11"/>
        <v>Y</v>
      </c>
      <c r="AM74" s="48" t="str">
        <f t="shared" si="12"/>
        <v>Y</v>
      </c>
      <c r="AO74">
        <v>6036003304530</v>
      </c>
      <c r="AP74" s="79">
        <f t="shared" si="13"/>
        <v>0</v>
      </c>
      <c r="AQ74" s="109">
        <v>5471750682377</v>
      </c>
      <c r="AR74" s="106">
        <f t="shared" si="14"/>
        <v>0</v>
      </c>
    </row>
    <row r="75" spans="1:44">
      <c r="A75" s="63">
        <v>71</v>
      </c>
      <c r="B75" s="63"/>
      <c r="C75" s="55"/>
      <c r="D75" s="56"/>
      <c r="E75" s="56" t="s">
        <v>176</v>
      </c>
      <c r="F75" s="54">
        <v>110302842345</v>
      </c>
      <c r="G75" s="54">
        <v>101409993744</v>
      </c>
      <c r="H75" s="54">
        <v>102779866780</v>
      </c>
      <c r="I75" s="54">
        <v>97398784712</v>
      </c>
      <c r="J75" s="54">
        <v>101687818115</v>
      </c>
      <c r="K75" s="54">
        <v>33722544789</v>
      </c>
      <c r="L75" s="54">
        <v>37183679301</v>
      </c>
      <c r="M75" s="54">
        <v>38682784277</v>
      </c>
      <c r="N75" s="54">
        <v>47722723705</v>
      </c>
      <c r="O75" s="54">
        <v>88633198704</v>
      </c>
      <c r="P75" s="54">
        <v>55572053233</v>
      </c>
      <c r="Q75" s="54">
        <v>44877561874</v>
      </c>
      <c r="R75" s="81">
        <v>79296275304</v>
      </c>
      <c r="S75" s="80">
        <v>146837723717</v>
      </c>
      <c r="T75" s="109">
        <v>71446634624</v>
      </c>
      <c r="U75" s="109">
        <v>39787076149</v>
      </c>
      <c r="V75" s="109">
        <v>52285602434</v>
      </c>
      <c r="W75" s="109">
        <v>50887486949</v>
      </c>
      <c r="X75" s="109">
        <v>27026174246</v>
      </c>
      <c r="Y75" s="109">
        <v>15330604206</v>
      </c>
      <c r="Z75" s="109">
        <v>21952970769</v>
      </c>
      <c r="AA75" s="109">
        <v>43936830062</v>
      </c>
      <c r="AB75" s="109">
        <v>30156598629</v>
      </c>
      <c r="AC75" s="109">
        <v>23307494360</v>
      </c>
      <c r="AD75" s="102">
        <v>23307494360</v>
      </c>
      <c r="AE75" s="111"/>
      <c r="AG75" s="93"/>
      <c r="AH75" s="94"/>
      <c r="AI75" s="94" t="s">
        <v>176</v>
      </c>
      <c r="AK75" s="48" t="str">
        <f t="shared" si="10"/>
        <v>Y</v>
      </c>
      <c r="AL75" s="48" t="str">
        <f t="shared" si="11"/>
        <v>Y</v>
      </c>
      <c r="AM75" s="48" t="str">
        <f t="shared" si="12"/>
        <v>Y</v>
      </c>
      <c r="AO75">
        <v>71446634624</v>
      </c>
      <c r="AP75" s="79">
        <f t="shared" si="13"/>
        <v>0</v>
      </c>
      <c r="AQ75" s="109">
        <v>21952970769</v>
      </c>
      <c r="AR75" s="106">
        <f t="shared" si="14"/>
        <v>0</v>
      </c>
    </row>
    <row r="76" spans="1:44">
      <c r="A76" s="63">
        <v>72</v>
      </c>
      <c r="B76" s="63"/>
      <c r="C76" s="55"/>
      <c r="D76" s="56"/>
      <c r="E76" s="56" t="s">
        <v>177</v>
      </c>
      <c r="F76" s="54">
        <v>1864023835795</v>
      </c>
      <c r="G76" s="54">
        <v>1254906252995</v>
      </c>
      <c r="H76" s="54">
        <v>2228139410002</v>
      </c>
      <c r="I76" s="54">
        <v>1434279800932</v>
      </c>
      <c r="J76" s="54">
        <v>4032042050960</v>
      </c>
      <c r="K76" s="54">
        <v>2597062768840</v>
      </c>
      <c r="L76" s="54">
        <v>2365011841805</v>
      </c>
      <c r="M76" s="54">
        <v>2361658594750</v>
      </c>
      <c r="N76" s="54">
        <v>2017789686230</v>
      </c>
      <c r="O76" s="54">
        <v>1546387814253</v>
      </c>
      <c r="P76" s="54">
        <v>2637826741093</v>
      </c>
      <c r="Q76" s="54">
        <v>1708198323436</v>
      </c>
      <c r="R76" s="81">
        <v>1993709389390</v>
      </c>
      <c r="S76" s="80">
        <v>3488061963925</v>
      </c>
      <c r="T76" s="109">
        <v>3577609991224</v>
      </c>
      <c r="U76" s="109">
        <v>891610818638</v>
      </c>
      <c r="V76" s="109">
        <v>3490549921507</v>
      </c>
      <c r="W76" s="109">
        <v>2234751643745</v>
      </c>
      <c r="X76" s="109">
        <v>2027567261891</v>
      </c>
      <c r="Y76" s="109">
        <v>975207076693</v>
      </c>
      <c r="Z76" s="109">
        <v>2571334485394</v>
      </c>
      <c r="AA76" s="109">
        <v>2229430447501</v>
      </c>
      <c r="AB76" s="109">
        <v>1771661711387</v>
      </c>
      <c r="AC76" s="109">
        <v>1506863618975</v>
      </c>
      <c r="AD76" s="102">
        <v>1506863618975</v>
      </c>
      <c r="AE76" s="111"/>
      <c r="AG76" s="93"/>
      <c r="AH76" s="94"/>
      <c r="AI76" s="94" t="s">
        <v>177</v>
      </c>
      <c r="AK76" s="48" t="str">
        <f t="shared" si="10"/>
        <v>Y</v>
      </c>
      <c r="AL76" s="48" t="str">
        <f t="shared" si="11"/>
        <v>Y</v>
      </c>
      <c r="AM76" s="48" t="str">
        <f t="shared" si="12"/>
        <v>Y</v>
      </c>
      <c r="AO76">
        <v>3577609991224</v>
      </c>
      <c r="AP76" s="79">
        <f t="shared" si="13"/>
        <v>0</v>
      </c>
      <c r="AQ76" s="109">
        <v>2571334485394</v>
      </c>
      <c r="AR76" s="106">
        <f t="shared" si="14"/>
        <v>0</v>
      </c>
    </row>
    <row r="77" spans="1:44">
      <c r="A77" s="63">
        <v>73</v>
      </c>
      <c r="B77" s="63"/>
      <c r="C77" s="55"/>
      <c r="D77" s="56"/>
      <c r="E77" s="56" t="s">
        <v>178</v>
      </c>
      <c r="F77" s="54">
        <v>34743269446</v>
      </c>
      <c r="G77" s="54">
        <v>79138910245</v>
      </c>
      <c r="H77" s="54">
        <v>17723012324</v>
      </c>
      <c r="I77" s="54">
        <v>22972921243</v>
      </c>
      <c r="J77" s="54">
        <v>24112296234</v>
      </c>
      <c r="K77" s="54">
        <v>43077605434</v>
      </c>
      <c r="L77" s="54">
        <v>32539238625</v>
      </c>
      <c r="M77" s="54">
        <v>16709688355</v>
      </c>
      <c r="N77" s="54">
        <v>13831012885</v>
      </c>
      <c r="O77" s="54">
        <v>38680623331</v>
      </c>
      <c r="P77" s="54">
        <v>18883783878</v>
      </c>
      <c r="Q77" s="54">
        <v>24217673594</v>
      </c>
      <c r="R77" s="81">
        <v>30810109356</v>
      </c>
      <c r="S77" s="80">
        <v>32956387426</v>
      </c>
      <c r="T77" s="109">
        <v>16499332230</v>
      </c>
      <c r="U77" s="109">
        <v>25320531657</v>
      </c>
      <c r="V77" s="109">
        <v>13602089569</v>
      </c>
      <c r="W77" s="109">
        <v>70176742117</v>
      </c>
      <c r="X77" s="109">
        <v>13255550458</v>
      </c>
      <c r="Y77" s="109">
        <v>14050496594</v>
      </c>
      <c r="Z77" s="109">
        <v>18400681745</v>
      </c>
      <c r="AA77" s="109">
        <v>7866627016</v>
      </c>
      <c r="AB77" s="109">
        <v>7658357473</v>
      </c>
      <c r="AC77" s="109">
        <v>10562709504</v>
      </c>
      <c r="AD77" s="102">
        <v>10562709504</v>
      </c>
      <c r="AE77" s="111"/>
      <c r="AG77" s="93"/>
      <c r="AH77" s="94"/>
      <c r="AI77" s="94" t="s">
        <v>178</v>
      </c>
      <c r="AK77" s="48" t="str">
        <f t="shared" si="10"/>
        <v>Y</v>
      </c>
      <c r="AL77" s="48" t="str">
        <f t="shared" si="11"/>
        <v>Y</v>
      </c>
      <c r="AM77" s="48" t="str">
        <f t="shared" si="12"/>
        <v>Y</v>
      </c>
      <c r="AO77">
        <v>16499332230</v>
      </c>
      <c r="AP77" s="79">
        <f t="shared" si="13"/>
        <v>0</v>
      </c>
      <c r="AQ77" s="109">
        <v>18400681745</v>
      </c>
      <c r="AR77" s="106">
        <f t="shared" si="14"/>
        <v>0</v>
      </c>
    </row>
    <row r="78" spans="1:44">
      <c r="A78" s="63">
        <v>74</v>
      </c>
      <c r="B78" s="63"/>
      <c r="C78" s="55"/>
      <c r="D78" s="56"/>
      <c r="E78" s="56" t="s">
        <v>179</v>
      </c>
      <c r="F78" s="54">
        <v>21041739615</v>
      </c>
      <c r="G78" s="54">
        <v>21710227063</v>
      </c>
      <c r="H78" s="54">
        <v>17511106522</v>
      </c>
      <c r="I78" s="54">
        <v>16804451134</v>
      </c>
      <c r="J78" s="54">
        <v>17967559166</v>
      </c>
      <c r="K78" s="54">
        <v>19593927692</v>
      </c>
      <c r="L78" s="54">
        <v>32570427580</v>
      </c>
      <c r="M78" s="54">
        <v>32387956328</v>
      </c>
      <c r="N78" s="54">
        <v>33807297384</v>
      </c>
      <c r="O78" s="54">
        <v>26809355566</v>
      </c>
      <c r="P78" s="54">
        <v>22249748808</v>
      </c>
      <c r="Q78" s="54">
        <v>13259807485</v>
      </c>
      <c r="R78" s="81">
        <v>12892965418</v>
      </c>
      <c r="S78" s="80">
        <v>11633396077</v>
      </c>
      <c r="T78" s="109">
        <v>10958694637</v>
      </c>
      <c r="U78" s="109">
        <v>12853046125</v>
      </c>
      <c r="V78" s="109">
        <v>12448595135</v>
      </c>
      <c r="W78" s="109">
        <v>12944804208</v>
      </c>
      <c r="X78" s="109">
        <v>10046426568</v>
      </c>
      <c r="Y78" s="109">
        <v>9650736962</v>
      </c>
      <c r="Z78" s="109">
        <v>8706538962</v>
      </c>
      <c r="AA78" s="109">
        <v>8498883962</v>
      </c>
      <c r="AB78" s="109">
        <v>8082212877</v>
      </c>
      <c r="AC78" s="109">
        <v>8195547877</v>
      </c>
      <c r="AD78" s="102">
        <v>8195547877</v>
      </c>
      <c r="AE78" s="111"/>
      <c r="AG78" s="93"/>
      <c r="AH78" s="94"/>
      <c r="AI78" s="94" t="s">
        <v>179</v>
      </c>
      <c r="AK78" s="48" t="str">
        <f t="shared" si="10"/>
        <v>Y</v>
      </c>
      <c r="AL78" s="48" t="str">
        <f t="shared" si="11"/>
        <v>Y</v>
      </c>
      <c r="AM78" s="48" t="str">
        <f t="shared" si="12"/>
        <v>Y</v>
      </c>
      <c r="AO78">
        <v>10958694637</v>
      </c>
      <c r="AP78" s="79">
        <f t="shared" si="13"/>
        <v>0</v>
      </c>
      <c r="AQ78" s="109">
        <v>8706538962</v>
      </c>
      <c r="AR78" s="106">
        <f t="shared" si="14"/>
        <v>0</v>
      </c>
    </row>
    <row r="79" spans="1:44">
      <c r="A79" s="63">
        <v>75</v>
      </c>
      <c r="B79" s="63"/>
      <c r="C79" s="55"/>
      <c r="D79" s="56"/>
      <c r="E79" s="56" t="s">
        <v>180</v>
      </c>
      <c r="F79" s="54">
        <v>80000000</v>
      </c>
      <c r="G79" s="54">
        <v>0</v>
      </c>
      <c r="H79" s="54">
        <v>200000000</v>
      </c>
      <c r="I79" s="54">
        <v>450000000</v>
      </c>
      <c r="J79" s="54">
        <v>0</v>
      </c>
      <c r="K79" s="54">
        <v>100000000</v>
      </c>
      <c r="L79" s="54">
        <v>0</v>
      </c>
      <c r="M79" s="54">
        <v>0</v>
      </c>
      <c r="N79" s="54">
        <v>0</v>
      </c>
      <c r="O79" s="54">
        <v>150000000</v>
      </c>
      <c r="P79" s="54">
        <v>0</v>
      </c>
      <c r="Q79" s="54">
        <v>50000000</v>
      </c>
      <c r="R79" s="81">
        <v>250000000</v>
      </c>
      <c r="S79" s="80">
        <v>100000000</v>
      </c>
      <c r="T79" s="109">
        <v>0</v>
      </c>
      <c r="U79" s="109">
        <v>0</v>
      </c>
      <c r="V79" s="109">
        <v>0</v>
      </c>
      <c r="W79" s="109">
        <v>120000000</v>
      </c>
      <c r="X79" s="109">
        <v>0</v>
      </c>
      <c r="Y79" s="109">
        <v>0</v>
      </c>
      <c r="Z79" s="109">
        <v>0</v>
      </c>
      <c r="AA79" s="109">
        <v>0</v>
      </c>
      <c r="AB79" s="109">
        <v>0</v>
      </c>
      <c r="AC79" s="109">
        <v>0</v>
      </c>
      <c r="AD79" s="102">
        <v>0</v>
      </c>
      <c r="AE79" s="111"/>
      <c r="AG79" s="93"/>
      <c r="AH79" s="94"/>
      <c r="AI79" s="94" t="s">
        <v>180</v>
      </c>
      <c r="AK79" s="48" t="str">
        <f t="shared" si="10"/>
        <v>Y</v>
      </c>
      <c r="AL79" s="48" t="str">
        <f t="shared" si="11"/>
        <v>Y</v>
      </c>
      <c r="AM79" s="48" t="str">
        <f t="shared" si="12"/>
        <v>Y</v>
      </c>
      <c r="AO79">
        <v>0</v>
      </c>
      <c r="AP79" s="79">
        <f t="shared" si="13"/>
        <v>0</v>
      </c>
      <c r="AQ79" s="109">
        <v>0</v>
      </c>
      <c r="AR79" s="106">
        <f t="shared" si="14"/>
        <v>0</v>
      </c>
    </row>
    <row r="80" spans="1:44">
      <c r="A80" s="63">
        <v>76</v>
      </c>
      <c r="B80" s="63"/>
      <c r="C80" s="55"/>
      <c r="D80" s="56"/>
      <c r="E80" s="56" t="s">
        <v>181</v>
      </c>
      <c r="F80" s="54">
        <v>0</v>
      </c>
      <c r="G80" s="54">
        <v>0</v>
      </c>
      <c r="H80" s="54">
        <v>0</v>
      </c>
      <c r="I80" s="54">
        <v>0</v>
      </c>
      <c r="J80" s="54">
        <v>0</v>
      </c>
      <c r="K80" s="54">
        <v>0</v>
      </c>
      <c r="L80" s="54">
        <v>0</v>
      </c>
      <c r="M80" s="54">
        <v>0</v>
      </c>
      <c r="N80" s="54">
        <v>0</v>
      </c>
      <c r="O80" s="54">
        <v>0</v>
      </c>
      <c r="P80" s="54">
        <v>873000</v>
      </c>
      <c r="Q80" s="54">
        <v>0</v>
      </c>
      <c r="R80" s="81">
        <v>0</v>
      </c>
      <c r="S80" s="80">
        <v>0</v>
      </c>
      <c r="T80" s="109">
        <v>0</v>
      </c>
      <c r="U80" s="109">
        <v>0</v>
      </c>
      <c r="V80" s="109">
        <v>67900</v>
      </c>
      <c r="W80" s="109">
        <v>0</v>
      </c>
      <c r="X80" s="109">
        <v>0</v>
      </c>
      <c r="Y80" s="109">
        <v>0</v>
      </c>
      <c r="Z80" s="109">
        <v>169750</v>
      </c>
      <c r="AA80" s="109">
        <v>0</v>
      </c>
      <c r="AB80" s="109">
        <v>0</v>
      </c>
      <c r="AC80" s="109">
        <v>0</v>
      </c>
      <c r="AD80" s="102">
        <v>0</v>
      </c>
      <c r="AE80" s="111"/>
      <c r="AG80" s="93"/>
      <c r="AH80" s="94"/>
      <c r="AI80" s="94" t="s">
        <v>181</v>
      </c>
      <c r="AK80" s="48" t="str">
        <f t="shared" si="10"/>
        <v>Y</v>
      </c>
      <c r="AL80" s="48" t="str">
        <f t="shared" si="11"/>
        <v>Y</v>
      </c>
      <c r="AM80" s="48" t="str">
        <f t="shared" si="12"/>
        <v>Y</v>
      </c>
      <c r="AO80">
        <v>0</v>
      </c>
      <c r="AP80" s="79">
        <f t="shared" si="13"/>
        <v>0</v>
      </c>
      <c r="AQ80" s="109">
        <v>169750</v>
      </c>
      <c r="AR80" s="106">
        <f t="shared" si="14"/>
        <v>0</v>
      </c>
    </row>
    <row r="81" spans="1:44">
      <c r="A81" s="63">
        <v>77</v>
      </c>
      <c r="B81" s="63"/>
      <c r="C81" s="55"/>
      <c r="D81" s="56"/>
      <c r="E81" s="56" t="s">
        <v>182</v>
      </c>
      <c r="F81" s="54">
        <v>2157260000</v>
      </c>
      <c r="G81" s="54">
        <v>6044743971</v>
      </c>
      <c r="H81" s="54">
        <v>9097632588</v>
      </c>
      <c r="I81" s="54">
        <v>11740753327</v>
      </c>
      <c r="J81" s="54">
        <v>15043198330</v>
      </c>
      <c r="K81" s="54">
        <v>30731561617</v>
      </c>
      <c r="L81" s="54">
        <v>10783249089</v>
      </c>
      <c r="M81" s="54">
        <v>3860305100</v>
      </c>
      <c r="N81" s="54">
        <v>5388850100</v>
      </c>
      <c r="O81" s="54">
        <v>12007880807</v>
      </c>
      <c r="P81" s="54">
        <v>7397899747</v>
      </c>
      <c r="Q81" s="54">
        <v>4585100000</v>
      </c>
      <c r="R81" s="81">
        <v>4585100000</v>
      </c>
      <c r="S81" s="80">
        <v>9426153733</v>
      </c>
      <c r="T81" s="109">
        <v>21081337706</v>
      </c>
      <c r="U81" s="109">
        <v>20654877569</v>
      </c>
      <c r="V81" s="109">
        <v>35854356389</v>
      </c>
      <c r="W81" s="109">
        <v>45257376389</v>
      </c>
      <c r="X81" s="109">
        <v>100053289369</v>
      </c>
      <c r="Y81" s="109">
        <v>80504436499</v>
      </c>
      <c r="Z81" s="109">
        <v>150263756046</v>
      </c>
      <c r="AA81" s="109">
        <v>122284093531</v>
      </c>
      <c r="AB81" s="109">
        <v>122690172702</v>
      </c>
      <c r="AC81" s="109">
        <v>172731228164</v>
      </c>
      <c r="AD81" s="102">
        <v>172731228164</v>
      </c>
      <c r="AE81" s="111"/>
      <c r="AG81" s="93"/>
      <c r="AH81" s="94"/>
      <c r="AI81" s="94" t="s">
        <v>182</v>
      </c>
      <c r="AK81" s="48" t="str">
        <f t="shared" si="10"/>
        <v>Y</v>
      </c>
      <c r="AL81" s="48" t="str">
        <f t="shared" si="11"/>
        <v>Y</v>
      </c>
      <c r="AM81" s="48" t="str">
        <f t="shared" si="12"/>
        <v>Y</v>
      </c>
      <c r="AO81">
        <v>21081337706</v>
      </c>
      <c r="AP81" s="79">
        <f t="shared" si="13"/>
        <v>0</v>
      </c>
      <c r="AQ81" s="109">
        <v>150263756046</v>
      </c>
      <c r="AR81" s="106">
        <f t="shared" si="14"/>
        <v>0</v>
      </c>
    </row>
    <row r="82" spans="1:44">
      <c r="A82" s="63">
        <v>78</v>
      </c>
      <c r="B82" s="63"/>
      <c r="C82" s="55"/>
      <c r="D82" s="56"/>
      <c r="E82" s="56" t="s">
        <v>183</v>
      </c>
      <c r="F82" s="54">
        <v>0</v>
      </c>
      <c r="G82" s="54">
        <v>0</v>
      </c>
      <c r="H82" s="54">
        <v>0</v>
      </c>
      <c r="I82" s="54">
        <v>0</v>
      </c>
      <c r="J82" s="54">
        <v>0</v>
      </c>
      <c r="K82" s="54">
        <v>0</v>
      </c>
      <c r="L82" s="54">
        <v>0</v>
      </c>
      <c r="M82" s="54">
        <v>0</v>
      </c>
      <c r="N82" s="54">
        <v>0</v>
      </c>
      <c r="O82" s="54">
        <v>0</v>
      </c>
      <c r="P82" s="54">
        <v>0</v>
      </c>
      <c r="Q82" s="54">
        <v>0</v>
      </c>
      <c r="R82" s="81">
        <v>0</v>
      </c>
      <c r="S82" s="80">
        <v>0</v>
      </c>
      <c r="T82" s="109">
        <v>0</v>
      </c>
      <c r="U82" s="109">
        <v>0</v>
      </c>
      <c r="V82" s="109">
        <v>0</v>
      </c>
      <c r="W82" s="109">
        <v>0</v>
      </c>
      <c r="X82" s="109">
        <v>0</v>
      </c>
      <c r="Y82" s="109">
        <v>0</v>
      </c>
      <c r="Z82" s="109">
        <v>0</v>
      </c>
      <c r="AA82" s="109">
        <v>0</v>
      </c>
      <c r="AB82" s="109">
        <v>0</v>
      </c>
      <c r="AC82" s="109">
        <v>0</v>
      </c>
      <c r="AD82" s="102">
        <v>0</v>
      </c>
      <c r="AE82" s="111"/>
      <c r="AG82" s="93"/>
      <c r="AH82" s="94"/>
      <c r="AI82" s="94" t="s">
        <v>183</v>
      </c>
      <c r="AK82" s="48" t="str">
        <f t="shared" si="10"/>
        <v>Y</v>
      </c>
      <c r="AL82" s="48" t="str">
        <f t="shared" si="11"/>
        <v>Y</v>
      </c>
      <c r="AM82" s="48" t="str">
        <f t="shared" si="12"/>
        <v>Y</v>
      </c>
      <c r="AO82">
        <v>0</v>
      </c>
      <c r="AP82" s="79">
        <f t="shared" si="13"/>
        <v>0</v>
      </c>
      <c r="AQ82" s="109">
        <v>0</v>
      </c>
      <c r="AR82" s="106">
        <f t="shared" si="14"/>
        <v>0</v>
      </c>
    </row>
    <row r="83" spans="1:44">
      <c r="A83" s="63">
        <v>79</v>
      </c>
      <c r="B83" s="63"/>
      <c r="C83" s="55"/>
      <c r="D83" s="56"/>
      <c r="E83" s="56" t="s">
        <v>184</v>
      </c>
      <c r="F83" s="54">
        <v>0</v>
      </c>
      <c r="G83" s="54">
        <v>0</v>
      </c>
      <c r="H83" s="54">
        <v>0</v>
      </c>
      <c r="I83" s="54">
        <v>0</v>
      </c>
      <c r="J83" s="54">
        <v>0</v>
      </c>
      <c r="K83" s="54">
        <v>0</v>
      </c>
      <c r="L83" s="54">
        <v>0</v>
      </c>
      <c r="M83" s="54">
        <v>0</v>
      </c>
      <c r="N83" s="54">
        <v>0</v>
      </c>
      <c r="O83" s="54">
        <v>0</v>
      </c>
      <c r="P83" s="54">
        <v>0</v>
      </c>
      <c r="Q83" s="54">
        <v>0</v>
      </c>
      <c r="R83" s="81">
        <v>0</v>
      </c>
      <c r="S83" s="80">
        <v>0</v>
      </c>
      <c r="T83" s="109">
        <v>0</v>
      </c>
      <c r="U83" s="109">
        <v>0</v>
      </c>
      <c r="V83" s="109">
        <v>0</v>
      </c>
      <c r="W83" s="109">
        <v>0</v>
      </c>
      <c r="X83" s="109">
        <v>0</v>
      </c>
      <c r="Y83" s="109">
        <v>0</v>
      </c>
      <c r="Z83" s="109">
        <v>0</v>
      </c>
      <c r="AA83" s="109">
        <v>0</v>
      </c>
      <c r="AB83" s="109">
        <v>0</v>
      </c>
      <c r="AC83" s="109">
        <v>0</v>
      </c>
      <c r="AD83" s="102">
        <v>0</v>
      </c>
      <c r="AE83" s="111"/>
      <c r="AG83" s="93"/>
      <c r="AH83" s="94"/>
      <c r="AI83" s="94" t="s">
        <v>184</v>
      </c>
      <c r="AK83" s="48" t="str">
        <f t="shared" si="10"/>
        <v>Y</v>
      </c>
      <c r="AL83" s="48" t="str">
        <f t="shared" si="11"/>
        <v>Y</v>
      </c>
      <c r="AM83" s="48" t="str">
        <f t="shared" si="12"/>
        <v>Y</v>
      </c>
      <c r="AO83">
        <v>0</v>
      </c>
      <c r="AP83" s="79">
        <f t="shared" si="13"/>
        <v>0</v>
      </c>
      <c r="AQ83" s="109">
        <v>0</v>
      </c>
      <c r="AR83" s="106">
        <f t="shared" si="14"/>
        <v>0</v>
      </c>
    </row>
    <row r="84" spans="1:44">
      <c r="A84" s="63">
        <v>80</v>
      </c>
      <c r="B84" s="63"/>
      <c r="C84" s="55"/>
      <c r="D84" s="56"/>
      <c r="E84" s="56" t="s">
        <v>185</v>
      </c>
      <c r="F84" s="54">
        <v>1149894072785</v>
      </c>
      <c r="G84" s="54">
        <v>793546376152</v>
      </c>
      <c r="H84" s="54">
        <v>1445194695859</v>
      </c>
      <c r="I84" s="54">
        <v>2630213652514</v>
      </c>
      <c r="J84" s="54">
        <v>1786101806468</v>
      </c>
      <c r="K84" s="54">
        <v>2241231914695</v>
      </c>
      <c r="L84" s="54">
        <v>2958192852081</v>
      </c>
      <c r="M84" s="54">
        <v>3083851434990</v>
      </c>
      <c r="N84" s="54">
        <v>2971563174548</v>
      </c>
      <c r="O84" s="54">
        <v>2920899716550</v>
      </c>
      <c r="P84" s="54">
        <v>2498569462043</v>
      </c>
      <c r="Q84" s="54">
        <v>2381284506581</v>
      </c>
      <c r="R84" s="81">
        <v>2332995879187</v>
      </c>
      <c r="S84" s="80">
        <v>2355134400202</v>
      </c>
      <c r="T84" s="109">
        <v>2338407314109</v>
      </c>
      <c r="U84" s="109">
        <v>2689613585895</v>
      </c>
      <c r="V84" s="109">
        <v>3116860807630</v>
      </c>
      <c r="W84" s="109">
        <v>2649790502116</v>
      </c>
      <c r="X84" s="109">
        <v>2993648647690</v>
      </c>
      <c r="Y84" s="109">
        <v>2511735160665</v>
      </c>
      <c r="Z84" s="109">
        <v>2701092079711</v>
      </c>
      <c r="AA84" s="109">
        <v>3072040697113</v>
      </c>
      <c r="AB84" s="109">
        <v>2779358439785</v>
      </c>
      <c r="AC84" s="109">
        <v>3053076994340</v>
      </c>
      <c r="AD84" s="102">
        <v>3053076994340</v>
      </c>
      <c r="AE84" s="111"/>
      <c r="AG84" s="93"/>
      <c r="AH84" s="94"/>
      <c r="AI84" s="94" t="s">
        <v>185</v>
      </c>
      <c r="AK84" s="48" t="str">
        <f t="shared" si="10"/>
        <v>Y</v>
      </c>
      <c r="AL84" s="48" t="str">
        <f t="shared" si="11"/>
        <v>Y</v>
      </c>
      <c r="AM84" s="48" t="str">
        <f t="shared" si="12"/>
        <v>Y</v>
      </c>
      <c r="AO84">
        <v>2338407314109</v>
      </c>
      <c r="AP84" s="79">
        <f t="shared" si="13"/>
        <v>0</v>
      </c>
      <c r="AQ84" s="109">
        <v>2701092079711</v>
      </c>
      <c r="AR84" s="106">
        <f t="shared" si="14"/>
        <v>0</v>
      </c>
    </row>
    <row r="85" spans="1:44">
      <c r="A85" s="63">
        <v>81</v>
      </c>
      <c r="B85" s="63"/>
      <c r="C85" s="52"/>
      <c r="D85" s="53" t="s">
        <v>186</v>
      </c>
      <c r="E85" s="53"/>
      <c r="F85" s="54"/>
      <c r="G85" s="54"/>
      <c r="H85" s="54">
        <v>1302389504</v>
      </c>
      <c r="I85" s="54">
        <v>1438877424</v>
      </c>
      <c r="J85" s="54">
        <v>200543580</v>
      </c>
      <c r="K85" s="54">
        <v>195322240</v>
      </c>
      <c r="L85" s="54">
        <v>559133360</v>
      </c>
      <c r="M85" s="54">
        <v>659548315</v>
      </c>
      <c r="N85" s="54">
        <v>692289917</v>
      </c>
      <c r="O85" s="54">
        <v>636425213</v>
      </c>
      <c r="P85" s="54">
        <v>506246007</v>
      </c>
      <c r="Q85" s="54">
        <v>529116691</v>
      </c>
      <c r="R85" s="81">
        <v>530735388</v>
      </c>
      <c r="S85" s="80">
        <v>145989985</v>
      </c>
      <c r="T85" s="109">
        <v>22386785</v>
      </c>
      <c r="U85" s="109">
        <v>415404194</v>
      </c>
      <c r="V85" s="109">
        <v>415926736</v>
      </c>
      <c r="W85" s="109">
        <v>13964154030</v>
      </c>
      <c r="X85" s="109">
        <v>21681923347</v>
      </c>
      <c r="Y85" s="109">
        <v>21325971857</v>
      </c>
      <c r="Z85" s="109">
        <v>34106198969</v>
      </c>
      <c r="AA85" s="109">
        <v>48526111452</v>
      </c>
      <c r="AB85" s="109">
        <v>496702747050</v>
      </c>
      <c r="AC85" s="109">
        <v>439324051743</v>
      </c>
      <c r="AD85" s="102">
        <v>439324051743</v>
      </c>
      <c r="AE85" s="111"/>
      <c r="AG85" s="91"/>
      <c r="AH85" s="92" t="s">
        <v>186</v>
      </c>
      <c r="AI85" s="92"/>
      <c r="AK85" s="48" t="str">
        <f t="shared" si="10"/>
        <v>Y</v>
      </c>
      <c r="AL85" s="48" t="str">
        <f t="shared" si="11"/>
        <v>Y</v>
      </c>
      <c r="AM85" s="48" t="str">
        <f t="shared" si="12"/>
        <v>Y</v>
      </c>
      <c r="AO85">
        <v>22386785</v>
      </c>
      <c r="AP85" s="79">
        <f t="shared" si="13"/>
        <v>0</v>
      </c>
      <c r="AQ85" s="109">
        <v>34106198969</v>
      </c>
      <c r="AR85" s="106">
        <f t="shared" si="14"/>
        <v>0</v>
      </c>
    </row>
    <row r="86" spans="1:44" ht="17.25" thickBot="1">
      <c r="A86" s="63">
        <v>82</v>
      </c>
      <c r="B86" s="14" t="s">
        <v>46</v>
      </c>
      <c r="C86" s="61" t="s">
        <v>187</v>
      </c>
      <c r="D86" s="61"/>
      <c r="E86" s="61"/>
      <c r="F86" s="54">
        <v>285675298996785</v>
      </c>
      <c r="G86" s="54">
        <v>295127987540870.31</v>
      </c>
      <c r="H86" s="54">
        <v>294923335092536.44</v>
      </c>
      <c r="I86" s="54">
        <v>284915088307018.25</v>
      </c>
      <c r="J86" s="54">
        <v>289631992597160.75</v>
      </c>
      <c r="K86" s="54">
        <v>302486431792063.88</v>
      </c>
      <c r="L86" s="54">
        <v>296516062393707.5</v>
      </c>
      <c r="M86" s="54">
        <v>295188638890853.94</v>
      </c>
      <c r="N86" s="54">
        <v>304844405854627</v>
      </c>
      <c r="O86" s="54">
        <v>314905077921007.75</v>
      </c>
      <c r="P86" s="54">
        <v>311781315107131</v>
      </c>
      <c r="Q86" s="54">
        <v>315548245995720.88</v>
      </c>
      <c r="R86" s="81">
        <v>321576916153797.25</v>
      </c>
      <c r="S86" s="80">
        <v>332549058276444.56</v>
      </c>
      <c r="T86" s="109">
        <v>334646613404714.38</v>
      </c>
      <c r="U86" s="109">
        <v>326912708125678.38</v>
      </c>
      <c r="V86" s="109">
        <v>336378781823122.38</v>
      </c>
      <c r="W86" s="109">
        <v>326685171582799.75</v>
      </c>
      <c r="X86" s="109">
        <v>331809004217777.56</v>
      </c>
      <c r="Y86" s="109">
        <v>348177490992391.38</v>
      </c>
      <c r="Z86" s="109">
        <v>342984426318996.88</v>
      </c>
      <c r="AA86" s="109">
        <v>349044916472310.31</v>
      </c>
      <c r="AB86" s="109">
        <v>363320664278972.75</v>
      </c>
      <c r="AC86" s="109">
        <v>360089349101506.63</v>
      </c>
      <c r="AD86" s="102">
        <v>360089349101506.63</v>
      </c>
      <c r="AE86" s="111"/>
      <c r="AG86" s="97" t="s">
        <v>718</v>
      </c>
      <c r="AH86" s="97"/>
      <c r="AI86" s="97"/>
      <c r="AK86" s="48" t="str">
        <f t="shared" si="10"/>
        <v>Y</v>
      </c>
      <c r="AL86" s="48" t="str">
        <f t="shared" si="11"/>
        <v>Y</v>
      </c>
      <c r="AM86" s="48" t="str">
        <f t="shared" si="12"/>
        <v>Y</v>
      </c>
      <c r="AO86">
        <v>334646613404714.38</v>
      </c>
      <c r="AP86" s="79">
        <f t="shared" si="13"/>
        <v>0</v>
      </c>
      <c r="AQ86" s="109">
        <v>342984426318996.88</v>
      </c>
      <c r="AR86" s="106">
        <f t="shared" si="14"/>
        <v>0</v>
      </c>
    </row>
    <row r="87" spans="1:44" ht="17.25" thickTop="1">
      <c r="A87" s="63">
        <v>83</v>
      </c>
      <c r="B87" s="78" t="s">
        <v>651</v>
      </c>
      <c r="C87" s="53" t="s">
        <v>188</v>
      </c>
      <c r="D87" s="53"/>
      <c r="E87" s="53"/>
      <c r="F87" s="54">
        <v>2754612869500</v>
      </c>
      <c r="G87" s="54">
        <v>2523312469674</v>
      </c>
      <c r="H87" s="54">
        <v>2733873468193.2813</v>
      </c>
      <c r="I87" s="54">
        <v>3961739398652</v>
      </c>
      <c r="J87" s="54">
        <v>3228568267656</v>
      </c>
      <c r="K87" s="54">
        <v>4623360039476</v>
      </c>
      <c r="L87" s="54">
        <v>4073682002528</v>
      </c>
      <c r="M87" s="54">
        <v>4373515229099</v>
      </c>
      <c r="N87" s="54">
        <v>3393975512526</v>
      </c>
      <c r="O87" s="54">
        <v>5622194213751</v>
      </c>
      <c r="P87" s="54">
        <v>4393817830877</v>
      </c>
      <c r="Q87" s="54">
        <v>5239659748331</v>
      </c>
      <c r="R87" s="81">
        <v>5327071784897</v>
      </c>
      <c r="S87" s="80">
        <v>5437395149453</v>
      </c>
      <c r="T87" s="109">
        <v>8628540831500</v>
      </c>
      <c r="U87" s="109">
        <v>5753317722874</v>
      </c>
      <c r="V87" s="109">
        <v>6973998108307</v>
      </c>
      <c r="W87" s="109">
        <v>5451819482657</v>
      </c>
      <c r="X87" s="109">
        <v>6472723366889</v>
      </c>
      <c r="Y87" s="109">
        <v>7073272154091</v>
      </c>
      <c r="Z87" s="109">
        <v>5743985872074</v>
      </c>
      <c r="AA87" s="109">
        <v>4421670581761</v>
      </c>
      <c r="AB87" s="109">
        <v>4811392229566</v>
      </c>
      <c r="AC87" s="109">
        <v>7834600341295</v>
      </c>
      <c r="AD87" s="102">
        <v>7834600341295</v>
      </c>
      <c r="AE87" s="111"/>
      <c r="AG87" s="92" t="s">
        <v>188</v>
      </c>
      <c r="AH87" s="92"/>
      <c r="AI87" s="92"/>
      <c r="AK87" s="48" t="str">
        <f t="shared" si="10"/>
        <v>Y</v>
      </c>
      <c r="AL87" s="48" t="str">
        <f t="shared" si="11"/>
        <v>Y</v>
      </c>
      <c r="AM87" s="48" t="str">
        <f t="shared" si="12"/>
        <v>Y</v>
      </c>
      <c r="AO87">
        <v>8628540831500</v>
      </c>
      <c r="AP87" s="79">
        <f t="shared" si="13"/>
        <v>0</v>
      </c>
      <c r="AQ87" s="109">
        <v>5743985872074</v>
      </c>
      <c r="AR87" s="106">
        <f t="shared" si="14"/>
        <v>0</v>
      </c>
    </row>
    <row r="88" spans="1:44">
      <c r="A88" s="63">
        <v>84</v>
      </c>
      <c r="B88" s="63"/>
      <c r="C88" s="56"/>
      <c r="D88" s="56" t="s">
        <v>189</v>
      </c>
      <c r="E88" s="56"/>
      <c r="F88" s="54">
        <v>2247420873600</v>
      </c>
      <c r="G88" s="54">
        <v>2480876423574</v>
      </c>
      <c r="H88" s="54">
        <v>2591988097293.2813</v>
      </c>
      <c r="I88" s="54">
        <v>3325197432252</v>
      </c>
      <c r="J88" s="54">
        <v>2809225366956</v>
      </c>
      <c r="K88" s="54">
        <v>3541761673776</v>
      </c>
      <c r="L88" s="54">
        <v>3402342662428</v>
      </c>
      <c r="M88" s="54">
        <v>3674161755699</v>
      </c>
      <c r="N88" s="54">
        <v>2920211858626</v>
      </c>
      <c r="O88" s="54">
        <v>5048459443776</v>
      </c>
      <c r="P88" s="54">
        <v>4055844912839</v>
      </c>
      <c r="Q88" s="54">
        <v>4740272045065</v>
      </c>
      <c r="R88" s="81">
        <v>4826945339082</v>
      </c>
      <c r="S88" s="80">
        <v>4986790724823</v>
      </c>
      <c r="T88" s="109">
        <v>8365171837590</v>
      </c>
      <c r="U88" s="109">
        <v>5521304920189</v>
      </c>
      <c r="V88" s="109">
        <v>6877257951072</v>
      </c>
      <c r="W88" s="109">
        <v>5375456757552</v>
      </c>
      <c r="X88" s="109">
        <v>6326893510973</v>
      </c>
      <c r="Y88" s="109">
        <v>7056060998855</v>
      </c>
      <c r="Z88" s="109">
        <v>5357926480834</v>
      </c>
      <c r="AA88" s="109">
        <v>3968352019131</v>
      </c>
      <c r="AB88" s="109">
        <v>4230771391356</v>
      </c>
      <c r="AC88" s="109">
        <v>7398351738805</v>
      </c>
      <c r="AD88" s="102">
        <v>7398351738805</v>
      </c>
      <c r="AE88" s="111"/>
      <c r="AG88" s="94"/>
      <c r="AH88" s="94" t="s">
        <v>189</v>
      </c>
      <c r="AI88" s="94"/>
      <c r="AK88" s="48" t="str">
        <f t="shared" si="10"/>
        <v>Y</v>
      </c>
      <c r="AL88" s="48" t="str">
        <f t="shared" si="11"/>
        <v>Y</v>
      </c>
      <c r="AM88" s="48" t="str">
        <f t="shared" si="12"/>
        <v>Y</v>
      </c>
      <c r="AO88">
        <v>8365171837590</v>
      </c>
      <c r="AP88" s="79">
        <f t="shared" si="13"/>
        <v>0</v>
      </c>
      <c r="AQ88" s="109">
        <v>5357926480834</v>
      </c>
      <c r="AR88" s="106">
        <f t="shared" si="14"/>
        <v>0</v>
      </c>
    </row>
    <row r="89" spans="1:44">
      <c r="A89" s="63">
        <v>85</v>
      </c>
      <c r="B89" s="63"/>
      <c r="C89" s="56"/>
      <c r="D89" s="56" t="s">
        <v>190</v>
      </c>
      <c r="E89" s="56"/>
      <c r="F89" s="54">
        <v>0</v>
      </c>
      <c r="G89" s="54">
        <v>0</v>
      </c>
      <c r="H89" s="54">
        <v>0</v>
      </c>
      <c r="I89" s="54">
        <v>0</v>
      </c>
      <c r="J89" s="54">
        <v>0</v>
      </c>
      <c r="K89" s="54">
        <v>0</v>
      </c>
      <c r="L89" s="54">
        <v>0</v>
      </c>
      <c r="M89" s="54">
        <v>0</v>
      </c>
      <c r="N89" s="54">
        <v>0</v>
      </c>
      <c r="O89" s="54">
        <v>0</v>
      </c>
      <c r="P89" s="54">
        <v>0</v>
      </c>
      <c r="Q89" s="54">
        <v>0</v>
      </c>
      <c r="R89" s="81">
        <v>0</v>
      </c>
      <c r="S89" s="80">
        <v>0</v>
      </c>
      <c r="T89" s="109">
        <v>0</v>
      </c>
      <c r="U89" s="109">
        <v>0</v>
      </c>
      <c r="V89" s="109">
        <v>0</v>
      </c>
      <c r="W89" s="109">
        <v>0</v>
      </c>
      <c r="X89" s="109">
        <v>0</v>
      </c>
      <c r="Y89" s="109">
        <v>0</v>
      </c>
      <c r="Z89" s="109">
        <v>0</v>
      </c>
      <c r="AA89" s="109">
        <v>0</v>
      </c>
      <c r="AB89" s="109">
        <v>0</v>
      </c>
      <c r="AC89" s="109">
        <v>0</v>
      </c>
      <c r="AD89" s="102">
        <v>0</v>
      </c>
      <c r="AE89" s="111"/>
      <c r="AG89" s="94"/>
      <c r="AH89" s="94" t="s">
        <v>190</v>
      </c>
      <c r="AI89" s="94"/>
      <c r="AK89" s="48" t="str">
        <f t="shared" si="10"/>
        <v>Y</v>
      </c>
      <c r="AL89" s="48" t="str">
        <f t="shared" si="11"/>
        <v>Y</v>
      </c>
      <c r="AM89" s="48" t="str">
        <f t="shared" si="12"/>
        <v>Y</v>
      </c>
      <c r="AO89">
        <v>0</v>
      </c>
      <c r="AP89" s="79">
        <f t="shared" si="13"/>
        <v>0</v>
      </c>
      <c r="AQ89" s="109">
        <v>0</v>
      </c>
      <c r="AR89" s="106">
        <f t="shared" si="14"/>
        <v>0</v>
      </c>
    </row>
    <row r="90" spans="1:44">
      <c r="A90" s="63">
        <v>86</v>
      </c>
      <c r="B90" s="63"/>
      <c r="C90" s="56"/>
      <c r="D90" s="56" t="s">
        <v>191</v>
      </c>
      <c r="E90" s="56"/>
      <c r="F90" s="54">
        <v>507191995900</v>
      </c>
      <c r="G90" s="54">
        <v>42436046100</v>
      </c>
      <c r="H90" s="54">
        <v>141885370900</v>
      </c>
      <c r="I90" s="54">
        <v>636541966400</v>
      </c>
      <c r="J90" s="54">
        <v>419342900700</v>
      </c>
      <c r="K90" s="54">
        <v>1081598365700</v>
      </c>
      <c r="L90" s="54">
        <v>671339340100</v>
      </c>
      <c r="M90" s="54">
        <v>699353473400</v>
      </c>
      <c r="N90" s="54">
        <v>473763653900</v>
      </c>
      <c r="O90" s="54">
        <v>573734769975</v>
      </c>
      <c r="P90" s="54">
        <v>337972918038</v>
      </c>
      <c r="Q90" s="54">
        <v>499387703266</v>
      </c>
      <c r="R90" s="81">
        <v>500126445815</v>
      </c>
      <c r="S90" s="80">
        <v>450604424630</v>
      </c>
      <c r="T90" s="109">
        <v>263368993910</v>
      </c>
      <c r="U90" s="109">
        <v>232012802685</v>
      </c>
      <c r="V90" s="109">
        <v>96740157235</v>
      </c>
      <c r="W90" s="109">
        <v>76362725105</v>
      </c>
      <c r="X90" s="109">
        <v>145829855916</v>
      </c>
      <c r="Y90" s="109">
        <v>17211155236</v>
      </c>
      <c r="Z90" s="109">
        <v>386059391240</v>
      </c>
      <c r="AA90" s="109">
        <v>453318562630</v>
      </c>
      <c r="AB90" s="109">
        <v>580620838210</v>
      </c>
      <c r="AC90" s="109">
        <v>436248602490</v>
      </c>
      <c r="AD90" s="102">
        <v>436248602490</v>
      </c>
      <c r="AE90" s="111"/>
      <c r="AG90" s="94"/>
      <c r="AH90" s="94" t="s">
        <v>191</v>
      </c>
      <c r="AI90" s="94"/>
      <c r="AK90" s="48" t="str">
        <f t="shared" si="10"/>
        <v>Y</v>
      </c>
      <c r="AL90" s="48" t="str">
        <f t="shared" si="11"/>
        <v>Y</v>
      </c>
      <c r="AM90" s="48" t="str">
        <f t="shared" si="12"/>
        <v>Y</v>
      </c>
      <c r="AO90">
        <v>263368993910</v>
      </c>
      <c r="AP90" s="79">
        <f t="shared" si="13"/>
        <v>0</v>
      </c>
      <c r="AQ90" s="109">
        <v>386059391240</v>
      </c>
      <c r="AR90" s="106">
        <f t="shared" si="14"/>
        <v>0</v>
      </c>
    </row>
    <row r="91" spans="1:44">
      <c r="A91" s="63">
        <v>87</v>
      </c>
      <c r="B91" s="11" t="s">
        <v>652</v>
      </c>
      <c r="C91" s="53" t="s">
        <v>192</v>
      </c>
      <c r="D91" s="53"/>
      <c r="E91" s="53"/>
      <c r="F91" s="54">
        <v>3618082573256</v>
      </c>
      <c r="G91" s="54">
        <v>4507969563049</v>
      </c>
      <c r="H91" s="54">
        <v>4491694461007</v>
      </c>
      <c r="I91" s="54">
        <v>4355636496108</v>
      </c>
      <c r="J91" s="54">
        <v>4619228420985</v>
      </c>
      <c r="K91" s="54">
        <v>4247631093055</v>
      </c>
      <c r="L91" s="54">
        <v>4449262742362</v>
      </c>
      <c r="M91" s="54">
        <v>4904171171582</v>
      </c>
      <c r="N91" s="54">
        <v>5203267538113</v>
      </c>
      <c r="O91" s="54">
        <v>5421013967240</v>
      </c>
      <c r="P91" s="54">
        <v>5643759626539</v>
      </c>
      <c r="Q91" s="54">
        <v>6687799795960</v>
      </c>
      <c r="R91" s="81">
        <v>7455745579709</v>
      </c>
      <c r="S91" s="80">
        <v>8714693660786</v>
      </c>
      <c r="T91" s="109">
        <v>8293260676205</v>
      </c>
      <c r="U91" s="109">
        <v>8037863418666</v>
      </c>
      <c r="V91" s="109">
        <v>7893473882531</v>
      </c>
      <c r="W91" s="109">
        <v>8296073343276</v>
      </c>
      <c r="X91" s="109">
        <v>9331413940721</v>
      </c>
      <c r="Y91" s="109">
        <v>9706838699755</v>
      </c>
      <c r="Z91" s="109">
        <v>9784619633655</v>
      </c>
      <c r="AA91" s="109">
        <v>9423775721172</v>
      </c>
      <c r="AB91" s="109">
        <v>9461265964872</v>
      </c>
      <c r="AC91" s="109">
        <v>8819335696976</v>
      </c>
      <c r="AD91" s="102">
        <v>8819335696976</v>
      </c>
      <c r="AE91" s="111"/>
      <c r="AG91" s="92" t="s">
        <v>192</v>
      </c>
      <c r="AH91" s="92"/>
      <c r="AI91" s="92"/>
      <c r="AK91" s="48" t="str">
        <f t="shared" si="10"/>
        <v>Y</v>
      </c>
      <c r="AL91" s="48" t="str">
        <f t="shared" si="11"/>
        <v>Y</v>
      </c>
      <c r="AM91" s="48" t="str">
        <f t="shared" si="12"/>
        <v>Y</v>
      </c>
      <c r="AO91">
        <v>8293260676205</v>
      </c>
      <c r="AP91" s="79">
        <f t="shared" si="13"/>
        <v>0</v>
      </c>
      <c r="AQ91" s="109">
        <v>9784619633655</v>
      </c>
      <c r="AR91" s="106">
        <f t="shared" si="14"/>
        <v>0</v>
      </c>
    </row>
    <row r="92" spans="1:44">
      <c r="A92" s="63">
        <v>88</v>
      </c>
      <c r="B92" s="63"/>
      <c r="C92" s="56"/>
      <c r="D92" s="56" t="s">
        <v>193</v>
      </c>
      <c r="E92" s="56"/>
      <c r="F92" s="54">
        <v>0</v>
      </c>
      <c r="G92" s="54">
        <v>0</v>
      </c>
      <c r="H92" s="54">
        <v>0</v>
      </c>
      <c r="I92" s="54">
        <v>0</v>
      </c>
      <c r="J92" s="54">
        <v>0</v>
      </c>
      <c r="K92" s="54">
        <v>0</v>
      </c>
      <c r="L92" s="54">
        <v>0</v>
      </c>
      <c r="M92" s="54">
        <v>0</v>
      </c>
      <c r="N92" s="54">
        <v>0</v>
      </c>
      <c r="O92" s="54">
        <v>0</v>
      </c>
      <c r="P92" s="54">
        <v>0</v>
      </c>
      <c r="Q92" s="54">
        <v>0</v>
      </c>
      <c r="R92" s="81">
        <v>0</v>
      </c>
      <c r="S92" s="80">
        <v>0</v>
      </c>
      <c r="T92" s="109">
        <v>99907013752</v>
      </c>
      <c r="U92" s="109">
        <v>100698451384</v>
      </c>
      <c r="V92" s="109">
        <v>102121361769</v>
      </c>
      <c r="W92" s="109">
        <v>102604836353</v>
      </c>
      <c r="X92" s="109">
        <v>0</v>
      </c>
      <c r="Y92" s="109">
        <v>0</v>
      </c>
      <c r="Z92" s="109">
        <v>0</v>
      </c>
      <c r="AA92" s="109">
        <v>0</v>
      </c>
      <c r="AB92" s="109">
        <v>0</v>
      </c>
      <c r="AC92" s="109">
        <v>0</v>
      </c>
      <c r="AD92" s="102">
        <v>0</v>
      </c>
      <c r="AE92" s="111"/>
      <c r="AG92" s="94"/>
      <c r="AH92" s="94" t="s">
        <v>193</v>
      </c>
      <c r="AI92" s="94"/>
      <c r="AK92" s="48" t="str">
        <f t="shared" si="10"/>
        <v>Y</v>
      </c>
      <c r="AL92" s="48" t="str">
        <f t="shared" si="11"/>
        <v>Y</v>
      </c>
      <c r="AM92" s="48" t="str">
        <f t="shared" si="12"/>
        <v>Y</v>
      </c>
      <c r="AO92">
        <v>99907013752</v>
      </c>
      <c r="AP92" s="79">
        <f t="shared" si="13"/>
        <v>0</v>
      </c>
      <c r="AQ92" s="109">
        <v>0</v>
      </c>
      <c r="AR92" s="106">
        <f t="shared" si="14"/>
        <v>0</v>
      </c>
    </row>
    <row r="93" spans="1:44">
      <c r="A93" s="63">
        <v>89</v>
      </c>
      <c r="B93" s="63"/>
      <c r="C93" s="56"/>
      <c r="D93" s="56" t="s">
        <v>194</v>
      </c>
      <c r="E93" s="56"/>
      <c r="F93" s="54">
        <v>0</v>
      </c>
      <c r="G93" s="54">
        <v>0</v>
      </c>
      <c r="H93" s="54">
        <v>0</v>
      </c>
      <c r="I93" s="54">
        <v>0</v>
      </c>
      <c r="J93" s="54">
        <v>0</v>
      </c>
      <c r="K93" s="54">
        <v>0</v>
      </c>
      <c r="L93" s="54">
        <v>0</v>
      </c>
      <c r="M93" s="54">
        <v>0</v>
      </c>
      <c r="N93" s="54">
        <v>0</v>
      </c>
      <c r="O93" s="54">
        <v>29767844863</v>
      </c>
      <c r="P93" s="54">
        <v>83338736749</v>
      </c>
      <c r="Q93" s="54">
        <v>249048853473</v>
      </c>
      <c r="R93" s="81">
        <v>480815225830</v>
      </c>
      <c r="S93" s="80">
        <v>584000333032</v>
      </c>
      <c r="T93" s="109">
        <v>580888911288</v>
      </c>
      <c r="U93" s="109">
        <v>539854169754</v>
      </c>
      <c r="V93" s="109">
        <v>430554230451</v>
      </c>
      <c r="W93" s="109">
        <v>371780452680</v>
      </c>
      <c r="X93" s="109">
        <v>471386635883</v>
      </c>
      <c r="Y93" s="109">
        <v>378594727796</v>
      </c>
      <c r="Z93" s="109">
        <v>456127194184</v>
      </c>
      <c r="AA93" s="109">
        <v>456729029235</v>
      </c>
      <c r="AB93" s="109">
        <v>430602973341</v>
      </c>
      <c r="AC93" s="109">
        <v>425626610905</v>
      </c>
      <c r="AD93" s="102">
        <v>425626610905</v>
      </c>
      <c r="AE93" s="111"/>
      <c r="AG93" s="94"/>
      <c r="AH93" s="94" t="s">
        <v>194</v>
      </c>
      <c r="AI93" s="94"/>
      <c r="AK93" s="48" t="str">
        <f t="shared" si="10"/>
        <v>Y</v>
      </c>
      <c r="AL93" s="48" t="str">
        <f t="shared" si="11"/>
        <v>Y</v>
      </c>
      <c r="AM93" s="48" t="str">
        <f t="shared" si="12"/>
        <v>Y</v>
      </c>
      <c r="AO93">
        <v>580888911288</v>
      </c>
      <c r="AP93" s="79">
        <f t="shared" si="13"/>
        <v>0</v>
      </c>
      <c r="AQ93" s="109">
        <v>456127194184</v>
      </c>
      <c r="AR93" s="106">
        <f t="shared" si="14"/>
        <v>0</v>
      </c>
    </row>
    <row r="94" spans="1:44">
      <c r="A94" s="63">
        <v>90</v>
      </c>
      <c r="B94" s="63"/>
      <c r="C94" s="56"/>
      <c r="D94" s="56" t="s">
        <v>195</v>
      </c>
      <c r="E94" s="56"/>
      <c r="F94" s="54">
        <v>0</v>
      </c>
      <c r="G94" s="54">
        <v>0</v>
      </c>
      <c r="H94" s="54">
        <v>0</v>
      </c>
      <c r="I94" s="54">
        <v>0</v>
      </c>
      <c r="J94" s="54">
        <v>0</v>
      </c>
      <c r="K94" s="54">
        <v>0</v>
      </c>
      <c r="L94" s="54">
        <v>0</v>
      </c>
      <c r="M94" s="54">
        <v>0</v>
      </c>
      <c r="N94" s="54">
        <v>0</v>
      </c>
      <c r="O94" s="54">
        <v>0</v>
      </c>
      <c r="P94" s="54">
        <v>0</v>
      </c>
      <c r="Q94" s="54">
        <v>0</v>
      </c>
      <c r="R94" s="81">
        <v>0</v>
      </c>
      <c r="S94" s="80">
        <v>0</v>
      </c>
      <c r="T94" s="109">
        <v>0</v>
      </c>
      <c r="U94" s="109">
        <v>0</v>
      </c>
      <c r="V94" s="109">
        <v>0</v>
      </c>
      <c r="W94" s="109">
        <v>0</v>
      </c>
      <c r="X94" s="109">
        <v>0</v>
      </c>
      <c r="Y94" s="109">
        <v>0</v>
      </c>
      <c r="Z94" s="109">
        <v>0</v>
      </c>
      <c r="AA94" s="109">
        <v>0</v>
      </c>
      <c r="AB94" s="109">
        <v>0</v>
      </c>
      <c r="AC94" s="109">
        <v>0</v>
      </c>
      <c r="AD94" s="102">
        <v>0</v>
      </c>
      <c r="AE94" s="111"/>
      <c r="AG94" s="94"/>
      <c r="AH94" s="94" t="s">
        <v>195</v>
      </c>
      <c r="AI94" s="94"/>
      <c r="AK94" s="48" t="str">
        <f t="shared" ref="AK94:AK100" si="15">IF(AG94=C94,"Y","NO!!!!!!!!!!!1")</f>
        <v>Y</v>
      </c>
      <c r="AL94" s="48" t="str">
        <f t="shared" ref="AL94:AL100" si="16">IF(AH94=D94,"Y","NO!!!!!!!!!!!1")</f>
        <v>Y</v>
      </c>
      <c r="AM94" s="48" t="str">
        <f t="shared" ref="AM94:AM100" si="17">IF(AI94=E94,"Y","NO!!!!!!!!!!!1")</f>
        <v>Y</v>
      </c>
      <c r="AO94">
        <v>0</v>
      </c>
      <c r="AP94" s="79">
        <f t="shared" si="13"/>
        <v>0</v>
      </c>
      <c r="AQ94" s="109">
        <v>0</v>
      </c>
      <c r="AR94" s="106">
        <f t="shared" si="14"/>
        <v>0</v>
      </c>
    </row>
    <row r="95" spans="1:44">
      <c r="A95" s="63">
        <v>91</v>
      </c>
      <c r="B95" s="63"/>
      <c r="C95" s="56"/>
      <c r="D95" s="56" t="s">
        <v>196</v>
      </c>
      <c r="E95" s="56"/>
      <c r="F95" s="54">
        <v>0</v>
      </c>
      <c r="G95" s="54">
        <v>0</v>
      </c>
      <c r="H95" s="54">
        <v>0</v>
      </c>
      <c r="I95" s="54">
        <v>0</v>
      </c>
      <c r="J95" s="54">
        <v>0</v>
      </c>
      <c r="K95" s="54">
        <v>0</v>
      </c>
      <c r="L95" s="54">
        <v>15496275805</v>
      </c>
      <c r="M95" s="54">
        <v>15529637522</v>
      </c>
      <c r="N95" s="54">
        <v>15623217145</v>
      </c>
      <c r="O95" s="54">
        <v>16297072861</v>
      </c>
      <c r="P95" s="54">
        <v>19266169034</v>
      </c>
      <c r="Q95" s="54">
        <v>23833013398</v>
      </c>
      <c r="R95" s="81">
        <v>24690400946</v>
      </c>
      <c r="S95" s="80">
        <v>26363254157</v>
      </c>
      <c r="T95" s="109">
        <v>24339735065</v>
      </c>
      <c r="U95" s="109">
        <v>20306446493</v>
      </c>
      <c r="V95" s="109">
        <v>18366963554</v>
      </c>
      <c r="W95" s="109">
        <v>20233236095</v>
      </c>
      <c r="X95" s="109">
        <v>18297343503</v>
      </c>
      <c r="Y95" s="109">
        <v>0</v>
      </c>
      <c r="Z95" s="109">
        <v>0</v>
      </c>
      <c r="AA95" s="109">
        <v>0</v>
      </c>
      <c r="AB95" s="109">
        <v>0</v>
      </c>
      <c r="AC95" s="109">
        <v>0</v>
      </c>
      <c r="AD95" s="102">
        <v>0</v>
      </c>
      <c r="AE95" s="111"/>
      <c r="AG95" s="94"/>
      <c r="AH95" s="94" t="s">
        <v>196</v>
      </c>
      <c r="AI95" s="94"/>
      <c r="AK95" s="48" t="str">
        <f t="shared" si="15"/>
        <v>Y</v>
      </c>
      <c r="AL95" s="48" t="str">
        <f t="shared" si="16"/>
        <v>Y</v>
      </c>
      <c r="AM95" s="48" t="str">
        <f t="shared" si="17"/>
        <v>Y</v>
      </c>
      <c r="AO95">
        <v>24339735065</v>
      </c>
      <c r="AP95" s="79">
        <f t="shared" si="13"/>
        <v>0</v>
      </c>
      <c r="AQ95" s="109">
        <v>0</v>
      </c>
      <c r="AR95" s="106">
        <f t="shared" si="14"/>
        <v>0</v>
      </c>
    </row>
    <row r="96" spans="1:44">
      <c r="A96" s="63">
        <v>92</v>
      </c>
      <c r="B96" s="63"/>
      <c r="C96" s="56"/>
      <c r="D96" s="56" t="s">
        <v>197</v>
      </c>
      <c r="E96" s="56"/>
      <c r="F96" s="54">
        <v>3618082573256</v>
      </c>
      <c r="G96" s="54">
        <v>4507969563049</v>
      </c>
      <c r="H96" s="54">
        <v>4491694461007</v>
      </c>
      <c r="I96" s="54">
        <v>4355636496108</v>
      </c>
      <c r="J96" s="54">
        <v>4619228420985</v>
      </c>
      <c r="K96" s="54">
        <v>4247631093055</v>
      </c>
      <c r="L96" s="54">
        <v>4433766466557</v>
      </c>
      <c r="M96" s="54">
        <v>4888641534060</v>
      </c>
      <c r="N96" s="54">
        <v>5187644320968</v>
      </c>
      <c r="O96" s="54">
        <v>5374949049516</v>
      </c>
      <c r="P96" s="54">
        <v>5541154720756</v>
      </c>
      <c r="Q96" s="54">
        <v>6414917929089</v>
      </c>
      <c r="R96" s="81">
        <v>6950239952933</v>
      </c>
      <c r="S96" s="80">
        <v>8104330073597</v>
      </c>
      <c r="T96" s="109">
        <v>7588125016100</v>
      </c>
      <c r="U96" s="109">
        <v>7377004351035</v>
      </c>
      <c r="V96" s="109">
        <v>7342431326757</v>
      </c>
      <c r="W96" s="109">
        <v>7801454818148</v>
      </c>
      <c r="X96" s="109">
        <v>8841729961335</v>
      </c>
      <c r="Y96" s="109">
        <v>9328243971959</v>
      </c>
      <c r="Z96" s="109">
        <v>9328492439471</v>
      </c>
      <c r="AA96" s="109">
        <v>8967046691937</v>
      </c>
      <c r="AB96" s="109">
        <v>9030662991531</v>
      </c>
      <c r="AC96" s="109">
        <v>8393709086071</v>
      </c>
      <c r="AD96" s="102">
        <v>8393709086071</v>
      </c>
      <c r="AE96" s="111"/>
      <c r="AG96" s="94"/>
      <c r="AH96" s="94" t="s">
        <v>197</v>
      </c>
      <c r="AI96" s="94"/>
      <c r="AK96" s="48" t="str">
        <f t="shared" si="15"/>
        <v>Y</v>
      </c>
      <c r="AL96" s="48" t="str">
        <f t="shared" si="16"/>
        <v>Y</v>
      </c>
      <c r="AM96" s="48" t="str">
        <f t="shared" si="17"/>
        <v>Y</v>
      </c>
      <c r="AO96">
        <v>7588125016100</v>
      </c>
      <c r="AP96" s="79">
        <f t="shared" si="13"/>
        <v>0</v>
      </c>
      <c r="AQ96" s="109">
        <v>9328492439471</v>
      </c>
      <c r="AR96" s="106">
        <f t="shared" si="14"/>
        <v>0</v>
      </c>
    </row>
    <row r="97" spans="1:44">
      <c r="A97" s="63">
        <v>93</v>
      </c>
      <c r="B97" s="11" t="s">
        <v>653</v>
      </c>
      <c r="C97" s="53" t="s">
        <v>198</v>
      </c>
      <c r="D97" s="53"/>
      <c r="E97" s="53"/>
      <c r="F97" s="54">
        <v>172132635535069.19</v>
      </c>
      <c r="G97" s="54">
        <v>176440940357557.13</v>
      </c>
      <c r="H97" s="54">
        <v>177829312065795.06</v>
      </c>
      <c r="I97" s="54">
        <v>178262814829852</v>
      </c>
      <c r="J97" s="54">
        <v>177721754514392.47</v>
      </c>
      <c r="K97" s="54">
        <v>184181580092178.88</v>
      </c>
      <c r="L97" s="54">
        <v>184704556024614</v>
      </c>
      <c r="M97" s="54">
        <v>187225676370050</v>
      </c>
      <c r="N97" s="54">
        <v>190442655177567</v>
      </c>
      <c r="O97" s="54">
        <v>195761738843610</v>
      </c>
      <c r="P97" s="54">
        <v>194287879181669</v>
      </c>
      <c r="Q97" s="54">
        <v>201896984546794</v>
      </c>
      <c r="R97" s="81">
        <v>198345290017397</v>
      </c>
      <c r="S97" s="80">
        <v>203373294242080</v>
      </c>
      <c r="T97" s="109">
        <v>204678229493869</v>
      </c>
      <c r="U97" s="109">
        <v>206810357856614.69</v>
      </c>
      <c r="V97" s="109">
        <v>207207211804372</v>
      </c>
      <c r="W97" s="109">
        <v>206277738513683</v>
      </c>
      <c r="X97" s="109">
        <v>207392524024128</v>
      </c>
      <c r="Y97" s="109">
        <v>222413004433471</v>
      </c>
      <c r="Z97" s="109">
        <v>216512959325050</v>
      </c>
      <c r="AA97" s="109">
        <v>223069141144057</v>
      </c>
      <c r="AB97" s="109">
        <v>229481041307117</v>
      </c>
      <c r="AC97" s="109">
        <v>232166153124371</v>
      </c>
      <c r="AD97" s="102">
        <v>232166153124371</v>
      </c>
      <c r="AE97" s="111"/>
      <c r="AG97" s="92" t="s">
        <v>198</v>
      </c>
      <c r="AH97" s="92"/>
      <c r="AI97" s="92"/>
      <c r="AK97" s="48" t="str">
        <f t="shared" si="15"/>
        <v>Y</v>
      </c>
      <c r="AL97" s="48" t="str">
        <f t="shared" si="16"/>
        <v>Y</v>
      </c>
      <c r="AM97" s="48" t="str">
        <f t="shared" si="17"/>
        <v>Y</v>
      </c>
      <c r="AO97">
        <v>204678229493869</v>
      </c>
      <c r="AP97" s="79">
        <f t="shared" si="13"/>
        <v>0</v>
      </c>
      <c r="AQ97" s="109">
        <v>216512959325050</v>
      </c>
      <c r="AR97" s="106">
        <f t="shared" si="14"/>
        <v>0</v>
      </c>
    </row>
    <row r="98" spans="1:44">
      <c r="A98" s="63">
        <v>94</v>
      </c>
      <c r="B98" s="8" t="s">
        <v>679</v>
      </c>
      <c r="C98" s="56"/>
      <c r="D98" s="56" t="s">
        <v>199</v>
      </c>
      <c r="E98" s="56"/>
      <c r="F98" s="54">
        <v>32935588121011.059</v>
      </c>
      <c r="G98" s="54">
        <v>35147493521435.125</v>
      </c>
      <c r="H98" s="54">
        <v>33947102817986.07</v>
      </c>
      <c r="I98" s="54">
        <v>33897984822372.016</v>
      </c>
      <c r="J98" s="54">
        <v>33472440324752.469</v>
      </c>
      <c r="K98" s="54">
        <v>35346855110820.891</v>
      </c>
      <c r="L98" s="54">
        <v>35215506226184</v>
      </c>
      <c r="M98" s="54">
        <v>36066258184015</v>
      </c>
      <c r="N98" s="54">
        <v>36106182185270</v>
      </c>
      <c r="O98" s="54">
        <v>38843860026828</v>
      </c>
      <c r="P98" s="54">
        <v>37333119933021</v>
      </c>
      <c r="Q98" s="54">
        <v>40749272023630</v>
      </c>
      <c r="R98" s="81">
        <v>44159122764934</v>
      </c>
      <c r="S98" s="80">
        <v>44849425515788</v>
      </c>
      <c r="T98" s="109">
        <v>28899280687415</v>
      </c>
      <c r="U98" s="109">
        <v>29237209890327.699</v>
      </c>
      <c r="V98" s="109">
        <v>28254734030780</v>
      </c>
      <c r="W98" s="109">
        <v>28722786308832</v>
      </c>
      <c r="X98" s="109">
        <v>29517530137885</v>
      </c>
      <c r="Y98" s="109">
        <v>32279917518761</v>
      </c>
      <c r="Z98" s="109">
        <v>30719972401782</v>
      </c>
      <c r="AA98" s="109">
        <v>31143285763389</v>
      </c>
      <c r="AB98" s="109">
        <v>30702267912657</v>
      </c>
      <c r="AC98" s="109">
        <v>32915622255351</v>
      </c>
      <c r="AD98" s="102">
        <v>32915622255351</v>
      </c>
      <c r="AE98" s="111"/>
      <c r="AG98" s="94"/>
      <c r="AH98" s="94" t="s">
        <v>199</v>
      </c>
      <c r="AI98" s="94"/>
      <c r="AK98" s="48" t="str">
        <f t="shared" si="15"/>
        <v>Y</v>
      </c>
      <c r="AL98" s="48" t="str">
        <f t="shared" si="16"/>
        <v>Y</v>
      </c>
      <c r="AM98" s="48" t="str">
        <f t="shared" si="17"/>
        <v>Y</v>
      </c>
      <c r="AO98">
        <v>28899280687415</v>
      </c>
      <c r="AP98" s="79">
        <f t="shared" si="13"/>
        <v>0</v>
      </c>
      <c r="AQ98" s="109">
        <v>30719972401782</v>
      </c>
      <c r="AR98" s="106">
        <f t="shared" si="14"/>
        <v>0</v>
      </c>
    </row>
    <row r="99" spans="1:44">
      <c r="A99" s="63">
        <v>95</v>
      </c>
      <c r="B99" s="63"/>
      <c r="C99" s="56"/>
      <c r="D99" s="56"/>
      <c r="E99" s="56" t="s">
        <v>200</v>
      </c>
      <c r="F99" s="54">
        <v>20399802701041.059</v>
      </c>
      <c r="G99" s="54">
        <v>21360503930336.125</v>
      </c>
      <c r="H99" s="54">
        <v>20018567426784.07</v>
      </c>
      <c r="I99" s="54">
        <v>21172198325376.016</v>
      </c>
      <c r="J99" s="54">
        <v>21349562780604.469</v>
      </c>
      <c r="K99" s="54">
        <v>22415846172556.887</v>
      </c>
      <c r="L99" s="54">
        <v>21642742682847</v>
      </c>
      <c r="M99" s="54">
        <v>22835851766648</v>
      </c>
      <c r="N99" s="54">
        <v>22732809205298</v>
      </c>
      <c r="O99" s="54">
        <v>24611246635710</v>
      </c>
      <c r="P99" s="54">
        <v>23762725939478</v>
      </c>
      <c r="Q99" s="54">
        <v>25772459808818</v>
      </c>
      <c r="R99" s="81">
        <v>27465781243588</v>
      </c>
      <c r="S99" s="80">
        <v>28653678905918</v>
      </c>
      <c r="T99" s="109">
        <v>9064690437328</v>
      </c>
      <c r="U99" s="109">
        <v>9103111128050</v>
      </c>
      <c r="V99" s="109">
        <v>9157010098638</v>
      </c>
      <c r="W99" s="109">
        <v>9448868665181</v>
      </c>
      <c r="X99" s="109">
        <v>9129443348369</v>
      </c>
      <c r="Y99" s="109">
        <v>9941432270019</v>
      </c>
      <c r="Z99" s="109">
        <v>9912841528503</v>
      </c>
      <c r="AA99" s="109">
        <v>11301170295926</v>
      </c>
      <c r="AB99" s="109">
        <v>10365729955978</v>
      </c>
      <c r="AC99" s="109">
        <v>10564113382979</v>
      </c>
      <c r="AD99" s="102">
        <v>10564113382979</v>
      </c>
      <c r="AE99" s="111"/>
      <c r="AG99" s="94"/>
      <c r="AH99" s="94"/>
      <c r="AI99" s="94" t="s">
        <v>200</v>
      </c>
      <c r="AK99" s="48" t="str">
        <f t="shared" si="15"/>
        <v>Y</v>
      </c>
      <c r="AL99" s="48" t="str">
        <f t="shared" si="16"/>
        <v>Y</v>
      </c>
      <c r="AM99" s="48" t="str">
        <f t="shared" si="17"/>
        <v>Y</v>
      </c>
      <c r="AO99">
        <v>9064690437328</v>
      </c>
      <c r="AP99" s="79">
        <f t="shared" si="13"/>
        <v>0</v>
      </c>
      <c r="AQ99" s="109">
        <v>9912841528503</v>
      </c>
      <c r="AR99" s="106">
        <f t="shared" si="14"/>
        <v>0</v>
      </c>
    </row>
    <row r="100" spans="1:44">
      <c r="A100" s="63">
        <v>96</v>
      </c>
      <c r="B100" s="63"/>
      <c r="C100" s="56"/>
      <c r="D100" s="56"/>
      <c r="E100" s="56" t="s">
        <v>201</v>
      </c>
      <c r="F100" s="54">
        <v>12535785419970</v>
      </c>
      <c r="G100" s="54">
        <v>13786989591099</v>
      </c>
      <c r="H100" s="54">
        <v>13928535391202</v>
      </c>
      <c r="I100" s="54">
        <v>12725786496996</v>
      </c>
      <c r="J100" s="54">
        <v>12122877544148</v>
      </c>
      <c r="K100" s="54">
        <v>12931008938264</v>
      </c>
      <c r="L100" s="54">
        <v>13572763543337</v>
      </c>
      <c r="M100" s="54">
        <v>13230406417367</v>
      </c>
      <c r="N100" s="54">
        <v>13373372979972</v>
      </c>
      <c r="O100" s="54">
        <v>14232613391118</v>
      </c>
      <c r="P100" s="54">
        <v>13570393993543</v>
      </c>
      <c r="Q100" s="54">
        <v>14976812214812</v>
      </c>
      <c r="R100" s="81">
        <v>16693341521346</v>
      </c>
      <c r="S100" s="80">
        <v>16195746609870</v>
      </c>
      <c r="T100" s="109">
        <v>19834590250087</v>
      </c>
      <c r="U100" s="109">
        <v>20134098762277.699</v>
      </c>
      <c r="V100" s="109">
        <v>19097723932142</v>
      </c>
      <c r="W100" s="109">
        <v>19273917643651</v>
      </c>
      <c r="X100" s="109">
        <v>20388086789516</v>
      </c>
      <c r="Y100" s="109">
        <v>22338485248742</v>
      </c>
      <c r="Z100" s="109">
        <v>20807130873279</v>
      </c>
      <c r="AA100" s="109">
        <v>19842115467463</v>
      </c>
      <c r="AB100" s="109">
        <v>20336537956679</v>
      </c>
      <c r="AC100" s="109">
        <v>22351508872372</v>
      </c>
      <c r="AD100" s="102">
        <v>22351508872372</v>
      </c>
      <c r="AE100" s="111"/>
      <c r="AG100" s="94"/>
      <c r="AH100" s="94"/>
      <c r="AI100" s="94" t="s">
        <v>201</v>
      </c>
      <c r="AK100" s="48" t="str">
        <f t="shared" si="15"/>
        <v>Y</v>
      </c>
      <c r="AL100" s="48" t="str">
        <f t="shared" si="16"/>
        <v>Y</v>
      </c>
      <c r="AM100" s="48" t="str">
        <f t="shared" si="17"/>
        <v>Y</v>
      </c>
      <c r="AO100">
        <v>19834590250087</v>
      </c>
      <c r="AP100" s="79">
        <f t="shared" si="13"/>
        <v>0</v>
      </c>
      <c r="AQ100" s="109">
        <v>20807130873279</v>
      </c>
      <c r="AR100" s="106">
        <f t="shared" si="14"/>
        <v>0</v>
      </c>
    </row>
    <row r="101" spans="1:44">
      <c r="A101" s="63">
        <v>97</v>
      </c>
      <c r="B101" s="8" t="s">
        <v>680</v>
      </c>
      <c r="C101" s="56"/>
      <c r="D101" s="56" t="s">
        <v>202</v>
      </c>
      <c r="E101" s="56"/>
      <c r="F101" s="54">
        <v>138871349783001.14</v>
      </c>
      <c r="G101" s="54">
        <v>140685759968165</v>
      </c>
      <c r="H101" s="54">
        <v>143360645001660</v>
      </c>
      <c r="I101" s="54">
        <v>143427368017342</v>
      </c>
      <c r="J101" s="54">
        <v>143435407810133</v>
      </c>
      <c r="K101" s="54">
        <v>147579407380159</v>
      </c>
      <c r="L101" s="54">
        <v>148758012708501</v>
      </c>
      <c r="M101" s="54">
        <v>150362154156364</v>
      </c>
      <c r="N101" s="54">
        <v>153394534873165</v>
      </c>
      <c r="O101" s="54">
        <v>155597224107693</v>
      </c>
      <c r="P101" s="54">
        <v>156339736492011</v>
      </c>
      <c r="Q101" s="54">
        <v>160222237858500</v>
      </c>
      <c r="R101" s="81">
        <v>153742836753753</v>
      </c>
      <c r="S101" s="80">
        <v>157906145809651</v>
      </c>
      <c r="T101" s="109">
        <v>175147189538101</v>
      </c>
      <c r="U101" s="109">
        <v>175357961148395</v>
      </c>
      <c r="V101" s="109">
        <v>177286579133354</v>
      </c>
      <c r="W101" s="109">
        <v>176785993599410</v>
      </c>
      <c r="X101" s="109">
        <v>176663492760464</v>
      </c>
      <c r="Y101" s="109">
        <v>188151218076589</v>
      </c>
      <c r="Z101" s="109">
        <v>184350519424805</v>
      </c>
      <c r="AA101" s="109">
        <v>189836325850529</v>
      </c>
      <c r="AB101" s="109">
        <v>195705254231775</v>
      </c>
      <c r="AC101" s="109">
        <v>195867095564732</v>
      </c>
      <c r="AD101" s="102">
        <v>195867095564732</v>
      </c>
      <c r="AE101" s="111"/>
      <c r="AG101" s="94"/>
      <c r="AH101" s="94" t="s">
        <v>202</v>
      </c>
      <c r="AI101" s="94"/>
      <c r="AK101" s="48" t="str">
        <f t="shared" ref="AK101:AK132" si="18">IF(AG101=C101,"Y","NO!!!!!!!!!!!1")</f>
        <v>Y</v>
      </c>
      <c r="AL101" s="48" t="str">
        <f t="shared" ref="AL101:AL132" si="19">IF(AH101=D101,"Y","NO!!!!!!!!!!!1")</f>
        <v>Y</v>
      </c>
      <c r="AM101" s="48" t="str">
        <f t="shared" ref="AM101:AM132" si="20">IF(AI101=E101,"Y","NO!!!!!!!!!!!1")</f>
        <v>Y</v>
      </c>
      <c r="AO101">
        <v>175147189538101</v>
      </c>
      <c r="AP101" s="79">
        <f t="shared" ref="AP101:AP132" si="21">AO101-T101</f>
        <v>0</v>
      </c>
      <c r="AQ101" s="109">
        <v>184350519424805</v>
      </c>
      <c r="AR101" s="106">
        <f t="shared" ref="AR101:AR132" si="22">AQ101-Z101</f>
        <v>0</v>
      </c>
    </row>
    <row r="102" spans="1:44">
      <c r="A102" s="63">
        <v>98</v>
      </c>
      <c r="B102" s="63"/>
      <c r="C102" s="56"/>
      <c r="D102" s="56"/>
      <c r="E102" s="56" t="s">
        <v>203</v>
      </c>
      <c r="F102" s="54">
        <v>128128300677016.14</v>
      </c>
      <c r="G102" s="54">
        <v>129358904022319</v>
      </c>
      <c r="H102" s="54">
        <v>131963890795081</v>
      </c>
      <c r="I102" s="54">
        <v>132327385650879</v>
      </c>
      <c r="J102" s="54">
        <v>132287788483756</v>
      </c>
      <c r="K102" s="54">
        <v>135208346948448</v>
      </c>
      <c r="L102" s="54">
        <v>136361074794846</v>
      </c>
      <c r="M102" s="54">
        <v>137459128387480</v>
      </c>
      <c r="N102" s="54">
        <v>139559962138390</v>
      </c>
      <c r="O102" s="54">
        <v>141658689702628</v>
      </c>
      <c r="P102" s="54">
        <v>142948867461667</v>
      </c>
      <c r="Q102" s="54">
        <v>145815305489623</v>
      </c>
      <c r="R102" s="81">
        <v>140470705060077</v>
      </c>
      <c r="S102" s="80">
        <v>144856250569244</v>
      </c>
      <c r="T102" s="109">
        <v>163201100629298</v>
      </c>
      <c r="U102" s="109">
        <v>164528601436723</v>
      </c>
      <c r="V102" s="109">
        <v>166226784850170</v>
      </c>
      <c r="W102" s="109">
        <v>165858281294269</v>
      </c>
      <c r="X102" s="109">
        <v>165267913090769</v>
      </c>
      <c r="Y102" s="109">
        <v>175766927882564</v>
      </c>
      <c r="Z102" s="109">
        <v>173003981676533</v>
      </c>
      <c r="AA102" s="109">
        <v>177475104172742</v>
      </c>
      <c r="AB102" s="109">
        <v>181898585013790</v>
      </c>
      <c r="AC102" s="109">
        <v>183088127192499</v>
      </c>
      <c r="AD102" s="102">
        <v>183088127192499</v>
      </c>
      <c r="AE102" s="111"/>
      <c r="AG102" s="94"/>
      <c r="AH102" s="94"/>
      <c r="AI102" s="94" t="s">
        <v>203</v>
      </c>
      <c r="AK102" s="48" t="str">
        <f t="shared" si="18"/>
        <v>Y</v>
      </c>
      <c r="AL102" s="48" t="str">
        <f t="shared" si="19"/>
        <v>Y</v>
      </c>
      <c r="AM102" s="48" t="str">
        <f t="shared" si="20"/>
        <v>Y</v>
      </c>
      <c r="AO102">
        <v>163201100629298</v>
      </c>
      <c r="AP102" s="79">
        <f t="shared" si="21"/>
        <v>0</v>
      </c>
      <c r="AQ102" s="109">
        <v>173003981676533</v>
      </c>
      <c r="AR102" s="106">
        <f t="shared" si="22"/>
        <v>0</v>
      </c>
    </row>
    <row r="103" spans="1:44">
      <c r="A103" s="63">
        <v>99</v>
      </c>
      <c r="B103" s="63"/>
      <c r="C103" s="56"/>
      <c r="D103" s="56"/>
      <c r="E103" s="56" t="s">
        <v>204</v>
      </c>
      <c r="F103" s="54">
        <v>10743049105985</v>
      </c>
      <c r="G103" s="54">
        <v>11326855945846</v>
      </c>
      <c r="H103" s="54">
        <v>11396754206579</v>
      </c>
      <c r="I103" s="54">
        <v>11099982366463</v>
      </c>
      <c r="J103" s="54">
        <v>11147619326377</v>
      </c>
      <c r="K103" s="54">
        <v>12371060431711</v>
      </c>
      <c r="L103" s="54">
        <v>12396937913655</v>
      </c>
      <c r="M103" s="54">
        <v>12903025768884</v>
      </c>
      <c r="N103" s="54">
        <v>13834572734775</v>
      </c>
      <c r="O103" s="54">
        <v>13938534405065</v>
      </c>
      <c r="P103" s="54">
        <v>13390869030344</v>
      </c>
      <c r="Q103" s="54">
        <v>14406932368877</v>
      </c>
      <c r="R103" s="81">
        <v>13272131693676</v>
      </c>
      <c r="S103" s="80">
        <v>13049895240407</v>
      </c>
      <c r="T103" s="109">
        <v>11946088908803</v>
      </c>
      <c r="U103" s="109">
        <v>10829359711672</v>
      </c>
      <c r="V103" s="109">
        <v>11059794283184</v>
      </c>
      <c r="W103" s="109">
        <v>10927712305141</v>
      </c>
      <c r="X103" s="109">
        <v>11395579669695</v>
      </c>
      <c r="Y103" s="109">
        <v>12384290194025</v>
      </c>
      <c r="Z103" s="109">
        <v>11346537748272</v>
      </c>
      <c r="AA103" s="109">
        <v>12361221677787</v>
      </c>
      <c r="AB103" s="109">
        <v>13806669217985</v>
      </c>
      <c r="AC103" s="109">
        <v>12778968372233</v>
      </c>
      <c r="AD103" s="102">
        <v>12778968372233</v>
      </c>
      <c r="AE103" s="111"/>
      <c r="AG103" s="94"/>
      <c r="AH103" s="94"/>
      <c r="AI103" s="94" t="s">
        <v>204</v>
      </c>
      <c r="AK103" s="48" t="str">
        <f t="shared" si="18"/>
        <v>Y</v>
      </c>
      <c r="AL103" s="48" t="str">
        <f t="shared" si="19"/>
        <v>Y</v>
      </c>
      <c r="AM103" s="48" t="str">
        <f t="shared" si="20"/>
        <v>Y</v>
      </c>
      <c r="AO103">
        <v>11946088908803</v>
      </c>
      <c r="AP103" s="79">
        <f t="shared" si="21"/>
        <v>0</v>
      </c>
      <c r="AQ103" s="109">
        <v>11346537748272</v>
      </c>
      <c r="AR103" s="106">
        <f t="shared" si="22"/>
        <v>0</v>
      </c>
    </row>
    <row r="104" spans="1:44">
      <c r="A104" s="63">
        <v>100</v>
      </c>
      <c r="B104" s="8" t="s">
        <v>681</v>
      </c>
      <c r="C104" s="56"/>
      <c r="D104" s="56" t="s">
        <v>205</v>
      </c>
      <c r="E104" s="56"/>
      <c r="F104" s="54">
        <v>325697631057</v>
      </c>
      <c r="G104" s="54">
        <v>607686867957</v>
      </c>
      <c r="H104" s="54">
        <v>521564246149</v>
      </c>
      <c r="I104" s="54">
        <v>937461990138</v>
      </c>
      <c r="J104" s="54">
        <v>813906379507</v>
      </c>
      <c r="K104" s="54">
        <v>1255317601199</v>
      </c>
      <c r="L104" s="54">
        <v>731037089929</v>
      </c>
      <c r="M104" s="54">
        <v>797264029671</v>
      </c>
      <c r="N104" s="54">
        <v>941938119132</v>
      </c>
      <c r="O104" s="54">
        <v>1320654709089</v>
      </c>
      <c r="P104" s="54">
        <v>615022756637</v>
      </c>
      <c r="Q104" s="54">
        <v>925474664664</v>
      </c>
      <c r="R104" s="81">
        <v>443330498710</v>
      </c>
      <c r="S104" s="80">
        <v>617722916641</v>
      </c>
      <c r="T104" s="109">
        <v>631759268353</v>
      </c>
      <c r="U104" s="109">
        <v>2215186817892</v>
      </c>
      <c r="V104" s="109">
        <v>1665898640238</v>
      </c>
      <c r="W104" s="109">
        <v>768958605441</v>
      </c>
      <c r="X104" s="109">
        <v>1211501125779</v>
      </c>
      <c r="Y104" s="109">
        <v>1981868838121</v>
      </c>
      <c r="Z104" s="109">
        <v>1442467498463</v>
      </c>
      <c r="AA104" s="109">
        <v>2089529530139</v>
      </c>
      <c r="AB104" s="109">
        <v>3073519162685</v>
      </c>
      <c r="AC104" s="109">
        <v>3383886319890</v>
      </c>
      <c r="AD104" s="102">
        <v>3383886319890</v>
      </c>
      <c r="AE104" s="111"/>
      <c r="AG104" s="94"/>
      <c r="AH104" s="94" t="s">
        <v>205</v>
      </c>
      <c r="AI104" s="94"/>
      <c r="AK104" s="48" t="str">
        <f t="shared" si="18"/>
        <v>Y</v>
      </c>
      <c r="AL104" s="48" t="str">
        <f t="shared" si="19"/>
        <v>Y</v>
      </c>
      <c r="AM104" s="48" t="str">
        <f t="shared" si="20"/>
        <v>Y</v>
      </c>
      <c r="AO104">
        <v>631759268353</v>
      </c>
      <c r="AP104" s="79">
        <f t="shared" si="21"/>
        <v>0</v>
      </c>
      <c r="AQ104" s="109">
        <v>1442467498463</v>
      </c>
      <c r="AR104" s="106">
        <f t="shared" si="22"/>
        <v>0</v>
      </c>
    </row>
    <row r="105" spans="1:44">
      <c r="A105" s="63">
        <v>101</v>
      </c>
      <c r="B105" s="63"/>
      <c r="C105" s="56"/>
      <c r="D105" s="56" t="s">
        <v>206</v>
      </c>
      <c r="E105" s="56"/>
      <c r="F105" s="54">
        <v>0</v>
      </c>
      <c r="G105" s="54">
        <v>0</v>
      </c>
      <c r="H105" s="54">
        <v>0</v>
      </c>
      <c r="I105" s="54">
        <v>0</v>
      </c>
      <c r="J105" s="54">
        <v>0</v>
      </c>
      <c r="K105" s="54">
        <v>0</v>
      </c>
      <c r="L105" s="54">
        <v>0</v>
      </c>
      <c r="M105" s="54">
        <v>0</v>
      </c>
      <c r="N105" s="54">
        <v>0</v>
      </c>
      <c r="O105" s="54">
        <v>0</v>
      </c>
      <c r="P105" s="54">
        <v>0</v>
      </c>
      <c r="Q105" s="54">
        <v>0</v>
      </c>
      <c r="R105" s="81">
        <v>0</v>
      </c>
      <c r="S105" s="80">
        <v>0</v>
      </c>
      <c r="T105" s="109">
        <v>0</v>
      </c>
      <c r="U105" s="109">
        <v>0</v>
      </c>
      <c r="V105" s="109">
        <v>0</v>
      </c>
      <c r="W105" s="109">
        <v>0</v>
      </c>
      <c r="X105" s="109">
        <v>0</v>
      </c>
      <c r="Y105" s="109">
        <v>0</v>
      </c>
      <c r="Z105" s="109">
        <v>0</v>
      </c>
      <c r="AA105" s="109">
        <v>0</v>
      </c>
      <c r="AB105" s="109">
        <v>0</v>
      </c>
      <c r="AC105" s="109">
        <v>-451015602</v>
      </c>
      <c r="AD105" s="102">
        <v>-451015602</v>
      </c>
      <c r="AE105" s="111"/>
      <c r="AG105" s="94"/>
      <c r="AH105" s="94" t="s">
        <v>206</v>
      </c>
      <c r="AI105" s="94"/>
      <c r="AK105" s="48" t="str">
        <f t="shared" si="18"/>
        <v>Y</v>
      </c>
      <c r="AL105" s="48" t="str">
        <f t="shared" si="19"/>
        <v>Y</v>
      </c>
      <c r="AM105" s="48" t="str">
        <f t="shared" si="20"/>
        <v>Y</v>
      </c>
      <c r="AO105">
        <v>0</v>
      </c>
      <c r="AP105" s="79">
        <f t="shared" si="21"/>
        <v>0</v>
      </c>
      <c r="AQ105" s="109">
        <v>0</v>
      </c>
      <c r="AR105" s="106">
        <f t="shared" si="22"/>
        <v>0</v>
      </c>
    </row>
    <row r="106" spans="1:44">
      <c r="A106" s="63">
        <v>102</v>
      </c>
      <c r="B106" s="63"/>
      <c r="C106" s="56"/>
      <c r="D106" s="56" t="s">
        <v>207</v>
      </c>
      <c r="E106" s="56"/>
      <c r="F106" s="54">
        <v>0</v>
      </c>
      <c r="G106" s="54">
        <v>0</v>
      </c>
      <c r="H106" s="54">
        <v>0</v>
      </c>
      <c r="I106" s="54">
        <v>0</v>
      </c>
      <c r="J106" s="54">
        <v>0</v>
      </c>
      <c r="K106" s="54">
        <v>0</v>
      </c>
      <c r="L106" s="54">
        <v>0</v>
      </c>
      <c r="M106" s="54">
        <v>0</v>
      </c>
      <c r="N106" s="54">
        <v>0</v>
      </c>
      <c r="O106" s="54">
        <v>0</v>
      </c>
      <c r="P106" s="54">
        <v>0</v>
      </c>
      <c r="Q106" s="54">
        <v>0</v>
      </c>
      <c r="R106" s="81">
        <v>0</v>
      </c>
      <c r="S106" s="80">
        <v>0</v>
      </c>
      <c r="T106" s="109">
        <v>0</v>
      </c>
      <c r="U106" s="109">
        <v>0</v>
      </c>
      <c r="V106" s="109">
        <v>0</v>
      </c>
      <c r="W106" s="109">
        <v>0</v>
      </c>
      <c r="X106" s="109">
        <v>0</v>
      </c>
      <c r="Y106" s="109">
        <v>0</v>
      </c>
      <c r="Z106" s="109">
        <v>0</v>
      </c>
      <c r="AA106" s="109">
        <v>0</v>
      </c>
      <c r="AB106" s="109">
        <v>0</v>
      </c>
      <c r="AC106" s="109">
        <v>0</v>
      </c>
      <c r="AD106" s="102">
        <v>0</v>
      </c>
      <c r="AE106" s="111"/>
      <c r="AG106" s="94"/>
      <c r="AH106" s="94" t="s">
        <v>207</v>
      </c>
      <c r="AI106" s="94"/>
      <c r="AK106" s="48" t="str">
        <f t="shared" si="18"/>
        <v>Y</v>
      </c>
      <c r="AL106" s="48" t="str">
        <f t="shared" si="19"/>
        <v>Y</v>
      </c>
      <c r="AM106" s="48" t="str">
        <f t="shared" si="20"/>
        <v>Y</v>
      </c>
      <c r="AO106">
        <v>0</v>
      </c>
      <c r="AP106" s="79">
        <f t="shared" si="21"/>
        <v>0</v>
      </c>
      <c r="AQ106" s="109">
        <v>0</v>
      </c>
      <c r="AR106" s="106">
        <f t="shared" si="22"/>
        <v>0</v>
      </c>
    </row>
    <row r="107" spans="1:44">
      <c r="A107" s="63">
        <v>103</v>
      </c>
      <c r="B107" s="63"/>
      <c r="C107" s="56"/>
      <c r="D107" s="56" t="s">
        <v>208</v>
      </c>
      <c r="E107" s="56"/>
      <c r="F107" s="54">
        <v>0</v>
      </c>
      <c r="G107" s="54">
        <v>0</v>
      </c>
      <c r="H107" s="54">
        <v>0</v>
      </c>
      <c r="I107" s="54">
        <v>0</v>
      </c>
      <c r="J107" s="54">
        <v>0</v>
      </c>
      <c r="K107" s="54">
        <v>0</v>
      </c>
      <c r="L107" s="54">
        <v>0</v>
      </c>
      <c r="M107" s="54">
        <v>0</v>
      </c>
      <c r="N107" s="54">
        <v>0</v>
      </c>
      <c r="O107" s="54">
        <v>0</v>
      </c>
      <c r="P107" s="54">
        <v>0</v>
      </c>
      <c r="Q107" s="54">
        <v>0</v>
      </c>
      <c r="R107" s="81">
        <v>0</v>
      </c>
      <c r="S107" s="80">
        <v>0</v>
      </c>
      <c r="T107" s="109">
        <v>0</v>
      </c>
      <c r="U107" s="109">
        <v>0</v>
      </c>
      <c r="V107" s="109">
        <v>0</v>
      </c>
      <c r="W107" s="109">
        <v>0</v>
      </c>
      <c r="X107" s="109">
        <v>0</v>
      </c>
      <c r="Y107" s="109">
        <v>0</v>
      </c>
      <c r="Z107" s="109">
        <v>0</v>
      </c>
      <c r="AA107" s="109">
        <v>0</v>
      </c>
      <c r="AB107" s="109">
        <v>0</v>
      </c>
      <c r="AC107" s="109">
        <v>0</v>
      </c>
      <c r="AD107" s="102">
        <v>0</v>
      </c>
      <c r="AE107" s="111"/>
      <c r="AG107" s="94"/>
      <c r="AH107" s="94" t="s">
        <v>208</v>
      </c>
      <c r="AI107" s="94"/>
      <c r="AK107" s="48" t="str">
        <f t="shared" si="18"/>
        <v>Y</v>
      </c>
      <c r="AL107" s="48" t="str">
        <f t="shared" si="19"/>
        <v>Y</v>
      </c>
      <c r="AM107" s="48" t="str">
        <f t="shared" si="20"/>
        <v>Y</v>
      </c>
      <c r="AO107">
        <v>0</v>
      </c>
      <c r="AP107" s="79">
        <f t="shared" si="21"/>
        <v>0</v>
      </c>
      <c r="AQ107" s="109">
        <v>0</v>
      </c>
      <c r="AR107" s="106">
        <f t="shared" si="22"/>
        <v>0</v>
      </c>
    </row>
    <row r="108" spans="1:44">
      <c r="A108" s="63">
        <v>104</v>
      </c>
      <c r="B108" s="15" t="s">
        <v>654</v>
      </c>
      <c r="C108" s="53" t="s">
        <v>209</v>
      </c>
      <c r="D108" s="53"/>
      <c r="E108" s="53"/>
      <c r="F108" s="54">
        <v>25417182996856</v>
      </c>
      <c r="G108" s="54">
        <v>27246164643003</v>
      </c>
      <c r="H108" s="54">
        <v>24755059872726</v>
      </c>
      <c r="I108" s="54">
        <v>22361913845579</v>
      </c>
      <c r="J108" s="54">
        <v>23321277378210</v>
      </c>
      <c r="K108" s="54">
        <v>22985930117906</v>
      </c>
      <c r="L108" s="54">
        <v>22072452164266</v>
      </c>
      <c r="M108" s="54">
        <v>21833637989136</v>
      </c>
      <c r="N108" s="54">
        <v>23826881455267</v>
      </c>
      <c r="O108" s="54">
        <v>26199014928437</v>
      </c>
      <c r="P108" s="54">
        <v>25739257576049</v>
      </c>
      <c r="Q108" s="54">
        <v>23263986139780</v>
      </c>
      <c r="R108" s="81">
        <v>23901383809099</v>
      </c>
      <c r="S108" s="80">
        <v>24052924891646</v>
      </c>
      <c r="T108" s="109">
        <v>23161609333787</v>
      </c>
      <c r="U108" s="109">
        <v>22202135829049.758</v>
      </c>
      <c r="V108" s="109">
        <v>22059391885623</v>
      </c>
      <c r="W108" s="109">
        <v>20437741710621</v>
      </c>
      <c r="X108" s="109">
        <v>19881306034822</v>
      </c>
      <c r="Y108" s="109">
        <v>20031621857894</v>
      </c>
      <c r="Z108" s="109">
        <v>18956077046100</v>
      </c>
      <c r="AA108" s="109">
        <v>20545585467612</v>
      </c>
      <c r="AB108" s="109">
        <v>22031919413647</v>
      </c>
      <c r="AC108" s="109">
        <v>18791895437613</v>
      </c>
      <c r="AD108" s="102">
        <v>18791895437613</v>
      </c>
      <c r="AE108" s="111"/>
      <c r="AG108" s="92" t="s">
        <v>209</v>
      </c>
      <c r="AH108" s="92"/>
      <c r="AI108" s="92"/>
      <c r="AK108" s="48" t="str">
        <f t="shared" si="18"/>
        <v>Y</v>
      </c>
      <c r="AL108" s="48" t="str">
        <f t="shared" si="19"/>
        <v>Y</v>
      </c>
      <c r="AM108" s="48" t="str">
        <f t="shared" si="20"/>
        <v>Y</v>
      </c>
      <c r="AO108">
        <v>23161609333787</v>
      </c>
      <c r="AP108" s="79">
        <f t="shared" si="21"/>
        <v>0</v>
      </c>
      <c r="AQ108" s="109">
        <v>18956077046100</v>
      </c>
      <c r="AR108" s="106">
        <f t="shared" si="22"/>
        <v>0</v>
      </c>
    </row>
    <row r="109" spans="1:44">
      <c r="A109" s="63">
        <v>105</v>
      </c>
      <c r="B109" s="63"/>
      <c r="C109" s="56"/>
      <c r="D109" s="56" t="s">
        <v>210</v>
      </c>
      <c r="E109" s="56"/>
      <c r="F109" s="54">
        <v>0</v>
      </c>
      <c r="G109" s="54">
        <v>0</v>
      </c>
      <c r="H109" s="54">
        <v>0</v>
      </c>
      <c r="I109" s="54">
        <v>0</v>
      </c>
      <c r="J109" s="54">
        <v>0</v>
      </c>
      <c r="K109" s="54">
        <v>0</v>
      </c>
      <c r="L109" s="54">
        <v>0</v>
      </c>
      <c r="M109" s="54">
        <v>0</v>
      </c>
      <c r="N109" s="54">
        <v>0</v>
      </c>
      <c r="O109" s="54">
        <v>0</v>
      </c>
      <c r="P109" s="54">
        <v>0</v>
      </c>
      <c r="Q109" s="54">
        <v>0</v>
      </c>
      <c r="R109" s="81">
        <v>0</v>
      </c>
      <c r="S109" s="80">
        <v>0</v>
      </c>
      <c r="T109" s="109">
        <v>0</v>
      </c>
      <c r="U109" s="109">
        <v>0</v>
      </c>
      <c r="V109" s="109">
        <v>0</v>
      </c>
      <c r="W109" s="109">
        <v>0</v>
      </c>
      <c r="X109" s="109">
        <v>0</v>
      </c>
      <c r="Y109" s="109">
        <v>0</v>
      </c>
      <c r="Z109" s="109">
        <v>0</v>
      </c>
      <c r="AA109" s="109">
        <v>0</v>
      </c>
      <c r="AB109" s="109">
        <v>0</v>
      </c>
      <c r="AC109" s="109">
        <v>0</v>
      </c>
      <c r="AD109" s="102">
        <v>0</v>
      </c>
      <c r="AE109" s="111"/>
      <c r="AG109" s="94"/>
      <c r="AH109" s="94" t="s">
        <v>210</v>
      </c>
      <c r="AI109" s="94"/>
      <c r="AK109" s="48" t="str">
        <f t="shared" si="18"/>
        <v>Y</v>
      </c>
      <c r="AL109" s="48" t="str">
        <f t="shared" si="19"/>
        <v>Y</v>
      </c>
      <c r="AM109" s="48" t="str">
        <f t="shared" si="20"/>
        <v>Y</v>
      </c>
      <c r="AO109">
        <v>0</v>
      </c>
      <c r="AP109" s="79">
        <f t="shared" si="21"/>
        <v>0</v>
      </c>
      <c r="AQ109" s="109">
        <v>0</v>
      </c>
      <c r="AR109" s="106">
        <f t="shared" si="22"/>
        <v>0</v>
      </c>
    </row>
    <row r="110" spans="1:44">
      <c r="A110" s="63">
        <v>106</v>
      </c>
      <c r="B110" s="63"/>
      <c r="C110" s="56"/>
      <c r="D110" s="56" t="s">
        <v>211</v>
      </c>
      <c r="E110" s="56"/>
      <c r="F110" s="54">
        <v>0</v>
      </c>
      <c r="G110" s="54">
        <v>0</v>
      </c>
      <c r="H110" s="54">
        <v>0</v>
      </c>
      <c r="I110" s="54">
        <v>0</v>
      </c>
      <c r="J110" s="54">
        <v>0</v>
      </c>
      <c r="K110" s="54">
        <v>0</v>
      </c>
      <c r="L110" s="54">
        <v>0</v>
      </c>
      <c r="M110" s="54">
        <v>0</v>
      </c>
      <c r="N110" s="54">
        <v>0</v>
      </c>
      <c r="O110" s="54">
        <v>0</v>
      </c>
      <c r="P110" s="54">
        <v>0</v>
      </c>
      <c r="Q110" s="54">
        <v>0</v>
      </c>
      <c r="R110" s="81">
        <v>0</v>
      </c>
      <c r="S110" s="80">
        <v>0</v>
      </c>
      <c r="T110" s="109">
        <v>0</v>
      </c>
      <c r="U110" s="109">
        <v>0</v>
      </c>
      <c r="V110" s="109">
        <v>0</v>
      </c>
      <c r="W110" s="109">
        <v>0</v>
      </c>
      <c r="X110" s="109">
        <v>0</v>
      </c>
      <c r="Y110" s="109">
        <v>0</v>
      </c>
      <c r="Z110" s="109">
        <v>0</v>
      </c>
      <c r="AA110" s="109">
        <v>0</v>
      </c>
      <c r="AB110" s="109">
        <v>0</v>
      </c>
      <c r="AC110" s="109">
        <v>0</v>
      </c>
      <c r="AD110" s="102">
        <v>0</v>
      </c>
      <c r="AE110" s="111"/>
      <c r="AG110" s="94"/>
      <c r="AH110" s="94" t="s">
        <v>211</v>
      </c>
      <c r="AI110" s="94"/>
      <c r="AK110" s="48" t="str">
        <f t="shared" si="18"/>
        <v>Y</v>
      </c>
      <c r="AL110" s="48" t="str">
        <f t="shared" si="19"/>
        <v>Y</v>
      </c>
      <c r="AM110" s="48" t="str">
        <f t="shared" si="20"/>
        <v>Y</v>
      </c>
      <c r="AO110">
        <v>0</v>
      </c>
      <c r="AP110" s="79">
        <f t="shared" si="21"/>
        <v>0</v>
      </c>
      <c r="AQ110" s="109">
        <v>0</v>
      </c>
      <c r="AR110" s="106">
        <f t="shared" si="22"/>
        <v>0</v>
      </c>
    </row>
    <row r="111" spans="1:44">
      <c r="A111" s="63">
        <v>107</v>
      </c>
      <c r="B111" s="63"/>
      <c r="C111" s="56"/>
      <c r="D111" s="56" t="s">
        <v>212</v>
      </c>
      <c r="E111" s="56"/>
      <c r="F111" s="54">
        <v>5530936902292</v>
      </c>
      <c r="G111" s="54">
        <v>7406222011518</v>
      </c>
      <c r="H111" s="54">
        <v>5989319625992</v>
      </c>
      <c r="I111" s="54">
        <v>6244707599832</v>
      </c>
      <c r="J111" s="54">
        <v>6601966698216</v>
      </c>
      <c r="K111" s="54">
        <v>6347925628454</v>
      </c>
      <c r="L111" s="54">
        <v>6511493726113</v>
      </c>
      <c r="M111" s="54">
        <v>6517455442744</v>
      </c>
      <c r="N111" s="54">
        <v>7101740599445</v>
      </c>
      <c r="O111" s="54">
        <v>6902517677802</v>
      </c>
      <c r="P111" s="54">
        <v>6697119728644</v>
      </c>
      <c r="Q111" s="54">
        <v>6420229856710</v>
      </c>
      <c r="R111" s="81">
        <v>6491680950813</v>
      </c>
      <c r="S111" s="80">
        <v>6419834495147</v>
      </c>
      <c r="T111" s="109">
        <v>6358228050847</v>
      </c>
      <c r="U111" s="109">
        <v>6852615229630</v>
      </c>
      <c r="V111" s="109">
        <v>6718571801608</v>
      </c>
      <c r="W111" s="109">
        <v>6074654389313</v>
      </c>
      <c r="X111" s="109">
        <v>5375828505138</v>
      </c>
      <c r="Y111" s="109">
        <v>5622438489325</v>
      </c>
      <c r="Z111" s="109">
        <v>5695672951164</v>
      </c>
      <c r="AA111" s="109">
        <v>5444074982086</v>
      </c>
      <c r="AB111" s="109">
        <v>5557694490775</v>
      </c>
      <c r="AC111" s="109">
        <v>5091556234346</v>
      </c>
      <c r="AD111" s="102">
        <v>5091556234346</v>
      </c>
      <c r="AE111" s="111"/>
      <c r="AG111" s="94"/>
      <c r="AH111" s="94" t="s">
        <v>212</v>
      </c>
      <c r="AI111" s="94"/>
      <c r="AK111" s="48" t="str">
        <f t="shared" si="18"/>
        <v>Y</v>
      </c>
      <c r="AL111" s="48" t="str">
        <f t="shared" si="19"/>
        <v>Y</v>
      </c>
      <c r="AM111" s="48" t="str">
        <f t="shared" si="20"/>
        <v>Y</v>
      </c>
      <c r="AO111">
        <v>6358228050847</v>
      </c>
      <c r="AP111" s="79">
        <f t="shared" si="21"/>
        <v>0</v>
      </c>
      <c r="AQ111" s="109">
        <v>5695672951164</v>
      </c>
      <c r="AR111" s="106">
        <f t="shared" si="22"/>
        <v>0</v>
      </c>
    </row>
    <row r="112" spans="1:44">
      <c r="A112" s="63">
        <v>108</v>
      </c>
      <c r="B112" s="63"/>
      <c r="C112" s="56"/>
      <c r="D112" s="56" t="s">
        <v>213</v>
      </c>
      <c r="E112" s="56"/>
      <c r="F112" s="54">
        <v>12555752410374</v>
      </c>
      <c r="G112" s="54">
        <v>13118284375791</v>
      </c>
      <c r="H112" s="54">
        <v>11903924875976</v>
      </c>
      <c r="I112" s="54">
        <v>9242559733312</v>
      </c>
      <c r="J112" s="54">
        <v>9804918487589</v>
      </c>
      <c r="K112" s="54">
        <v>10538834648352</v>
      </c>
      <c r="L112" s="54">
        <v>9313695679872</v>
      </c>
      <c r="M112" s="54">
        <v>7969582554015</v>
      </c>
      <c r="N112" s="54">
        <v>9743223533013</v>
      </c>
      <c r="O112" s="54">
        <v>10509270138626</v>
      </c>
      <c r="P112" s="54">
        <v>10073898808344</v>
      </c>
      <c r="Q112" s="54">
        <v>10412761402138</v>
      </c>
      <c r="R112" s="81">
        <v>10738112592226</v>
      </c>
      <c r="S112" s="80">
        <v>11122388461783</v>
      </c>
      <c r="T112" s="109">
        <v>10704226712535</v>
      </c>
      <c r="U112" s="109">
        <v>8510810684397.7598</v>
      </c>
      <c r="V112" s="109">
        <v>7409991551438</v>
      </c>
      <c r="W112" s="109">
        <v>7371989574028</v>
      </c>
      <c r="X112" s="109">
        <v>6689843665719</v>
      </c>
      <c r="Y112" s="109">
        <v>6810453706885</v>
      </c>
      <c r="Z112" s="109">
        <v>5850761400760</v>
      </c>
      <c r="AA112" s="109">
        <v>8061781290821</v>
      </c>
      <c r="AB112" s="109">
        <v>9313527492670</v>
      </c>
      <c r="AC112" s="109">
        <v>6358622372309</v>
      </c>
      <c r="AD112" s="102">
        <v>6358622372309</v>
      </c>
      <c r="AE112" s="111"/>
      <c r="AG112" s="94"/>
      <c r="AH112" s="94" t="s">
        <v>213</v>
      </c>
      <c r="AI112" s="94"/>
      <c r="AK112" s="48" t="str">
        <f t="shared" si="18"/>
        <v>Y</v>
      </c>
      <c r="AL112" s="48" t="str">
        <f t="shared" si="19"/>
        <v>Y</v>
      </c>
      <c r="AM112" s="48" t="str">
        <f t="shared" si="20"/>
        <v>Y</v>
      </c>
      <c r="AO112">
        <v>10704226712535</v>
      </c>
      <c r="AP112" s="79">
        <f t="shared" si="21"/>
        <v>0</v>
      </c>
      <c r="AQ112" s="109">
        <v>5850761400760</v>
      </c>
      <c r="AR112" s="106">
        <f t="shared" si="22"/>
        <v>0</v>
      </c>
    </row>
    <row r="113" spans="1:44">
      <c r="A113" s="63">
        <v>109</v>
      </c>
      <c r="B113" s="63"/>
      <c r="C113" s="56"/>
      <c r="D113" s="56" t="s">
        <v>214</v>
      </c>
      <c r="E113" s="56"/>
      <c r="F113" s="54">
        <v>3134219669758</v>
      </c>
      <c r="G113" s="54">
        <v>2079683242245</v>
      </c>
      <c r="H113" s="54">
        <v>1961462634437</v>
      </c>
      <c r="I113" s="54">
        <v>2337844018006</v>
      </c>
      <c r="J113" s="54">
        <v>1775009986555</v>
      </c>
      <c r="K113" s="54">
        <v>1285885388123</v>
      </c>
      <c r="L113" s="54">
        <v>1271991499620</v>
      </c>
      <c r="M113" s="54">
        <v>2787233855220</v>
      </c>
      <c r="N113" s="54">
        <v>2406134618341</v>
      </c>
      <c r="O113" s="54">
        <v>3755563311160</v>
      </c>
      <c r="P113" s="54">
        <v>3749233541851</v>
      </c>
      <c r="Q113" s="54">
        <v>1421304361500</v>
      </c>
      <c r="R113" s="81">
        <v>1958383289349</v>
      </c>
      <c r="S113" s="80">
        <v>1872417157221</v>
      </c>
      <c r="T113" s="109">
        <v>1501549502895</v>
      </c>
      <c r="U113" s="109">
        <v>2106330884257</v>
      </c>
      <c r="V113" s="109">
        <v>2750309209688</v>
      </c>
      <c r="W113" s="109">
        <v>1936270810962</v>
      </c>
      <c r="X113" s="109">
        <v>2908104099071</v>
      </c>
      <c r="Y113" s="109">
        <v>2866675189602</v>
      </c>
      <c r="Z113" s="109">
        <v>3396496986322</v>
      </c>
      <c r="AA113" s="109">
        <v>2980358629059</v>
      </c>
      <c r="AB113" s="109">
        <v>3035357138747</v>
      </c>
      <c r="AC113" s="109">
        <v>2180566851096</v>
      </c>
      <c r="AD113" s="102">
        <v>2180566851096</v>
      </c>
      <c r="AE113" s="111"/>
      <c r="AG113" s="94"/>
      <c r="AH113" s="94" t="s">
        <v>214</v>
      </c>
      <c r="AI113" s="94"/>
      <c r="AK113" s="48" t="str">
        <f t="shared" si="18"/>
        <v>Y</v>
      </c>
      <c r="AL113" s="48" t="str">
        <f t="shared" si="19"/>
        <v>Y</v>
      </c>
      <c r="AM113" s="48" t="str">
        <f t="shared" si="20"/>
        <v>Y</v>
      </c>
      <c r="AO113">
        <v>1501549502895</v>
      </c>
      <c r="AP113" s="79">
        <f t="shared" si="21"/>
        <v>0</v>
      </c>
      <c r="AQ113" s="109">
        <v>3396496986322</v>
      </c>
      <c r="AR113" s="106">
        <f t="shared" si="22"/>
        <v>0</v>
      </c>
    </row>
    <row r="114" spans="1:44">
      <c r="A114" s="63">
        <v>110</v>
      </c>
      <c r="B114" s="63"/>
      <c r="C114" s="56"/>
      <c r="D114" s="56" t="s">
        <v>215</v>
      </c>
      <c r="E114" s="56"/>
      <c r="F114" s="54">
        <v>4045269038423</v>
      </c>
      <c r="G114" s="54">
        <v>4487088371069</v>
      </c>
      <c r="H114" s="54">
        <v>4718249247874</v>
      </c>
      <c r="I114" s="54">
        <v>4361775551824</v>
      </c>
      <c r="J114" s="54">
        <v>4971024549370</v>
      </c>
      <c r="K114" s="54">
        <v>4627137136559</v>
      </c>
      <c r="L114" s="54">
        <v>4797370832341</v>
      </c>
      <c r="M114" s="54">
        <v>4377946212833</v>
      </c>
      <c r="N114" s="54">
        <v>4354833482168</v>
      </c>
      <c r="O114" s="54">
        <v>4701090464717</v>
      </c>
      <c r="P114" s="54">
        <v>4916718179048</v>
      </c>
      <c r="Q114" s="54">
        <v>4714812615556</v>
      </c>
      <c r="R114" s="81">
        <v>4537359236523</v>
      </c>
      <c r="S114" s="80">
        <v>4496885883686</v>
      </c>
      <c r="T114" s="109">
        <v>4471919609264</v>
      </c>
      <c r="U114" s="109">
        <v>4609093093611</v>
      </c>
      <c r="V114" s="109">
        <v>5093945207533</v>
      </c>
      <c r="W114" s="109">
        <v>4988270674927</v>
      </c>
      <c r="X114" s="109">
        <v>4875785457010</v>
      </c>
      <c r="Y114" s="109">
        <v>4701440910090</v>
      </c>
      <c r="Z114" s="109">
        <v>3987351508971</v>
      </c>
      <c r="AA114" s="109">
        <v>4020828626524</v>
      </c>
      <c r="AB114" s="109">
        <v>4086259558964</v>
      </c>
      <c r="AC114" s="109">
        <v>4731409281219</v>
      </c>
      <c r="AD114" s="102">
        <v>4731409281219</v>
      </c>
      <c r="AE114" s="111"/>
      <c r="AG114" s="94"/>
      <c r="AH114" s="94" t="s">
        <v>215</v>
      </c>
      <c r="AI114" s="94"/>
      <c r="AK114" s="48" t="str">
        <f t="shared" si="18"/>
        <v>Y</v>
      </c>
      <c r="AL114" s="48" t="str">
        <f t="shared" si="19"/>
        <v>Y</v>
      </c>
      <c r="AM114" s="48" t="str">
        <f t="shared" si="20"/>
        <v>Y</v>
      </c>
      <c r="AO114">
        <v>4471919609264</v>
      </c>
      <c r="AP114" s="79">
        <f t="shared" si="21"/>
        <v>0</v>
      </c>
      <c r="AQ114" s="109">
        <v>3987351508971</v>
      </c>
      <c r="AR114" s="106">
        <f t="shared" si="22"/>
        <v>0</v>
      </c>
    </row>
    <row r="115" spans="1:44">
      <c r="A115" s="63">
        <v>111</v>
      </c>
      <c r="B115" s="63"/>
      <c r="C115" s="56"/>
      <c r="D115" s="56" t="s">
        <v>216</v>
      </c>
      <c r="E115" s="56"/>
      <c r="F115" s="54">
        <v>151004976009</v>
      </c>
      <c r="G115" s="54">
        <v>154886642380</v>
      </c>
      <c r="H115" s="54">
        <v>182103488447</v>
      </c>
      <c r="I115" s="54">
        <v>175026942605</v>
      </c>
      <c r="J115" s="54">
        <v>168357656480</v>
      </c>
      <c r="K115" s="54">
        <v>186147316418</v>
      </c>
      <c r="L115" s="54">
        <v>177900426320</v>
      </c>
      <c r="M115" s="54">
        <v>181419924324</v>
      </c>
      <c r="N115" s="54">
        <v>220949222300</v>
      </c>
      <c r="O115" s="54">
        <v>330573336132</v>
      </c>
      <c r="P115" s="54">
        <v>302287318162</v>
      </c>
      <c r="Q115" s="54">
        <v>294877903876</v>
      </c>
      <c r="R115" s="81">
        <v>175847740188</v>
      </c>
      <c r="S115" s="80">
        <v>141398893809</v>
      </c>
      <c r="T115" s="109">
        <v>125685458246</v>
      </c>
      <c r="U115" s="109">
        <v>123285937154</v>
      </c>
      <c r="V115" s="109">
        <v>86574115356</v>
      </c>
      <c r="W115" s="109">
        <v>66556261391</v>
      </c>
      <c r="X115" s="109">
        <v>31744307884</v>
      </c>
      <c r="Y115" s="109">
        <v>30613561992</v>
      </c>
      <c r="Z115" s="109">
        <v>25794198883</v>
      </c>
      <c r="AA115" s="109">
        <v>38541939122</v>
      </c>
      <c r="AB115" s="109">
        <v>39080732491</v>
      </c>
      <c r="AC115" s="109">
        <v>429740698643</v>
      </c>
      <c r="AD115" s="102">
        <v>429740698643</v>
      </c>
      <c r="AE115" s="111"/>
      <c r="AG115" s="94"/>
      <c r="AH115" s="94" t="s">
        <v>216</v>
      </c>
      <c r="AI115" s="94"/>
      <c r="AK115" s="48" t="str">
        <f t="shared" si="18"/>
        <v>Y</v>
      </c>
      <c r="AL115" s="48" t="str">
        <f t="shared" si="19"/>
        <v>Y</v>
      </c>
      <c r="AM115" s="48" t="str">
        <f t="shared" si="20"/>
        <v>Y</v>
      </c>
      <c r="AO115">
        <v>125685458246</v>
      </c>
      <c r="AP115" s="79">
        <f t="shared" si="21"/>
        <v>0</v>
      </c>
      <c r="AQ115" s="109">
        <v>25794198883</v>
      </c>
      <c r="AR115" s="106">
        <f t="shared" si="22"/>
        <v>0</v>
      </c>
    </row>
    <row r="116" spans="1:44">
      <c r="A116" s="63">
        <v>112</v>
      </c>
      <c r="B116" s="63"/>
      <c r="C116" s="56"/>
      <c r="D116" s="56"/>
      <c r="E116" s="56" t="s">
        <v>217</v>
      </c>
      <c r="F116" s="54">
        <v>151004976009</v>
      </c>
      <c r="G116" s="54">
        <v>154886642380</v>
      </c>
      <c r="H116" s="54">
        <v>182103488447</v>
      </c>
      <c r="I116" s="54">
        <v>175026942605</v>
      </c>
      <c r="J116" s="54">
        <v>168357656480</v>
      </c>
      <c r="K116" s="54">
        <v>186147316418</v>
      </c>
      <c r="L116" s="54">
        <v>177900426320</v>
      </c>
      <c r="M116" s="54">
        <v>181419924324</v>
      </c>
      <c r="N116" s="54">
        <v>220949222300</v>
      </c>
      <c r="O116" s="54">
        <v>330573336132</v>
      </c>
      <c r="P116" s="54">
        <v>302287318162</v>
      </c>
      <c r="Q116" s="54">
        <v>294877903876</v>
      </c>
      <c r="R116" s="81">
        <v>175847740188</v>
      </c>
      <c r="S116" s="80">
        <v>141398893809</v>
      </c>
      <c r="T116" s="109">
        <v>125685458246</v>
      </c>
      <c r="U116" s="109">
        <v>123285937154</v>
      </c>
      <c r="V116" s="109">
        <v>86574115356</v>
      </c>
      <c r="W116" s="109">
        <v>66556261391</v>
      </c>
      <c r="X116" s="109">
        <v>31744307884</v>
      </c>
      <c r="Y116" s="109">
        <v>30613561992</v>
      </c>
      <c r="Z116" s="109">
        <v>25794198883</v>
      </c>
      <c r="AA116" s="109">
        <v>38541939122</v>
      </c>
      <c r="AB116" s="109">
        <v>39080732491</v>
      </c>
      <c r="AC116" s="109">
        <v>429740698643</v>
      </c>
      <c r="AD116" s="102">
        <v>429740698643</v>
      </c>
      <c r="AE116" s="111"/>
      <c r="AG116" s="94"/>
      <c r="AH116" s="94"/>
      <c r="AI116" s="94" t="s">
        <v>217</v>
      </c>
      <c r="AK116" s="48" t="str">
        <f t="shared" si="18"/>
        <v>Y</v>
      </c>
      <c r="AL116" s="48" t="str">
        <f t="shared" si="19"/>
        <v>Y</v>
      </c>
      <c r="AM116" s="48" t="str">
        <f t="shared" si="20"/>
        <v>Y</v>
      </c>
      <c r="AO116">
        <v>125685458246</v>
      </c>
      <c r="AP116" s="79">
        <f t="shared" si="21"/>
        <v>0</v>
      </c>
      <c r="AQ116" s="109">
        <v>25794198883</v>
      </c>
      <c r="AR116" s="106">
        <f t="shared" si="22"/>
        <v>0</v>
      </c>
    </row>
    <row r="117" spans="1:44">
      <c r="A117" s="63">
        <v>113</v>
      </c>
      <c r="B117" s="63"/>
      <c r="C117" s="56"/>
      <c r="D117" s="56"/>
      <c r="E117" s="56" t="s">
        <v>218</v>
      </c>
      <c r="F117" s="54">
        <v>0</v>
      </c>
      <c r="G117" s="54">
        <v>0</v>
      </c>
      <c r="H117" s="54">
        <v>0</v>
      </c>
      <c r="I117" s="54">
        <v>0</v>
      </c>
      <c r="J117" s="54">
        <v>0</v>
      </c>
      <c r="K117" s="54">
        <v>0</v>
      </c>
      <c r="L117" s="54">
        <v>0</v>
      </c>
      <c r="M117" s="54">
        <v>0</v>
      </c>
      <c r="N117" s="54">
        <v>0</v>
      </c>
      <c r="O117" s="54">
        <v>0</v>
      </c>
      <c r="P117" s="54">
        <v>0</v>
      </c>
      <c r="Q117" s="54">
        <v>0</v>
      </c>
      <c r="R117" s="81">
        <v>0</v>
      </c>
      <c r="S117" s="80">
        <v>0</v>
      </c>
      <c r="T117" s="109">
        <v>0</v>
      </c>
      <c r="U117" s="109">
        <v>0</v>
      </c>
      <c r="V117" s="109">
        <v>0</v>
      </c>
      <c r="W117" s="109">
        <v>0</v>
      </c>
      <c r="X117" s="109">
        <v>0</v>
      </c>
      <c r="Y117" s="109">
        <v>0</v>
      </c>
      <c r="Z117" s="109">
        <v>0</v>
      </c>
      <c r="AA117" s="109">
        <v>0</v>
      </c>
      <c r="AB117" s="109">
        <v>0</v>
      </c>
      <c r="AC117" s="109">
        <v>0</v>
      </c>
      <c r="AD117" s="102">
        <v>0</v>
      </c>
      <c r="AE117" s="111"/>
      <c r="AG117" s="94"/>
      <c r="AH117" s="94"/>
      <c r="AI117" s="94" t="s">
        <v>218</v>
      </c>
      <c r="AK117" s="48" t="str">
        <f t="shared" si="18"/>
        <v>Y</v>
      </c>
      <c r="AL117" s="48" t="str">
        <f t="shared" si="19"/>
        <v>Y</v>
      </c>
      <c r="AM117" s="48" t="str">
        <f t="shared" si="20"/>
        <v>Y</v>
      </c>
      <c r="AO117">
        <v>0</v>
      </c>
      <c r="AP117" s="79">
        <f t="shared" si="21"/>
        <v>0</v>
      </c>
      <c r="AQ117" s="109">
        <v>0</v>
      </c>
      <c r="AR117" s="106">
        <f t="shared" si="22"/>
        <v>0</v>
      </c>
    </row>
    <row r="118" spans="1:44">
      <c r="A118" s="63">
        <v>114</v>
      </c>
      <c r="B118" s="63"/>
      <c r="C118" s="56"/>
      <c r="D118" s="56"/>
      <c r="E118" s="56" t="s">
        <v>219</v>
      </c>
      <c r="F118" s="54">
        <v>0</v>
      </c>
      <c r="G118" s="54">
        <v>0</v>
      </c>
      <c r="H118" s="54">
        <v>0</v>
      </c>
      <c r="I118" s="54">
        <v>0</v>
      </c>
      <c r="J118" s="54">
        <v>0</v>
      </c>
      <c r="K118" s="54">
        <v>0</v>
      </c>
      <c r="L118" s="54">
        <v>0</v>
      </c>
      <c r="M118" s="54">
        <v>0</v>
      </c>
      <c r="N118" s="54">
        <v>0</v>
      </c>
      <c r="O118" s="54">
        <v>0</v>
      </c>
      <c r="P118" s="54">
        <v>0</v>
      </c>
      <c r="Q118" s="54">
        <v>0</v>
      </c>
      <c r="R118" s="81">
        <v>0</v>
      </c>
      <c r="S118" s="80">
        <v>0</v>
      </c>
      <c r="T118" s="109">
        <v>0</v>
      </c>
      <c r="U118" s="109">
        <v>0</v>
      </c>
      <c r="V118" s="109">
        <v>0</v>
      </c>
      <c r="W118" s="109">
        <v>0</v>
      </c>
      <c r="X118" s="109">
        <v>0</v>
      </c>
      <c r="Y118" s="109">
        <v>0</v>
      </c>
      <c r="Z118" s="109">
        <v>0</v>
      </c>
      <c r="AA118" s="109">
        <v>0</v>
      </c>
      <c r="AB118" s="109">
        <v>0</v>
      </c>
      <c r="AC118" s="109">
        <v>0</v>
      </c>
      <c r="AD118" s="102">
        <v>0</v>
      </c>
      <c r="AE118" s="111"/>
      <c r="AG118" s="94"/>
      <c r="AH118" s="94"/>
      <c r="AI118" s="94" t="s">
        <v>219</v>
      </c>
      <c r="AK118" s="48" t="str">
        <f t="shared" si="18"/>
        <v>Y</v>
      </c>
      <c r="AL118" s="48" t="str">
        <f t="shared" si="19"/>
        <v>Y</v>
      </c>
      <c r="AM118" s="48" t="str">
        <f t="shared" si="20"/>
        <v>Y</v>
      </c>
      <c r="AO118">
        <v>0</v>
      </c>
      <c r="AP118" s="79">
        <f t="shared" si="21"/>
        <v>0</v>
      </c>
      <c r="AQ118" s="109">
        <v>0</v>
      </c>
      <c r="AR118" s="106">
        <f t="shared" si="22"/>
        <v>0</v>
      </c>
    </row>
    <row r="119" spans="1:44">
      <c r="A119" s="63">
        <v>115</v>
      </c>
      <c r="B119" s="63"/>
      <c r="C119" s="56"/>
      <c r="D119" s="56"/>
      <c r="E119" s="56" t="s">
        <v>220</v>
      </c>
      <c r="F119" s="54">
        <v>0</v>
      </c>
      <c r="G119" s="54">
        <v>0</v>
      </c>
      <c r="H119" s="54">
        <v>0</v>
      </c>
      <c r="I119" s="54">
        <v>0</v>
      </c>
      <c r="J119" s="54">
        <v>0</v>
      </c>
      <c r="K119" s="54">
        <v>0</v>
      </c>
      <c r="L119" s="54">
        <v>0</v>
      </c>
      <c r="M119" s="54">
        <v>0</v>
      </c>
      <c r="N119" s="54">
        <v>0</v>
      </c>
      <c r="O119" s="54">
        <v>0</v>
      </c>
      <c r="P119" s="54">
        <v>0</v>
      </c>
      <c r="Q119" s="54">
        <v>0</v>
      </c>
      <c r="R119" s="81">
        <v>0</v>
      </c>
      <c r="S119" s="80">
        <v>0</v>
      </c>
      <c r="T119" s="109">
        <v>0</v>
      </c>
      <c r="U119" s="109">
        <v>0</v>
      </c>
      <c r="V119" s="109">
        <v>0</v>
      </c>
      <c r="W119" s="109">
        <v>0</v>
      </c>
      <c r="X119" s="109">
        <v>0</v>
      </c>
      <c r="Y119" s="109">
        <v>0</v>
      </c>
      <c r="Z119" s="109">
        <v>0</v>
      </c>
      <c r="AA119" s="109">
        <v>0</v>
      </c>
      <c r="AB119" s="109">
        <v>0</v>
      </c>
      <c r="AC119" s="109">
        <v>0</v>
      </c>
      <c r="AD119" s="102">
        <v>0</v>
      </c>
      <c r="AE119" s="111"/>
      <c r="AG119" s="94"/>
      <c r="AH119" s="94"/>
      <c r="AI119" s="94" t="s">
        <v>220</v>
      </c>
      <c r="AK119" s="48" t="str">
        <f t="shared" si="18"/>
        <v>Y</v>
      </c>
      <c r="AL119" s="48" t="str">
        <f t="shared" si="19"/>
        <v>Y</v>
      </c>
      <c r="AM119" s="48" t="str">
        <f t="shared" si="20"/>
        <v>Y</v>
      </c>
      <c r="AO119">
        <v>0</v>
      </c>
      <c r="AP119" s="79">
        <f t="shared" si="21"/>
        <v>0</v>
      </c>
      <c r="AQ119" s="109">
        <v>0</v>
      </c>
      <c r="AR119" s="106">
        <f t="shared" si="22"/>
        <v>0</v>
      </c>
    </row>
    <row r="120" spans="1:44">
      <c r="A120" s="63">
        <v>116</v>
      </c>
      <c r="B120" s="8" t="s">
        <v>655</v>
      </c>
      <c r="C120" s="53" t="s">
        <v>221</v>
      </c>
      <c r="D120" s="53"/>
      <c r="E120" s="53"/>
      <c r="F120" s="54">
        <v>34076747135000.297</v>
      </c>
      <c r="G120" s="54">
        <v>32762077706434.078</v>
      </c>
      <c r="H120" s="54">
        <v>32975934086683.953</v>
      </c>
      <c r="I120" s="54">
        <v>32432502569714.813</v>
      </c>
      <c r="J120" s="54">
        <v>32316996451343.68</v>
      </c>
      <c r="K120" s="54">
        <v>31692981200858.887</v>
      </c>
      <c r="L120" s="54">
        <v>30260125334718</v>
      </c>
      <c r="M120" s="54">
        <v>30419563458212</v>
      </c>
      <c r="N120" s="54">
        <v>29357769521943</v>
      </c>
      <c r="O120" s="54">
        <v>28159802279764</v>
      </c>
      <c r="P120" s="54">
        <v>28159973602539</v>
      </c>
      <c r="Q120" s="54">
        <v>29308114704182</v>
      </c>
      <c r="R120" s="81">
        <v>28983814036599</v>
      </c>
      <c r="S120" s="80">
        <v>29357787649341</v>
      </c>
      <c r="T120" s="109">
        <v>29713831125530</v>
      </c>
      <c r="U120" s="109">
        <v>30008472236211</v>
      </c>
      <c r="V120" s="109">
        <v>28950518807784</v>
      </c>
      <c r="W120" s="109">
        <v>30429366180022</v>
      </c>
      <c r="X120" s="109">
        <v>31444970388169</v>
      </c>
      <c r="Y120" s="109">
        <v>32305788599764</v>
      </c>
      <c r="Z120" s="109">
        <v>32884960493677</v>
      </c>
      <c r="AA120" s="109">
        <v>33708362118147</v>
      </c>
      <c r="AB120" s="109">
        <v>36098725272102</v>
      </c>
      <c r="AC120" s="109">
        <v>36444451450375</v>
      </c>
      <c r="AD120" s="102">
        <v>36444451450375</v>
      </c>
      <c r="AE120" s="111"/>
      <c r="AG120" s="92" t="s">
        <v>221</v>
      </c>
      <c r="AH120" s="92"/>
      <c r="AI120" s="92"/>
      <c r="AK120" s="48" t="str">
        <f t="shared" si="18"/>
        <v>Y</v>
      </c>
      <c r="AL120" s="48" t="str">
        <f t="shared" si="19"/>
        <v>Y</v>
      </c>
      <c r="AM120" s="48" t="str">
        <f t="shared" si="20"/>
        <v>Y</v>
      </c>
      <c r="AO120">
        <v>29713831125530</v>
      </c>
      <c r="AP120" s="79">
        <f t="shared" si="21"/>
        <v>0</v>
      </c>
      <c r="AQ120" s="109">
        <v>32884960493677</v>
      </c>
      <c r="AR120" s="106">
        <f t="shared" si="22"/>
        <v>0</v>
      </c>
    </row>
    <row r="121" spans="1:44">
      <c r="A121" s="63">
        <v>117</v>
      </c>
      <c r="B121" s="8" t="s">
        <v>656</v>
      </c>
      <c r="C121" s="53" t="s">
        <v>222</v>
      </c>
      <c r="D121" s="53"/>
      <c r="E121" s="53"/>
      <c r="F121" s="54">
        <v>18448049335</v>
      </c>
      <c r="G121" s="54">
        <v>4592615642</v>
      </c>
      <c r="H121" s="54">
        <v>28680644788</v>
      </c>
      <c r="I121" s="54">
        <v>14150500066</v>
      </c>
      <c r="J121" s="54">
        <v>14861251081</v>
      </c>
      <c r="K121" s="54">
        <v>95332695697</v>
      </c>
      <c r="L121" s="54">
        <v>91012348687</v>
      </c>
      <c r="M121" s="54">
        <v>140080596621</v>
      </c>
      <c r="N121" s="54">
        <v>106990152498</v>
      </c>
      <c r="O121" s="54">
        <v>74066516984</v>
      </c>
      <c r="P121" s="54">
        <v>76867065676</v>
      </c>
      <c r="Q121" s="54">
        <v>50736117309</v>
      </c>
      <c r="R121" s="81">
        <v>17846953455</v>
      </c>
      <c r="S121" s="80">
        <v>34589954117</v>
      </c>
      <c r="T121" s="109">
        <v>27147941599</v>
      </c>
      <c r="U121" s="109">
        <v>43007681972</v>
      </c>
      <c r="V121" s="109">
        <v>21326691018</v>
      </c>
      <c r="W121" s="109">
        <v>29672397049</v>
      </c>
      <c r="X121" s="109">
        <v>28379479626</v>
      </c>
      <c r="Y121" s="109">
        <v>121310415453</v>
      </c>
      <c r="Z121" s="109">
        <v>88281491739</v>
      </c>
      <c r="AA121" s="109">
        <v>78001026762</v>
      </c>
      <c r="AB121" s="109">
        <v>73416583299</v>
      </c>
      <c r="AC121" s="109">
        <v>71797132681</v>
      </c>
      <c r="AD121" s="102">
        <v>71797132681</v>
      </c>
      <c r="AE121" s="111"/>
      <c r="AG121" s="92" t="s">
        <v>222</v>
      </c>
      <c r="AH121" s="92"/>
      <c r="AI121" s="92"/>
      <c r="AK121" s="48" t="str">
        <f t="shared" si="18"/>
        <v>Y</v>
      </c>
      <c r="AL121" s="48" t="str">
        <f t="shared" si="19"/>
        <v>Y</v>
      </c>
      <c r="AM121" s="48" t="str">
        <f t="shared" si="20"/>
        <v>Y</v>
      </c>
      <c r="AO121">
        <v>27147941599</v>
      </c>
      <c r="AP121" s="79">
        <f t="shared" si="21"/>
        <v>0</v>
      </c>
      <c r="AQ121" s="109">
        <v>88281491739</v>
      </c>
      <c r="AR121" s="106">
        <f t="shared" si="22"/>
        <v>0</v>
      </c>
    </row>
    <row r="122" spans="1:44">
      <c r="A122" s="63">
        <v>118</v>
      </c>
      <c r="B122" s="63"/>
      <c r="C122" s="56"/>
      <c r="D122" s="56" t="s">
        <v>223</v>
      </c>
      <c r="E122" s="56"/>
      <c r="F122" s="54">
        <v>18445954538</v>
      </c>
      <c r="G122" s="54">
        <v>4442533791</v>
      </c>
      <c r="H122" s="54">
        <v>24662142268</v>
      </c>
      <c r="I122" s="54">
        <v>10624664433</v>
      </c>
      <c r="J122" s="54">
        <v>9844529279</v>
      </c>
      <c r="K122" s="54">
        <v>92466738861</v>
      </c>
      <c r="L122" s="54">
        <v>88336314940</v>
      </c>
      <c r="M122" s="54">
        <v>137703771304</v>
      </c>
      <c r="N122" s="54">
        <v>104832786435</v>
      </c>
      <c r="O122" s="54">
        <v>71182097284</v>
      </c>
      <c r="P122" s="54">
        <v>71986230668</v>
      </c>
      <c r="Q122" s="54">
        <v>45630097024</v>
      </c>
      <c r="R122" s="81">
        <v>12925831656</v>
      </c>
      <c r="S122" s="80">
        <v>31003554890</v>
      </c>
      <c r="T122" s="109">
        <v>23256808698</v>
      </c>
      <c r="U122" s="109">
        <v>40108669838</v>
      </c>
      <c r="V122" s="109">
        <v>17768031160</v>
      </c>
      <c r="W122" s="109">
        <v>25554752422</v>
      </c>
      <c r="X122" s="109">
        <v>24887825541</v>
      </c>
      <c r="Y122" s="109">
        <v>119679265184</v>
      </c>
      <c r="Z122" s="109">
        <v>87069132265</v>
      </c>
      <c r="AA122" s="109">
        <v>77154502611</v>
      </c>
      <c r="AB122" s="109">
        <v>72813268580</v>
      </c>
      <c r="AC122" s="109">
        <v>71797132681</v>
      </c>
      <c r="AD122" s="102">
        <v>71797132681</v>
      </c>
      <c r="AE122" s="111"/>
      <c r="AG122" s="94"/>
      <c r="AH122" s="94" t="s">
        <v>223</v>
      </c>
      <c r="AI122" s="94"/>
      <c r="AK122" s="48" t="str">
        <f t="shared" si="18"/>
        <v>Y</v>
      </c>
      <c r="AL122" s="48" t="str">
        <f t="shared" si="19"/>
        <v>Y</v>
      </c>
      <c r="AM122" s="48" t="str">
        <f t="shared" si="20"/>
        <v>Y</v>
      </c>
      <c r="AO122">
        <v>23256808698</v>
      </c>
      <c r="AP122" s="79">
        <f t="shared" si="21"/>
        <v>0</v>
      </c>
      <c r="AQ122" s="109">
        <v>87069132265</v>
      </c>
      <c r="AR122" s="106">
        <f t="shared" si="22"/>
        <v>0</v>
      </c>
    </row>
    <row r="123" spans="1:44">
      <c r="A123" s="63">
        <v>119</v>
      </c>
      <c r="B123" s="63"/>
      <c r="C123" s="56"/>
      <c r="D123" s="56" t="s">
        <v>224</v>
      </c>
      <c r="E123" s="56"/>
      <c r="F123" s="54">
        <v>2094797</v>
      </c>
      <c r="G123" s="54">
        <v>150081851</v>
      </c>
      <c r="H123" s="54">
        <v>4018502520</v>
      </c>
      <c r="I123" s="54">
        <v>3525835633</v>
      </c>
      <c r="J123" s="54">
        <v>5016721802</v>
      </c>
      <c r="K123" s="54">
        <v>2865956836</v>
      </c>
      <c r="L123" s="54">
        <v>2676033747</v>
      </c>
      <c r="M123" s="54">
        <v>2376825317</v>
      </c>
      <c r="N123" s="54">
        <v>2157366063</v>
      </c>
      <c r="O123" s="54">
        <v>2884419700</v>
      </c>
      <c r="P123" s="54">
        <v>4880835008</v>
      </c>
      <c r="Q123" s="54">
        <v>5106020285</v>
      </c>
      <c r="R123" s="81">
        <v>4921121799</v>
      </c>
      <c r="S123" s="80">
        <v>3586399227</v>
      </c>
      <c r="T123" s="109">
        <v>3891132901</v>
      </c>
      <c r="U123" s="109">
        <v>2899012134</v>
      </c>
      <c r="V123" s="109">
        <v>3558659858</v>
      </c>
      <c r="W123" s="109">
        <v>4117644627</v>
      </c>
      <c r="X123" s="109">
        <v>3491654085</v>
      </c>
      <c r="Y123" s="109">
        <v>1631150269</v>
      </c>
      <c r="Z123" s="109">
        <v>1212359474</v>
      </c>
      <c r="AA123" s="109">
        <v>846524151</v>
      </c>
      <c r="AB123" s="109">
        <v>603314719</v>
      </c>
      <c r="AC123" s="109">
        <v>0</v>
      </c>
      <c r="AD123" s="102">
        <v>0</v>
      </c>
      <c r="AE123" s="111"/>
      <c r="AG123" s="94"/>
      <c r="AH123" s="94" t="s">
        <v>224</v>
      </c>
      <c r="AI123" s="94"/>
      <c r="AK123" s="48" t="str">
        <f t="shared" si="18"/>
        <v>Y</v>
      </c>
      <c r="AL123" s="48" t="str">
        <f t="shared" si="19"/>
        <v>Y</v>
      </c>
      <c r="AM123" s="48" t="str">
        <f t="shared" si="20"/>
        <v>Y</v>
      </c>
      <c r="AO123">
        <v>3891132901</v>
      </c>
      <c r="AP123" s="79">
        <f t="shared" si="21"/>
        <v>0</v>
      </c>
      <c r="AQ123" s="109">
        <v>1212359474</v>
      </c>
      <c r="AR123" s="106">
        <f t="shared" si="22"/>
        <v>0</v>
      </c>
    </row>
    <row r="124" spans="1:44">
      <c r="A124" s="63">
        <v>120</v>
      </c>
      <c r="B124" s="11" t="s">
        <v>657</v>
      </c>
      <c r="C124" s="53" t="s">
        <v>225</v>
      </c>
      <c r="D124" s="53"/>
      <c r="E124" s="53"/>
      <c r="F124" s="54">
        <v>94364344057.159912</v>
      </c>
      <c r="G124" s="54">
        <v>102274647240.15991</v>
      </c>
      <c r="H124" s="54">
        <v>124695107752.15991</v>
      </c>
      <c r="I124" s="54">
        <v>109429367448</v>
      </c>
      <c r="J124" s="54">
        <v>137809997025</v>
      </c>
      <c r="K124" s="54">
        <v>167114539080</v>
      </c>
      <c r="L124" s="54">
        <v>196760588934</v>
      </c>
      <c r="M124" s="54">
        <v>162053249634</v>
      </c>
      <c r="N124" s="54">
        <v>167040570283</v>
      </c>
      <c r="O124" s="54">
        <v>201982280465</v>
      </c>
      <c r="P124" s="54">
        <v>232792718387</v>
      </c>
      <c r="Q124" s="54">
        <v>169167898688</v>
      </c>
      <c r="R124" s="81">
        <v>212183607872</v>
      </c>
      <c r="S124" s="80">
        <v>177431129730</v>
      </c>
      <c r="T124" s="109">
        <v>231548739421</v>
      </c>
      <c r="U124" s="109">
        <v>161925252291</v>
      </c>
      <c r="V124" s="109">
        <v>169761386044</v>
      </c>
      <c r="W124" s="109">
        <v>178439047630.96191</v>
      </c>
      <c r="X124" s="109">
        <v>216309739211</v>
      </c>
      <c r="Y124" s="109">
        <v>60794311621</v>
      </c>
      <c r="Z124" s="109">
        <v>40015558839</v>
      </c>
      <c r="AA124" s="109">
        <v>63604305701.5</v>
      </c>
      <c r="AB124" s="109">
        <v>103861613483</v>
      </c>
      <c r="AC124" s="109">
        <v>25573194052</v>
      </c>
      <c r="AD124" s="102">
        <v>25573194052</v>
      </c>
      <c r="AE124" s="111"/>
      <c r="AG124" s="92" t="s">
        <v>225</v>
      </c>
      <c r="AH124" s="92"/>
      <c r="AI124" s="92"/>
      <c r="AK124" s="48" t="str">
        <f t="shared" si="18"/>
        <v>Y</v>
      </c>
      <c r="AL124" s="48" t="str">
        <f t="shared" si="19"/>
        <v>Y</v>
      </c>
      <c r="AM124" s="48" t="str">
        <f t="shared" si="20"/>
        <v>Y</v>
      </c>
      <c r="AO124">
        <v>231548739421</v>
      </c>
      <c r="AP124" s="79">
        <f t="shared" si="21"/>
        <v>0</v>
      </c>
      <c r="AQ124" s="109">
        <v>40015558839</v>
      </c>
      <c r="AR124" s="106">
        <f t="shared" si="22"/>
        <v>0</v>
      </c>
    </row>
    <row r="125" spans="1:44">
      <c r="A125" s="63">
        <v>121</v>
      </c>
      <c r="B125" s="11" t="s">
        <v>658</v>
      </c>
      <c r="C125" s="53" t="s">
        <v>226</v>
      </c>
      <c r="D125" s="53"/>
      <c r="E125" s="53"/>
      <c r="F125" s="54">
        <v>417204125116</v>
      </c>
      <c r="G125" s="54">
        <v>400006518657</v>
      </c>
      <c r="H125" s="54">
        <v>410843637572</v>
      </c>
      <c r="I125" s="54">
        <v>438055372673</v>
      </c>
      <c r="J125" s="54">
        <v>437926372956</v>
      </c>
      <c r="K125" s="54">
        <v>488398674710</v>
      </c>
      <c r="L125" s="54">
        <v>452066295715</v>
      </c>
      <c r="M125" s="54">
        <v>448972241055</v>
      </c>
      <c r="N125" s="54">
        <v>441771473244</v>
      </c>
      <c r="O125" s="54">
        <v>428549672667</v>
      </c>
      <c r="P125" s="54">
        <v>408573493872</v>
      </c>
      <c r="Q125" s="54">
        <v>364295487248</v>
      </c>
      <c r="R125" s="81">
        <v>300596645184</v>
      </c>
      <c r="S125" s="80">
        <v>315072707738</v>
      </c>
      <c r="T125" s="109">
        <v>319204536993.20551</v>
      </c>
      <c r="U125" s="109">
        <v>338771965285.74231</v>
      </c>
      <c r="V125" s="109">
        <v>313830153475</v>
      </c>
      <c r="W125" s="109">
        <v>340853700038</v>
      </c>
      <c r="X125" s="109">
        <v>383157901694</v>
      </c>
      <c r="Y125" s="109">
        <v>408666073371</v>
      </c>
      <c r="Z125" s="109">
        <v>413140312307</v>
      </c>
      <c r="AA125" s="109">
        <v>397790246844</v>
      </c>
      <c r="AB125" s="109">
        <v>377320779919</v>
      </c>
      <c r="AC125" s="109">
        <v>384101566930</v>
      </c>
      <c r="AD125" s="102">
        <v>384101566930</v>
      </c>
      <c r="AE125" s="111"/>
      <c r="AG125" s="92" t="s">
        <v>226</v>
      </c>
      <c r="AH125" s="92"/>
      <c r="AI125" s="92"/>
      <c r="AK125" s="48" t="str">
        <f t="shared" si="18"/>
        <v>Y</v>
      </c>
      <c r="AL125" s="48" t="str">
        <f t="shared" si="19"/>
        <v>Y</v>
      </c>
      <c r="AM125" s="48" t="str">
        <f t="shared" si="20"/>
        <v>Y</v>
      </c>
      <c r="AO125">
        <v>319204536993.20551</v>
      </c>
      <c r="AP125" s="79">
        <f t="shared" si="21"/>
        <v>0</v>
      </c>
      <c r="AQ125" s="109">
        <v>413140312307</v>
      </c>
      <c r="AR125" s="106">
        <f t="shared" si="22"/>
        <v>0</v>
      </c>
    </row>
    <row r="126" spans="1:44">
      <c r="A126" s="63">
        <v>122</v>
      </c>
      <c r="B126" s="63"/>
      <c r="C126" s="56"/>
      <c r="D126" s="56" t="s">
        <v>227</v>
      </c>
      <c r="E126" s="56"/>
      <c r="F126" s="54">
        <v>66176616395</v>
      </c>
      <c r="G126" s="54">
        <v>50378189049</v>
      </c>
      <c r="H126" s="54">
        <v>52529238447</v>
      </c>
      <c r="I126" s="54">
        <v>58379176959</v>
      </c>
      <c r="J126" s="54">
        <v>63829711960</v>
      </c>
      <c r="K126" s="54">
        <v>65087849321</v>
      </c>
      <c r="L126" s="54">
        <v>53539130770</v>
      </c>
      <c r="M126" s="54">
        <v>67342368080</v>
      </c>
      <c r="N126" s="54">
        <v>64480544825</v>
      </c>
      <c r="O126" s="54">
        <v>67213965855</v>
      </c>
      <c r="P126" s="54">
        <v>60337904138</v>
      </c>
      <c r="Q126" s="54">
        <v>62216587510</v>
      </c>
      <c r="R126" s="81">
        <v>45122586838</v>
      </c>
      <c r="S126" s="80">
        <v>52185475451</v>
      </c>
      <c r="T126" s="109">
        <v>41158551772</v>
      </c>
      <c r="U126" s="109">
        <v>81751145932.472931</v>
      </c>
      <c r="V126" s="109">
        <v>49914349503</v>
      </c>
      <c r="W126" s="109">
        <v>71833736396</v>
      </c>
      <c r="X126" s="109">
        <v>82190532200</v>
      </c>
      <c r="Y126" s="109">
        <v>82922497809</v>
      </c>
      <c r="Z126" s="109">
        <v>93258597398</v>
      </c>
      <c r="AA126" s="109">
        <v>82885073246</v>
      </c>
      <c r="AB126" s="109">
        <v>78066935717</v>
      </c>
      <c r="AC126" s="109">
        <v>85224069988</v>
      </c>
      <c r="AD126" s="102">
        <v>85224069988</v>
      </c>
      <c r="AE126" s="111"/>
      <c r="AG126" s="94"/>
      <c r="AH126" s="94" t="s">
        <v>227</v>
      </c>
      <c r="AI126" s="94"/>
      <c r="AK126" s="48" t="str">
        <f t="shared" si="18"/>
        <v>Y</v>
      </c>
      <c r="AL126" s="48" t="str">
        <f t="shared" si="19"/>
        <v>Y</v>
      </c>
      <c r="AM126" s="48" t="str">
        <f t="shared" si="20"/>
        <v>Y</v>
      </c>
      <c r="AO126">
        <v>41158551772</v>
      </c>
      <c r="AP126" s="79">
        <f t="shared" si="21"/>
        <v>0</v>
      </c>
      <c r="AQ126" s="109">
        <v>93258597398</v>
      </c>
      <c r="AR126" s="106">
        <f t="shared" si="22"/>
        <v>0</v>
      </c>
    </row>
    <row r="127" spans="1:44">
      <c r="A127" s="63">
        <v>123</v>
      </c>
      <c r="B127" s="63"/>
      <c r="C127" s="56"/>
      <c r="D127" s="56" t="s">
        <v>228</v>
      </c>
      <c r="E127" s="56"/>
      <c r="F127" s="54">
        <v>107469780453</v>
      </c>
      <c r="G127" s="54">
        <v>111705103256</v>
      </c>
      <c r="H127" s="54">
        <v>114154265194</v>
      </c>
      <c r="I127" s="54">
        <v>120449147800</v>
      </c>
      <c r="J127" s="54">
        <v>112775339068</v>
      </c>
      <c r="K127" s="54">
        <v>118863518902</v>
      </c>
      <c r="L127" s="54">
        <v>114646902487</v>
      </c>
      <c r="M127" s="54">
        <v>117265458747</v>
      </c>
      <c r="N127" s="54">
        <v>115044570137</v>
      </c>
      <c r="O127" s="54">
        <v>113045328735</v>
      </c>
      <c r="P127" s="54">
        <v>112956973150</v>
      </c>
      <c r="Q127" s="54">
        <v>111803568014</v>
      </c>
      <c r="R127" s="81">
        <v>111095918323</v>
      </c>
      <c r="S127" s="80">
        <v>115916211873</v>
      </c>
      <c r="T127" s="109">
        <v>97010496894</v>
      </c>
      <c r="U127" s="109">
        <v>99100326392.269363</v>
      </c>
      <c r="V127" s="109">
        <v>98608461480</v>
      </c>
      <c r="W127" s="109">
        <v>105727950771</v>
      </c>
      <c r="X127" s="109">
        <v>101850166995</v>
      </c>
      <c r="Y127" s="109">
        <v>109543261504</v>
      </c>
      <c r="Z127" s="109">
        <v>107066110436</v>
      </c>
      <c r="AA127" s="109">
        <v>97676112750</v>
      </c>
      <c r="AB127" s="109">
        <v>92748523124</v>
      </c>
      <c r="AC127" s="109">
        <v>94568279659</v>
      </c>
      <c r="AD127" s="102">
        <v>94568279659</v>
      </c>
      <c r="AE127" s="111"/>
      <c r="AG127" s="94"/>
      <c r="AH127" s="94" t="s">
        <v>228</v>
      </c>
      <c r="AI127" s="94"/>
      <c r="AK127" s="48" t="str">
        <f t="shared" si="18"/>
        <v>Y</v>
      </c>
      <c r="AL127" s="48" t="str">
        <f t="shared" si="19"/>
        <v>Y</v>
      </c>
      <c r="AM127" s="48" t="str">
        <f t="shared" si="20"/>
        <v>Y</v>
      </c>
      <c r="AO127">
        <v>97010496894</v>
      </c>
      <c r="AP127" s="79">
        <f t="shared" si="21"/>
        <v>0</v>
      </c>
      <c r="AQ127" s="109">
        <v>107066110436</v>
      </c>
      <c r="AR127" s="106">
        <f t="shared" si="22"/>
        <v>0</v>
      </c>
    </row>
    <row r="128" spans="1:44">
      <c r="A128" s="63">
        <v>124</v>
      </c>
      <c r="B128" s="63"/>
      <c r="C128" s="56"/>
      <c r="D128" s="56" t="s">
        <v>229</v>
      </c>
      <c r="E128" s="56"/>
      <c r="F128" s="54">
        <v>243557728268</v>
      </c>
      <c r="G128" s="54">
        <v>237923226352</v>
      </c>
      <c r="H128" s="54">
        <v>244160133931</v>
      </c>
      <c r="I128" s="54">
        <v>259227047914</v>
      </c>
      <c r="J128" s="54">
        <v>261321321928</v>
      </c>
      <c r="K128" s="54">
        <v>304447306487</v>
      </c>
      <c r="L128" s="54">
        <v>283880262458</v>
      </c>
      <c r="M128" s="54">
        <v>264364414228</v>
      </c>
      <c r="N128" s="54">
        <v>262246358282</v>
      </c>
      <c r="O128" s="54">
        <v>248290378077</v>
      </c>
      <c r="P128" s="54">
        <v>235278616584</v>
      </c>
      <c r="Q128" s="54">
        <v>190275331724</v>
      </c>
      <c r="R128" s="81">
        <v>144378140023</v>
      </c>
      <c r="S128" s="80">
        <v>146971020414</v>
      </c>
      <c r="T128" s="109">
        <v>181035488327.20551</v>
      </c>
      <c r="U128" s="109">
        <v>157920492961</v>
      </c>
      <c r="V128" s="109">
        <v>165307342492</v>
      </c>
      <c r="W128" s="109">
        <v>163292012871</v>
      </c>
      <c r="X128" s="109">
        <v>199117202499</v>
      </c>
      <c r="Y128" s="109">
        <v>216200314058</v>
      </c>
      <c r="Z128" s="109">
        <v>212815604473</v>
      </c>
      <c r="AA128" s="109">
        <v>217229060848</v>
      </c>
      <c r="AB128" s="109">
        <v>206505321078</v>
      </c>
      <c r="AC128" s="109">
        <v>204309217283</v>
      </c>
      <c r="AD128" s="102">
        <v>204309217283</v>
      </c>
      <c r="AE128" s="111"/>
      <c r="AG128" s="94"/>
      <c r="AH128" s="94" t="s">
        <v>229</v>
      </c>
      <c r="AI128" s="94"/>
      <c r="AK128" s="48" t="str">
        <f t="shared" si="18"/>
        <v>Y</v>
      </c>
      <c r="AL128" s="48" t="str">
        <f t="shared" si="19"/>
        <v>Y</v>
      </c>
      <c r="AM128" s="48" t="str">
        <f t="shared" si="20"/>
        <v>Y</v>
      </c>
      <c r="AO128">
        <v>181035488327.20551</v>
      </c>
      <c r="AP128" s="79">
        <f t="shared" si="21"/>
        <v>0</v>
      </c>
      <c r="AQ128" s="109">
        <v>212815604473</v>
      </c>
      <c r="AR128" s="106">
        <f t="shared" si="22"/>
        <v>0</v>
      </c>
    </row>
    <row r="129" spans="1:44">
      <c r="A129" s="63">
        <v>125</v>
      </c>
      <c r="B129" s="63"/>
      <c r="C129" s="56"/>
      <c r="D129" s="56"/>
      <c r="E129" s="56" t="s">
        <v>230</v>
      </c>
      <c r="F129" s="54">
        <v>0</v>
      </c>
      <c r="G129" s="54">
        <v>0</v>
      </c>
      <c r="H129" s="54">
        <v>0</v>
      </c>
      <c r="I129" s="54">
        <v>0</v>
      </c>
      <c r="J129" s="54">
        <v>0</v>
      </c>
      <c r="K129" s="54">
        <v>0</v>
      </c>
      <c r="L129" s="54">
        <v>0</v>
      </c>
      <c r="M129" s="54">
        <v>0</v>
      </c>
      <c r="N129" s="54">
        <v>0</v>
      </c>
      <c r="O129" s="54">
        <v>0</v>
      </c>
      <c r="P129" s="54">
        <v>0</v>
      </c>
      <c r="Q129" s="54">
        <v>0</v>
      </c>
      <c r="R129" s="81">
        <v>0</v>
      </c>
      <c r="S129" s="80">
        <v>0</v>
      </c>
      <c r="T129" s="109">
        <v>0</v>
      </c>
      <c r="U129" s="109">
        <v>0</v>
      </c>
      <c r="V129" s="109">
        <v>0</v>
      </c>
      <c r="W129" s="109">
        <v>0</v>
      </c>
      <c r="X129" s="109">
        <v>0</v>
      </c>
      <c r="Y129" s="109">
        <v>0</v>
      </c>
      <c r="Z129" s="109">
        <v>0</v>
      </c>
      <c r="AA129" s="109">
        <v>0</v>
      </c>
      <c r="AB129" s="109">
        <v>0</v>
      </c>
      <c r="AC129" s="109">
        <v>0</v>
      </c>
      <c r="AD129" s="102">
        <v>0</v>
      </c>
      <c r="AE129" s="111"/>
      <c r="AG129" s="94"/>
      <c r="AH129" s="94"/>
      <c r="AI129" s="94" t="s">
        <v>230</v>
      </c>
      <c r="AK129" s="48" t="str">
        <f t="shared" si="18"/>
        <v>Y</v>
      </c>
      <c r="AL129" s="48" t="str">
        <f t="shared" si="19"/>
        <v>Y</v>
      </c>
      <c r="AM129" s="48" t="str">
        <f t="shared" si="20"/>
        <v>Y</v>
      </c>
      <c r="AO129">
        <v>0</v>
      </c>
      <c r="AP129" s="79">
        <f t="shared" si="21"/>
        <v>0</v>
      </c>
      <c r="AQ129" s="109">
        <v>0</v>
      </c>
      <c r="AR129" s="106">
        <f t="shared" si="22"/>
        <v>0</v>
      </c>
    </row>
    <row r="130" spans="1:44">
      <c r="A130" s="63">
        <v>126</v>
      </c>
      <c r="B130" s="63"/>
      <c r="C130" s="56"/>
      <c r="D130" s="56"/>
      <c r="E130" s="56" t="s">
        <v>231</v>
      </c>
      <c r="F130" s="54">
        <v>41132196945</v>
      </c>
      <c r="G130" s="54">
        <v>42211314109</v>
      </c>
      <c r="H130" s="54">
        <v>42894317477</v>
      </c>
      <c r="I130" s="54">
        <v>45967823463</v>
      </c>
      <c r="J130" s="54">
        <v>44498017345</v>
      </c>
      <c r="K130" s="54">
        <v>45682459116</v>
      </c>
      <c r="L130" s="54">
        <v>45862305405</v>
      </c>
      <c r="M130" s="54">
        <v>42271352656</v>
      </c>
      <c r="N130" s="54">
        <v>42892611034</v>
      </c>
      <c r="O130" s="54">
        <v>42708324300</v>
      </c>
      <c r="P130" s="54">
        <v>43431985498</v>
      </c>
      <c r="Q130" s="54">
        <v>44526519332</v>
      </c>
      <c r="R130" s="81">
        <v>44191534247</v>
      </c>
      <c r="S130" s="80">
        <v>44318154734</v>
      </c>
      <c r="T130" s="109">
        <v>44661914942</v>
      </c>
      <c r="U130" s="109">
        <v>43907515788</v>
      </c>
      <c r="V130" s="109">
        <v>43669220843</v>
      </c>
      <c r="W130" s="109">
        <v>47970545745</v>
      </c>
      <c r="X130" s="109">
        <v>47830069782</v>
      </c>
      <c r="Y130" s="109">
        <v>58141678184</v>
      </c>
      <c r="Z130" s="109">
        <v>58313135613</v>
      </c>
      <c r="AA130" s="109">
        <v>58747620472</v>
      </c>
      <c r="AB130" s="109">
        <v>54085950705</v>
      </c>
      <c r="AC130" s="109">
        <v>60468889758</v>
      </c>
      <c r="AD130" s="102">
        <v>60468889758</v>
      </c>
      <c r="AE130" s="111"/>
      <c r="AG130" s="94"/>
      <c r="AH130" s="94"/>
      <c r="AI130" s="94" t="s">
        <v>231</v>
      </c>
      <c r="AK130" s="48" t="str">
        <f t="shared" si="18"/>
        <v>Y</v>
      </c>
      <c r="AL130" s="48" t="str">
        <f t="shared" si="19"/>
        <v>Y</v>
      </c>
      <c r="AM130" s="48" t="str">
        <f t="shared" si="20"/>
        <v>Y</v>
      </c>
      <c r="AO130">
        <v>44661914942</v>
      </c>
      <c r="AP130" s="79">
        <f t="shared" si="21"/>
        <v>0</v>
      </c>
      <c r="AQ130" s="109">
        <v>58313135613</v>
      </c>
      <c r="AR130" s="106">
        <f t="shared" si="22"/>
        <v>0</v>
      </c>
    </row>
    <row r="131" spans="1:44">
      <c r="A131" s="63">
        <v>127</v>
      </c>
      <c r="B131" s="63"/>
      <c r="C131" s="56"/>
      <c r="D131" s="56"/>
      <c r="E131" s="56" t="s">
        <v>232</v>
      </c>
      <c r="F131" s="54">
        <v>14073004547</v>
      </c>
      <c r="G131" s="54">
        <v>21779895894</v>
      </c>
      <c r="H131" s="54">
        <v>24746439694</v>
      </c>
      <c r="I131" s="54">
        <v>27256104028</v>
      </c>
      <c r="J131" s="54">
        <v>27495144643</v>
      </c>
      <c r="K131" s="54">
        <v>29004498634</v>
      </c>
      <c r="L131" s="54">
        <v>30173767330</v>
      </c>
      <c r="M131" s="54">
        <v>30975733194</v>
      </c>
      <c r="N131" s="54">
        <v>33381452632</v>
      </c>
      <c r="O131" s="54">
        <v>33545241354</v>
      </c>
      <c r="P131" s="54">
        <v>34305250621</v>
      </c>
      <c r="Q131" s="54">
        <v>35018260368</v>
      </c>
      <c r="R131" s="81">
        <v>33857341077</v>
      </c>
      <c r="S131" s="80">
        <v>33428776897</v>
      </c>
      <c r="T131" s="109">
        <v>31240695379</v>
      </c>
      <c r="U131" s="109">
        <v>36935718927</v>
      </c>
      <c r="V131" s="109">
        <v>44970678705</v>
      </c>
      <c r="W131" s="109">
        <v>49964892662</v>
      </c>
      <c r="X131" s="109">
        <v>51510439096</v>
      </c>
      <c r="Y131" s="109">
        <v>55189170735</v>
      </c>
      <c r="Z131" s="109">
        <v>56579102927</v>
      </c>
      <c r="AA131" s="109">
        <v>58255801379</v>
      </c>
      <c r="AB131" s="109">
        <v>56902400373</v>
      </c>
      <c r="AC131" s="109">
        <v>56002016016</v>
      </c>
      <c r="AD131" s="102">
        <v>56002016016</v>
      </c>
      <c r="AE131" s="111"/>
      <c r="AG131" s="94"/>
      <c r="AH131" s="94"/>
      <c r="AI131" s="94" t="s">
        <v>232</v>
      </c>
      <c r="AK131" s="48" t="str">
        <f t="shared" si="18"/>
        <v>Y</v>
      </c>
      <c r="AL131" s="48" t="str">
        <f t="shared" si="19"/>
        <v>Y</v>
      </c>
      <c r="AM131" s="48" t="str">
        <f t="shared" si="20"/>
        <v>Y</v>
      </c>
      <c r="AO131">
        <v>31240695379</v>
      </c>
      <c r="AP131" s="79">
        <f t="shared" si="21"/>
        <v>0</v>
      </c>
      <c r="AQ131" s="109">
        <v>56579102927</v>
      </c>
      <c r="AR131" s="106">
        <f t="shared" si="22"/>
        <v>0</v>
      </c>
    </row>
    <row r="132" spans="1:44">
      <c r="A132" s="63">
        <v>128</v>
      </c>
      <c r="B132" s="63"/>
      <c r="C132" s="56"/>
      <c r="D132" s="56"/>
      <c r="E132" s="56" t="s">
        <v>233</v>
      </c>
      <c r="F132" s="54">
        <v>0</v>
      </c>
      <c r="G132" s="54">
        <v>0</v>
      </c>
      <c r="H132" s="54">
        <v>0</v>
      </c>
      <c r="I132" s="54">
        <v>0</v>
      </c>
      <c r="J132" s="54">
        <v>0</v>
      </c>
      <c r="K132" s="54">
        <v>0</v>
      </c>
      <c r="L132" s="54">
        <v>0</v>
      </c>
      <c r="M132" s="54">
        <v>257847946</v>
      </c>
      <c r="N132" s="54">
        <v>1000000000</v>
      </c>
      <c r="O132" s="54">
        <v>1000000000</v>
      </c>
      <c r="P132" s="54">
        <v>1000000000</v>
      </c>
      <c r="Q132" s="54">
        <v>3006130988</v>
      </c>
      <c r="R132" s="81">
        <v>3006130988</v>
      </c>
      <c r="S132" s="80">
        <v>3006130988</v>
      </c>
      <c r="T132" s="109">
        <v>0</v>
      </c>
      <c r="U132" s="109">
        <v>0</v>
      </c>
      <c r="V132" s="109">
        <v>0</v>
      </c>
      <c r="W132" s="109">
        <v>0</v>
      </c>
      <c r="X132" s="109">
        <v>0</v>
      </c>
      <c r="Y132" s="109">
        <v>0</v>
      </c>
      <c r="Z132" s="109">
        <v>0</v>
      </c>
      <c r="AA132" s="109">
        <v>0</v>
      </c>
      <c r="AB132" s="109">
        <v>0</v>
      </c>
      <c r="AC132" s="109">
        <v>0</v>
      </c>
      <c r="AD132" s="102">
        <v>0</v>
      </c>
      <c r="AE132" s="111"/>
      <c r="AG132" s="94"/>
      <c r="AH132" s="94"/>
      <c r="AI132" s="94" t="s">
        <v>233</v>
      </c>
      <c r="AK132" s="48" t="str">
        <f t="shared" si="18"/>
        <v>Y</v>
      </c>
      <c r="AL132" s="48" t="str">
        <f t="shared" si="19"/>
        <v>Y</v>
      </c>
      <c r="AM132" s="48" t="str">
        <f t="shared" si="20"/>
        <v>Y</v>
      </c>
      <c r="AO132">
        <v>0</v>
      </c>
      <c r="AP132" s="79">
        <f t="shared" si="21"/>
        <v>0</v>
      </c>
      <c r="AQ132" s="109">
        <v>0</v>
      </c>
      <c r="AR132" s="106">
        <f t="shared" si="22"/>
        <v>0</v>
      </c>
    </row>
    <row r="133" spans="1:44">
      <c r="A133" s="63">
        <v>129</v>
      </c>
      <c r="B133" s="63"/>
      <c r="C133" s="56"/>
      <c r="D133" s="56"/>
      <c r="E133" s="56" t="s">
        <v>234</v>
      </c>
      <c r="F133" s="54">
        <v>18992726487</v>
      </c>
      <c r="G133" s="54">
        <v>20820662344</v>
      </c>
      <c r="H133" s="54">
        <v>75405643854.071777</v>
      </c>
      <c r="I133" s="54">
        <v>85560250772.071777</v>
      </c>
      <c r="J133" s="54">
        <v>89668799997.423813</v>
      </c>
      <c r="K133" s="54">
        <v>88165545130</v>
      </c>
      <c r="L133" s="54">
        <v>20583503351</v>
      </c>
      <c r="M133" s="54">
        <v>142514483495</v>
      </c>
      <c r="N133" s="54">
        <v>139551271039</v>
      </c>
      <c r="O133" s="54">
        <v>12858167766</v>
      </c>
      <c r="P133" s="54">
        <v>110497586859</v>
      </c>
      <c r="Q133" s="54">
        <v>61879212407.000008</v>
      </c>
      <c r="R133" s="81">
        <v>25596195340</v>
      </c>
      <c r="S133" s="80">
        <v>12884396282</v>
      </c>
      <c r="T133" s="109">
        <v>55720109011</v>
      </c>
      <c r="U133" s="109">
        <v>30369222302</v>
      </c>
      <c r="V133" s="109">
        <v>29034651529</v>
      </c>
      <c r="W133" s="109">
        <v>28838546092</v>
      </c>
      <c r="X133" s="109">
        <v>67587952893</v>
      </c>
      <c r="Y133" s="109">
        <v>95979284336</v>
      </c>
      <c r="Z133" s="109">
        <v>94005083107</v>
      </c>
      <c r="AA133" s="109">
        <v>96896455700</v>
      </c>
      <c r="AB133" s="109">
        <v>85732541042</v>
      </c>
      <c r="AC133" s="109">
        <v>70496610519</v>
      </c>
      <c r="AD133" s="102">
        <v>70496610519</v>
      </c>
      <c r="AE133" s="111"/>
      <c r="AG133" s="94"/>
      <c r="AH133" s="94"/>
      <c r="AI133" s="94" t="s">
        <v>234</v>
      </c>
      <c r="AK133" s="48" t="str">
        <f t="shared" ref="AK133:AK164" si="23">IF(AG133=C133,"Y","NO!!!!!!!!!!!1")</f>
        <v>Y</v>
      </c>
      <c r="AL133" s="48" t="str">
        <f t="shared" ref="AL133:AL164" si="24">IF(AH133=D133,"Y","NO!!!!!!!!!!!1")</f>
        <v>Y</v>
      </c>
      <c r="AM133" s="48" t="str">
        <f t="shared" ref="AM133:AM164" si="25">IF(AI133=E133,"Y","NO!!!!!!!!!!!1")</f>
        <v>Y</v>
      </c>
      <c r="AO133">
        <v>55720109011</v>
      </c>
      <c r="AP133" s="79">
        <f t="shared" ref="AP133:AP164" si="26">AO133-T133</f>
        <v>0</v>
      </c>
      <c r="AQ133" s="109">
        <v>94005083107</v>
      </c>
      <c r="AR133" s="106">
        <f t="shared" ref="AR133:AR164" si="27">AQ133-Z133</f>
        <v>0</v>
      </c>
    </row>
    <row r="134" spans="1:44">
      <c r="A134" s="63">
        <v>130</v>
      </c>
      <c r="B134" s="63"/>
      <c r="C134" s="56"/>
      <c r="D134" s="56"/>
      <c r="E134" s="56" t="s">
        <v>235</v>
      </c>
      <c r="F134" s="54">
        <v>14386316278</v>
      </c>
      <c r="G134" s="54">
        <v>13444475192</v>
      </c>
      <c r="H134" s="54">
        <v>13120943927</v>
      </c>
      <c r="I134" s="54">
        <v>16341206191</v>
      </c>
      <c r="J134" s="54">
        <v>11396621889</v>
      </c>
      <c r="K134" s="54">
        <v>15763188828</v>
      </c>
      <c r="L134" s="54">
        <v>17721671962</v>
      </c>
      <c r="M134" s="54">
        <v>16205974427</v>
      </c>
      <c r="N134" s="54">
        <v>17920394790</v>
      </c>
      <c r="O134" s="54">
        <v>19219492427</v>
      </c>
      <c r="P134" s="54">
        <v>22777991203</v>
      </c>
      <c r="Q134" s="54">
        <v>21305923210</v>
      </c>
      <c r="R134" s="81">
        <v>16969870458</v>
      </c>
      <c r="S134" s="80">
        <v>16788002557</v>
      </c>
      <c r="T134" s="109">
        <v>4653863573</v>
      </c>
      <c r="U134" s="109">
        <v>2344</v>
      </c>
      <c r="V134" s="109">
        <v>2307</v>
      </c>
      <c r="W134" s="109">
        <v>2329</v>
      </c>
      <c r="X134" s="109">
        <v>2193</v>
      </c>
      <c r="Y134" s="109">
        <v>2417</v>
      </c>
      <c r="Z134" s="109">
        <v>2232</v>
      </c>
      <c r="AA134" s="109">
        <v>0</v>
      </c>
      <c r="AB134" s="109">
        <v>0</v>
      </c>
      <c r="AC134" s="109">
        <v>0</v>
      </c>
      <c r="AD134" s="102">
        <v>0</v>
      </c>
      <c r="AE134" s="111"/>
      <c r="AG134" s="94"/>
      <c r="AH134" s="94"/>
      <c r="AI134" s="94" t="s">
        <v>235</v>
      </c>
      <c r="AK134" s="48" t="str">
        <f t="shared" si="23"/>
        <v>Y</v>
      </c>
      <c r="AL134" s="48" t="str">
        <f t="shared" si="24"/>
        <v>Y</v>
      </c>
      <c r="AM134" s="48" t="str">
        <f t="shared" si="25"/>
        <v>Y</v>
      </c>
      <c r="AO134">
        <v>4653863573</v>
      </c>
      <c r="AP134" s="79">
        <f t="shared" si="26"/>
        <v>0</v>
      </c>
      <c r="AQ134" s="109">
        <v>2232</v>
      </c>
      <c r="AR134" s="106">
        <f t="shared" si="27"/>
        <v>0</v>
      </c>
    </row>
    <row r="135" spans="1:44">
      <c r="A135" s="63">
        <v>131</v>
      </c>
      <c r="B135" s="63"/>
      <c r="C135" s="56"/>
      <c r="D135" s="56"/>
      <c r="E135" s="56" t="s">
        <v>236</v>
      </c>
      <c r="F135" s="54">
        <v>24803807614</v>
      </c>
      <c r="G135" s="54">
        <v>28786971946</v>
      </c>
      <c r="H135" s="54">
        <v>24639918423</v>
      </c>
      <c r="I135" s="54">
        <v>29271105313</v>
      </c>
      <c r="J135" s="54">
        <v>34418928561</v>
      </c>
      <c r="K135" s="54">
        <v>43901764181</v>
      </c>
      <c r="L135" s="54">
        <v>28527240842</v>
      </c>
      <c r="M135" s="54">
        <v>22830302076</v>
      </c>
      <c r="N135" s="54">
        <v>20739703639</v>
      </c>
      <c r="O135" s="54">
        <v>10386710922</v>
      </c>
      <c r="P135" s="54">
        <v>10565099303</v>
      </c>
      <c r="Q135" s="54">
        <v>12214317730</v>
      </c>
      <c r="R135" s="81">
        <v>10021754027</v>
      </c>
      <c r="S135" s="80">
        <v>14383994555</v>
      </c>
      <c r="T135" s="109">
        <v>22283824455.205498</v>
      </c>
      <c r="U135" s="109">
        <v>0</v>
      </c>
      <c r="V135" s="109">
        <v>453744</v>
      </c>
      <c r="W135" s="109">
        <v>0</v>
      </c>
      <c r="X135" s="109">
        <v>23069</v>
      </c>
      <c r="Y135" s="109">
        <v>1039</v>
      </c>
      <c r="Z135" s="109">
        <v>120358</v>
      </c>
      <c r="AA135" s="109">
        <v>6742</v>
      </c>
      <c r="AB135" s="109">
        <v>31516</v>
      </c>
      <c r="AC135" s="109">
        <v>1049</v>
      </c>
      <c r="AD135" s="102">
        <v>1049</v>
      </c>
      <c r="AE135" s="111"/>
      <c r="AG135" s="94"/>
      <c r="AH135" s="94"/>
      <c r="AI135" s="94" t="s">
        <v>236</v>
      </c>
      <c r="AK135" s="48" t="str">
        <f t="shared" si="23"/>
        <v>Y</v>
      </c>
      <c r="AL135" s="48" t="str">
        <f t="shared" si="24"/>
        <v>Y</v>
      </c>
      <c r="AM135" s="48" t="str">
        <f t="shared" si="25"/>
        <v>Y</v>
      </c>
      <c r="AO135">
        <v>22283824455.205498</v>
      </c>
      <c r="AP135" s="79">
        <f t="shared" si="26"/>
        <v>0</v>
      </c>
      <c r="AQ135" s="109">
        <v>120358</v>
      </c>
      <c r="AR135" s="106">
        <f t="shared" si="27"/>
        <v>0</v>
      </c>
    </row>
    <row r="136" spans="1:44">
      <c r="A136" s="63">
        <v>132</v>
      </c>
      <c r="B136" s="63"/>
      <c r="C136" s="56"/>
      <c r="D136" s="56"/>
      <c r="E136" s="56" t="s">
        <v>237</v>
      </c>
      <c r="F136" s="54">
        <v>130169676397</v>
      </c>
      <c r="G136" s="54">
        <v>110879906867</v>
      </c>
      <c r="H136" s="54">
        <v>63352870555.928223</v>
      </c>
      <c r="I136" s="54">
        <v>54830558146.928223</v>
      </c>
      <c r="J136" s="54">
        <v>53843809492.576187</v>
      </c>
      <c r="K136" s="54">
        <v>81929850598</v>
      </c>
      <c r="L136" s="54">
        <v>141011773568</v>
      </c>
      <c r="M136" s="54">
        <v>9308720434</v>
      </c>
      <c r="N136" s="54">
        <v>6760925148</v>
      </c>
      <c r="O136" s="54">
        <v>128572441308</v>
      </c>
      <c r="P136" s="54">
        <v>12700703100</v>
      </c>
      <c r="Q136" s="54">
        <v>12324967688.999992</v>
      </c>
      <c r="R136" s="81">
        <v>10735313886</v>
      </c>
      <c r="S136" s="80">
        <v>22161564401</v>
      </c>
      <c r="T136" s="109">
        <v>22475080967</v>
      </c>
      <c r="U136" s="109">
        <v>46708033600</v>
      </c>
      <c r="V136" s="109">
        <v>47632335364</v>
      </c>
      <c r="W136" s="109">
        <v>36518026043</v>
      </c>
      <c r="X136" s="109">
        <v>32188715466</v>
      </c>
      <c r="Y136" s="109">
        <v>6890177347</v>
      </c>
      <c r="Z136" s="109">
        <v>3918160236</v>
      </c>
      <c r="AA136" s="109">
        <v>3329176555</v>
      </c>
      <c r="AB136" s="109">
        <v>9784397442</v>
      </c>
      <c r="AC136" s="109">
        <v>17341699941</v>
      </c>
      <c r="AD136" s="102">
        <v>17341699941</v>
      </c>
      <c r="AE136" s="111"/>
      <c r="AG136" s="94"/>
      <c r="AH136" s="94"/>
      <c r="AI136" s="94" t="s">
        <v>237</v>
      </c>
      <c r="AK136" s="48" t="str">
        <f t="shared" si="23"/>
        <v>Y</v>
      </c>
      <c r="AL136" s="48" t="str">
        <f t="shared" si="24"/>
        <v>Y</v>
      </c>
      <c r="AM136" s="48" t="str">
        <f t="shared" si="25"/>
        <v>Y</v>
      </c>
      <c r="AO136">
        <v>22475080967</v>
      </c>
      <c r="AP136" s="79">
        <f t="shared" si="26"/>
        <v>0</v>
      </c>
      <c r="AQ136" s="109">
        <v>3918160236</v>
      </c>
      <c r="AR136" s="106">
        <f t="shared" si="27"/>
        <v>0</v>
      </c>
    </row>
    <row r="137" spans="1:44">
      <c r="A137" s="63">
        <v>133</v>
      </c>
      <c r="B137" s="63"/>
      <c r="C137" s="53" t="s">
        <v>238</v>
      </c>
      <c r="D137" s="53"/>
      <c r="E137" s="53"/>
      <c r="F137" s="54">
        <v>395622779905.65399</v>
      </c>
      <c r="G137" s="54">
        <v>354875063583.05603</v>
      </c>
      <c r="H137" s="54">
        <v>404497550603.56201</v>
      </c>
      <c r="I137" s="54">
        <v>300543341465.26801</v>
      </c>
      <c r="J137" s="54">
        <v>365110101089.91602</v>
      </c>
      <c r="K137" s="54">
        <v>305799213681.34979</v>
      </c>
      <c r="L137" s="54">
        <v>326245140040</v>
      </c>
      <c r="M137" s="54">
        <v>304446709787</v>
      </c>
      <c r="N137" s="54">
        <v>238110681811</v>
      </c>
      <c r="O137" s="54">
        <v>357733425859</v>
      </c>
      <c r="P137" s="54">
        <v>402877563668</v>
      </c>
      <c r="Q137" s="54">
        <v>354257505543</v>
      </c>
      <c r="R137" s="81">
        <v>475339026672.86011</v>
      </c>
      <c r="S137" s="80">
        <v>372072786371.43042</v>
      </c>
      <c r="T137" s="109">
        <v>417919970368.39087</v>
      </c>
      <c r="U137" s="109">
        <v>392622687693.45428</v>
      </c>
      <c r="V137" s="109">
        <v>488409413771.36664</v>
      </c>
      <c r="W137" s="109">
        <v>430686929244.70801</v>
      </c>
      <c r="X137" s="109">
        <v>424879625860.09399</v>
      </c>
      <c r="Y137" s="109">
        <v>454067972616.24194</v>
      </c>
      <c r="Z137" s="109">
        <v>376683676756.02441</v>
      </c>
      <c r="AA137" s="109">
        <v>317166046642.2655</v>
      </c>
      <c r="AB137" s="109">
        <v>314931684880.52783</v>
      </c>
      <c r="AC137" s="109">
        <v>144675928076.95947</v>
      </c>
      <c r="AD137" s="102">
        <v>144675928076.95947</v>
      </c>
      <c r="AE137" s="111"/>
      <c r="AG137" s="92" t="s">
        <v>238</v>
      </c>
      <c r="AH137" s="92"/>
      <c r="AI137" s="92"/>
      <c r="AK137" s="48" t="str">
        <f t="shared" si="23"/>
        <v>Y</v>
      </c>
      <c r="AL137" s="48" t="str">
        <f t="shared" si="24"/>
        <v>Y</v>
      </c>
      <c r="AM137" s="48" t="str">
        <f t="shared" si="25"/>
        <v>Y</v>
      </c>
      <c r="AO137">
        <v>417919970368.39087</v>
      </c>
      <c r="AP137" s="79">
        <f t="shared" si="26"/>
        <v>0</v>
      </c>
      <c r="AQ137" s="109">
        <v>376683676756.02441</v>
      </c>
      <c r="AR137" s="106">
        <f t="shared" si="27"/>
        <v>0</v>
      </c>
    </row>
    <row r="138" spans="1:44">
      <c r="A138" s="63">
        <v>134</v>
      </c>
      <c r="B138" s="63"/>
      <c r="C138" s="53" t="s">
        <v>239</v>
      </c>
      <c r="D138" s="53"/>
      <c r="E138" s="53"/>
      <c r="F138" s="54">
        <v>840057904318</v>
      </c>
      <c r="G138" s="54">
        <v>224108838797</v>
      </c>
      <c r="H138" s="54">
        <v>155726914380</v>
      </c>
      <c r="I138" s="54">
        <v>50588392283.956001</v>
      </c>
      <c r="J138" s="54">
        <v>64023497607</v>
      </c>
      <c r="K138" s="54">
        <v>14830924372.466003</v>
      </c>
      <c r="L138" s="54">
        <v>38499464145.738007</v>
      </c>
      <c r="M138" s="54">
        <v>31004328088</v>
      </c>
      <c r="N138" s="54">
        <v>124084898880</v>
      </c>
      <c r="O138" s="54">
        <v>53086881610</v>
      </c>
      <c r="P138" s="54">
        <v>67897284531</v>
      </c>
      <c r="Q138" s="54">
        <v>71675153860</v>
      </c>
      <c r="R138" s="81">
        <v>21892669387.999992</v>
      </c>
      <c r="S138" s="80">
        <v>123486115511.03615</v>
      </c>
      <c r="T138" s="109">
        <v>24755423558.58548</v>
      </c>
      <c r="U138" s="109">
        <v>14578610989.000004</v>
      </c>
      <c r="V138" s="109">
        <v>13828636302.091187</v>
      </c>
      <c r="W138" s="109">
        <v>133597415270</v>
      </c>
      <c r="X138" s="109">
        <v>188300562908</v>
      </c>
      <c r="Y138" s="109">
        <v>109465899024</v>
      </c>
      <c r="Z138" s="109">
        <v>258011265009.19598</v>
      </c>
      <c r="AA138" s="109">
        <v>423326854698</v>
      </c>
      <c r="AB138" s="109">
        <v>483695825071</v>
      </c>
      <c r="AC138" s="109">
        <v>678253349361</v>
      </c>
      <c r="AD138" s="102">
        <v>678253349361</v>
      </c>
      <c r="AE138" s="111"/>
      <c r="AG138" s="92" t="s">
        <v>719</v>
      </c>
      <c r="AH138" s="92"/>
      <c r="AI138" s="92"/>
      <c r="AK138" s="48" t="str">
        <f t="shared" si="23"/>
        <v>Y</v>
      </c>
      <c r="AL138" s="48" t="str">
        <f t="shared" si="24"/>
        <v>Y</v>
      </c>
      <c r="AM138" s="48" t="str">
        <f t="shared" si="25"/>
        <v>Y</v>
      </c>
      <c r="AO138">
        <v>24755423558.58548</v>
      </c>
      <c r="AP138" s="79">
        <f t="shared" si="26"/>
        <v>0</v>
      </c>
      <c r="AQ138" s="109">
        <v>258011265009.19598</v>
      </c>
      <c r="AR138" s="106">
        <f t="shared" si="27"/>
        <v>0</v>
      </c>
    </row>
    <row r="139" spans="1:44">
      <c r="A139" s="63">
        <v>135</v>
      </c>
      <c r="B139" s="63"/>
      <c r="C139" s="53" t="s">
        <v>240</v>
      </c>
      <c r="D139" s="53"/>
      <c r="E139" s="53"/>
      <c r="F139" s="54">
        <v>25575223895361.25</v>
      </c>
      <c r="G139" s="54">
        <v>30064998351232.117</v>
      </c>
      <c r="H139" s="54">
        <v>30152339788066.699</v>
      </c>
      <c r="I139" s="54">
        <v>22285278420555.473</v>
      </c>
      <c r="J139" s="54">
        <v>27198527443762.797</v>
      </c>
      <c r="K139" s="54">
        <v>33515829259896.871</v>
      </c>
      <c r="L139" s="54">
        <v>29473594326634.656</v>
      </c>
      <c r="M139" s="54">
        <v>24455893069363.949</v>
      </c>
      <c r="N139" s="54">
        <v>30564404782789</v>
      </c>
      <c r="O139" s="54">
        <v>31218915382860.645</v>
      </c>
      <c r="P139" s="54">
        <v>30520404145051</v>
      </c>
      <c r="Q139" s="54">
        <v>26247926464957.875</v>
      </c>
      <c r="R139" s="81">
        <v>34129733471096.449</v>
      </c>
      <c r="S139" s="80">
        <v>37860630675769</v>
      </c>
      <c r="T139" s="109">
        <v>36092290788292.281</v>
      </c>
      <c r="U139" s="109">
        <v>30177911314987.977</v>
      </c>
      <c r="V139" s="109">
        <v>39163668601438.641</v>
      </c>
      <c r="W139" s="109">
        <v>31132108019688.273</v>
      </c>
      <c r="X139" s="109">
        <v>32348499549695.273</v>
      </c>
      <c r="Y139" s="109">
        <v>32102622243467.762</v>
      </c>
      <c r="Z139" s="109">
        <v>34393177151489.035</v>
      </c>
      <c r="AA139" s="109">
        <v>32316819126833.293</v>
      </c>
      <c r="AB139" s="109">
        <v>35367242644558.5</v>
      </c>
      <c r="AC139" s="109">
        <v>29900567817582.992</v>
      </c>
      <c r="AD139" s="102">
        <v>29900567817582.992</v>
      </c>
      <c r="AE139" s="111"/>
      <c r="AG139" s="92" t="s">
        <v>240</v>
      </c>
      <c r="AH139" s="92"/>
      <c r="AI139" s="92"/>
      <c r="AK139" s="48" t="str">
        <f t="shared" si="23"/>
        <v>Y</v>
      </c>
      <c r="AL139" s="48" t="str">
        <f t="shared" si="24"/>
        <v>Y</v>
      </c>
      <c r="AM139" s="48" t="str">
        <f t="shared" si="25"/>
        <v>Y</v>
      </c>
      <c r="AO139">
        <v>36092290788292.281</v>
      </c>
      <c r="AP139" s="79">
        <f t="shared" si="26"/>
        <v>0</v>
      </c>
      <c r="AQ139" s="109">
        <v>34393177151489.035</v>
      </c>
      <c r="AR139" s="106">
        <f t="shared" si="27"/>
        <v>0</v>
      </c>
    </row>
    <row r="140" spans="1:44">
      <c r="A140" s="63">
        <v>136</v>
      </c>
      <c r="B140" s="63"/>
      <c r="C140" s="56"/>
      <c r="D140" s="56" t="s">
        <v>241</v>
      </c>
      <c r="E140" s="56"/>
      <c r="F140" s="54">
        <v>-17280847077</v>
      </c>
      <c r="G140" s="54">
        <v>-16456256082</v>
      </c>
      <c r="H140" s="54">
        <v>-15707868024</v>
      </c>
      <c r="I140" s="54">
        <v>-14991145477</v>
      </c>
      <c r="J140" s="54">
        <v>-14206316744</v>
      </c>
      <c r="K140" s="54">
        <v>-13513825024</v>
      </c>
      <c r="L140" s="54">
        <v>-13683390502</v>
      </c>
      <c r="M140" s="54">
        <v>-14498570204</v>
      </c>
      <c r="N140" s="54">
        <v>-15610752473</v>
      </c>
      <c r="O140" s="54">
        <v>-17870797166</v>
      </c>
      <c r="P140" s="54">
        <v>-19288601069</v>
      </c>
      <c r="Q140" s="54">
        <v>-20244625381</v>
      </c>
      <c r="R140" s="81">
        <v>-21132713994</v>
      </c>
      <c r="S140" s="80">
        <v>-21301178428</v>
      </c>
      <c r="T140" s="109">
        <v>-20866980097</v>
      </c>
      <c r="U140" s="109">
        <v>-20296968799</v>
      </c>
      <c r="V140" s="109">
        <v>-18969864237</v>
      </c>
      <c r="W140" s="109">
        <v>-18061721518</v>
      </c>
      <c r="X140" s="109">
        <v>-16848131354</v>
      </c>
      <c r="Y140" s="109">
        <v>-16267474754</v>
      </c>
      <c r="Z140" s="109">
        <v>-15624062266</v>
      </c>
      <c r="AA140" s="109">
        <v>-16104287626</v>
      </c>
      <c r="AB140" s="109">
        <v>-16388968239</v>
      </c>
      <c r="AC140" s="109">
        <v>-18412721974</v>
      </c>
      <c r="AD140" s="102">
        <v>-18412721974</v>
      </c>
      <c r="AE140" s="111"/>
      <c r="AG140" s="94"/>
      <c r="AH140" s="94" t="s">
        <v>241</v>
      </c>
      <c r="AI140" s="94"/>
      <c r="AK140" s="48" t="str">
        <f t="shared" si="23"/>
        <v>Y</v>
      </c>
      <c r="AL140" s="48" t="str">
        <f t="shared" si="24"/>
        <v>Y</v>
      </c>
      <c r="AM140" s="48" t="str">
        <f t="shared" si="25"/>
        <v>Y</v>
      </c>
      <c r="AO140">
        <v>-20866980097</v>
      </c>
      <c r="AP140" s="79">
        <f t="shared" si="26"/>
        <v>0</v>
      </c>
      <c r="AQ140" s="109">
        <v>-15624062266</v>
      </c>
      <c r="AR140" s="106">
        <f t="shared" si="27"/>
        <v>0</v>
      </c>
    </row>
    <row r="141" spans="1:44">
      <c r="A141" s="63">
        <v>137</v>
      </c>
      <c r="B141" s="63"/>
      <c r="C141" s="56"/>
      <c r="D141" s="56" t="s">
        <v>242</v>
      </c>
      <c r="E141" s="56"/>
      <c r="F141" s="54">
        <v>0</v>
      </c>
      <c r="G141" s="54">
        <v>0</v>
      </c>
      <c r="H141" s="54">
        <v>0</v>
      </c>
      <c r="I141" s="54">
        <v>0</v>
      </c>
      <c r="J141" s="54">
        <v>0</v>
      </c>
      <c r="K141" s="54">
        <v>0</v>
      </c>
      <c r="L141" s="54">
        <v>0</v>
      </c>
      <c r="M141" s="54">
        <v>0</v>
      </c>
      <c r="N141" s="54">
        <v>0</v>
      </c>
      <c r="O141" s="54">
        <v>0</v>
      </c>
      <c r="P141" s="54">
        <v>0</v>
      </c>
      <c r="Q141" s="54">
        <v>0</v>
      </c>
      <c r="R141" s="81">
        <v>0</v>
      </c>
      <c r="S141" s="80">
        <v>0</v>
      </c>
      <c r="T141" s="109">
        <v>0</v>
      </c>
      <c r="U141" s="109">
        <v>0</v>
      </c>
      <c r="V141" s="109">
        <v>0</v>
      </c>
      <c r="W141" s="109">
        <v>0</v>
      </c>
      <c r="X141" s="109">
        <v>0</v>
      </c>
      <c r="Y141" s="109">
        <v>0</v>
      </c>
      <c r="Z141" s="109">
        <v>0</v>
      </c>
      <c r="AA141" s="109">
        <v>0</v>
      </c>
      <c r="AB141" s="109">
        <v>0</v>
      </c>
      <c r="AC141" s="109">
        <v>0</v>
      </c>
      <c r="AD141" s="102">
        <v>0</v>
      </c>
      <c r="AE141" s="111"/>
      <c r="AG141" s="94"/>
      <c r="AH141" s="94" t="s">
        <v>242</v>
      </c>
      <c r="AI141" s="94"/>
      <c r="AK141" s="48" t="str">
        <f t="shared" si="23"/>
        <v>Y</v>
      </c>
      <c r="AL141" s="48" t="str">
        <f t="shared" si="24"/>
        <v>Y</v>
      </c>
      <c r="AM141" s="48" t="str">
        <f t="shared" si="25"/>
        <v>Y</v>
      </c>
      <c r="AO141">
        <v>0</v>
      </c>
      <c r="AP141" s="79">
        <f t="shared" si="26"/>
        <v>0</v>
      </c>
      <c r="AQ141" s="109">
        <v>0</v>
      </c>
      <c r="AR141" s="106">
        <f t="shared" si="27"/>
        <v>0</v>
      </c>
    </row>
    <row r="142" spans="1:44">
      <c r="A142" s="63">
        <v>138</v>
      </c>
      <c r="B142" s="63"/>
      <c r="C142" s="56"/>
      <c r="D142" s="56" t="s">
        <v>243</v>
      </c>
      <c r="E142" s="56"/>
      <c r="F142" s="54">
        <v>0</v>
      </c>
      <c r="G142" s="54">
        <v>0</v>
      </c>
      <c r="H142" s="54">
        <v>0</v>
      </c>
      <c r="I142" s="54">
        <v>0</v>
      </c>
      <c r="J142" s="54">
        <v>0</v>
      </c>
      <c r="K142" s="54">
        <v>0</v>
      </c>
      <c r="L142" s="54">
        <v>0</v>
      </c>
      <c r="M142" s="54">
        <v>0</v>
      </c>
      <c r="N142" s="54">
        <v>0</v>
      </c>
      <c r="O142" s="54">
        <v>0</v>
      </c>
      <c r="P142" s="54">
        <v>0</v>
      </c>
      <c r="Q142" s="54">
        <v>0</v>
      </c>
      <c r="R142" s="81">
        <v>0</v>
      </c>
      <c r="S142" s="80">
        <v>0</v>
      </c>
      <c r="T142" s="109">
        <v>0</v>
      </c>
      <c r="U142" s="109">
        <v>0</v>
      </c>
      <c r="V142" s="109">
        <v>0</v>
      </c>
      <c r="W142" s="109">
        <v>0</v>
      </c>
      <c r="X142" s="109">
        <v>0</v>
      </c>
      <c r="Y142" s="109">
        <v>0</v>
      </c>
      <c r="Z142" s="109">
        <v>0</v>
      </c>
      <c r="AA142" s="109">
        <v>0</v>
      </c>
      <c r="AB142" s="109">
        <v>0</v>
      </c>
      <c r="AC142" s="109">
        <v>0</v>
      </c>
      <c r="AD142" s="102">
        <v>0</v>
      </c>
      <c r="AE142" s="111"/>
      <c r="AG142" s="94"/>
      <c r="AH142" s="94" t="s">
        <v>243</v>
      </c>
      <c r="AI142" s="94"/>
      <c r="AK142" s="48" t="str">
        <f t="shared" si="23"/>
        <v>Y</v>
      </c>
      <c r="AL142" s="48" t="str">
        <f t="shared" si="24"/>
        <v>Y</v>
      </c>
      <c r="AM142" s="48" t="str">
        <f t="shared" si="25"/>
        <v>Y</v>
      </c>
      <c r="AO142">
        <v>0</v>
      </c>
      <c r="AP142" s="79">
        <f t="shared" si="26"/>
        <v>0</v>
      </c>
      <c r="AQ142" s="109">
        <v>0</v>
      </c>
      <c r="AR142" s="106">
        <f t="shared" si="27"/>
        <v>0</v>
      </c>
    </row>
    <row r="143" spans="1:44">
      <c r="A143" s="63">
        <v>139</v>
      </c>
      <c r="B143" s="63"/>
      <c r="C143" s="56"/>
      <c r="D143" s="56" t="s">
        <v>244</v>
      </c>
      <c r="E143" s="56"/>
      <c r="F143" s="54">
        <v>13273614244295.756</v>
      </c>
      <c r="G143" s="54">
        <v>19005912980612.875</v>
      </c>
      <c r="H143" s="54">
        <v>17786523691991</v>
      </c>
      <c r="I143" s="54">
        <v>9388284488545.8789</v>
      </c>
      <c r="J143" s="54">
        <v>14156603249428.785</v>
      </c>
      <c r="K143" s="54">
        <v>15694502087761.787</v>
      </c>
      <c r="L143" s="54">
        <v>11853288279353</v>
      </c>
      <c r="M143" s="54">
        <v>7210429110895.9492</v>
      </c>
      <c r="N143" s="54">
        <v>10605848184192</v>
      </c>
      <c r="O143" s="54">
        <v>12864642339429</v>
      </c>
      <c r="P143" s="54">
        <v>12252540409674</v>
      </c>
      <c r="Q143" s="54">
        <v>8334926802150.0771</v>
      </c>
      <c r="R143" s="81">
        <v>13608826675187.449</v>
      </c>
      <c r="S143" s="80">
        <v>18212430661420</v>
      </c>
      <c r="T143" s="109">
        <v>15600951687887</v>
      </c>
      <c r="U143" s="109">
        <v>10220937627661</v>
      </c>
      <c r="V143" s="109">
        <v>17815191857028.953</v>
      </c>
      <c r="W143" s="109">
        <v>13588655943368</v>
      </c>
      <c r="X143" s="109">
        <v>13090740253678</v>
      </c>
      <c r="Y143" s="109">
        <v>10200397902246.025</v>
      </c>
      <c r="Z143" s="109">
        <v>11526992650643</v>
      </c>
      <c r="AA143" s="109">
        <v>13073915665148</v>
      </c>
      <c r="AB143" s="109">
        <v>14245290486821</v>
      </c>
      <c r="AC143" s="109">
        <v>8107579732583</v>
      </c>
      <c r="AD143" s="102">
        <v>8107579732583</v>
      </c>
      <c r="AE143" s="111"/>
      <c r="AG143" s="94"/>
      <c r="AH143" s="94" t="s">
        <v>244</v>
      </c>
      <c r="AI143" s="94"/>
      <c r="AK143" s="48" t="str">
        <f t="shared" si="23"/>
        <v>Y</v>
      </c>
      <c r="AL143" s="48" t="str">
        <f t="shared" si="24"/>
        <v>Y</v>
      </c>
      <c r="AM143" s="48" t="str">
        <f t="shared" si="25"/>
        <v>Y</v>
      </c>
      <c r="AO143">
        <v>15600951687887</v>
      </c>
      <c r="AP143" s="79">
        <f t="shared" si="26"/>
        <v>0</v>
      </c>
      <c r="AQ143" s="109">
        <v>11526992650643</v>
      </c>
      <c r="AR143" s="106">
        <f t="shared" si="27"/>
        <v>0</v>
      </c>
    </row>
    <row r="144" spans="1:44">
      <c r="A144" s="63">
        <v>140</v>
      </c>
      <c r="B144" s="63"/>
      <c r="C144" s="56"/>
      <c r="D144" s="56" t="s">
        <v>245</v>
      </c>
      <c r="E144" s="56"/>
      <c r="F144" s="54">
        <v>2519963437060.3984</v>
      </c>
      <c r="G144" s="54">
        <v>2583725840618</v>
      </c>
      <c r="H144" s="54">
        <v>2760051968813.5371</v>
      </c>
      <c r="I144" s="54">
        <v>2585987451785</v>
      </c>
      <c r="J144" s="54">
        <v>2478253422178</v>
      </c>
      <c r="K144" s="54">
        <v>2336458702442</v>
      </c>
      <c r="L144" s="54">
        <v>2454294950586.6567</v>
      </c>
      <c r="M144" s="54">
        <v>2305308309428</v>
      </c>
      <c r="N144" s="54">
        <v>2219963892532</v>
      </c>
      <c r="O144" s="54">
        <v>2181043804651.6438</v>
      </c>
      <c r="P144" s="54">
        <v>2380943400647</v>
      </c>
      <c r="Q144" s="54">
        <v>2298450148690.7998</v>
      </c>
      <c r="R144" s="81">
        <v>1999404485432</v>
      </c>
      <c r="S144" s="80">
        <v>1854023667493</v>
      </c>
      <c r="T144" s="109">
        <v>1865002714504.2842</v>
      </c>
      <c r="U144" s="109">
        <v>1723652789796.9763</v>
      </c>
      <c r="V144" s="109">
        <v>1583055950674.6924</v>
      </c>
      <c r="W144" s="109">
        <v>1489995262552</v>
      </c>
      <c r="X144" s="109">
        <v>1592870543638</v>
      </c>
      <c r="Y144" s="109">
        <v>1579935647650</v>
      </c>
      <c r="Z144" s="109">
        <v>1485210847163</v>
      </c>
      <c r="AA144" s="109">
        <v>1470393224621.7944</v>
      </c>
      <c r="AB144" s="109">
        <v>1675101884171</v>
      </c>
      <c r="AC144" s="109">
        <v>1594588959789.676</v>
      </c>
      <c r="AD144" s="102">
        <v>1594588959789.676</v>
      </c>
      <c r="AE144" s="111"/>
      <c r="AG144" s="94"/>
      <c r="AH144" s="94" t="s">
        <v>245</v>
      </c>
      <c r="AI144" s="94"/>
      <c r="AK144" s="48" t="str">
        <f t="shared" si="23"/>
        <v>Y</v>
      </c>
      <c r="AL144" s="48" t="str">
        <f t="shared" si="24"/>
        <v>Y</v>
      </c>
      <c r="AM144" s="48" t="str">
        <f t="shared" si="25"/>
        <v>Y</v>
      </c>
      <c r="AO144">
        <v>1865002714504.2842</v>
      </c>
      <c r="AP144" s="79">
        <f t="shared" si="26"/>
        <v>0</v>
      </c>
      <c r="AQ144" s="109">
        <v>1485210847163</v>
      </c>
      <c r="AR144" s="106">
        <f t="shared" si="27"/>
        <v>0</v>
      </c>
    </row>
    <row r="145" spans="1:44">
      <c r="A145" s="63">
        <v>141</v>
      </c>
      <c r="B145" s="63"/>
      <c r="C145" s="56"/>
      <c r="D145" s="56" t="s">
        <v>246</v>
      </c>
      <c r="E145" s="56"/>
      <c r="F145" s="54">
        <v>235680844394</v>
      </c>
      <c r="G145" s="54">
        <v>234641259478</v>
      </c>
      <c r="H145" s="54">
        <v>237459906491</v>
      </c>
      <c r="I145" s="54">
        <v>243969796316</v>
      </c>
      <c r="J145" s="54">
        <v>219021052946</v>
      </c>
      <c r="K145" s="54">
        <v>264188742712</v>
      </c>
      <c r="L145" s="54">
        <v>265988464696</v>
      </c>
      <c r="M145" s="54">
        <v>276909182480</v>
      </c>
      <c r="N145" s="54">
        <v>285746126080</v>
      </c>
      <c r="O145" s="54">
        <v>272466972550</v>
      </c>
      <c r="P145" s="54">
        <v>279177624103</v>
      </c>
      <c r="Q145" s="54">
        <v>283781695939</v>
      </c>
      <c r="R145" s="81">
        <v>289437397951</v>
      </c>
      <c r="S145" s="80">
        <v>283490538503</v>
      </c>
      <c r="T145" s="109">
        <v>286509263954</v>
      </c>
      <c r="U145" s="109">
        <v>281017503040</v>
      </c>
      <c r="V145" s="109">
        <v>273698635030</v>
      </c>
      <c r="W145" s="109">
        <v>272378343234</v>
      </c>
      <c r="X145" s="109">
        <v>283902482219</v>
      </c>
      <c r="Y145" s="109">
        <v>281907911708</v>
      </c>
      <c r="Z145" s="109">
        <v>285059812804</v>
      </c>
      <c r="AA145" s="109">
        <v>293776507596</v>
      </c>
      <c r="AB145" s="109">
        <v>334309928941</v>
      </c>
      <c r="AC145" s="109">
        <v>306003447000</v>
      </c>
      <c r="AD145" s="102">
        <v>306003447000</v>
      </c>
      <c r="AE145" s="111"/>
      <c r="AG145" s="94"/>
      <c r="AH145" s="94" t="s">
        <v>246</v>
      </c>
      <c r="AI145" s="94"/>
      <c r="AK145" s="48" t="str">
        <f t="shared" si="23"/>
        <v>Y</v>
      </c>
      <c r="AL145" s="48" t="str">
        <f t="shared" si="24"/>
        <v>Y</v>
      </c>
      <c r="AM145" s="48" t="str">
        <f t="shared" si="25"/>
        <v>Y</v>
      </c>
      <c r="AO145">
        <v>286509263954</v>
      </c>
      <c r="AP145" s="79">
        <f t="shared" si="26"/>
        <v>0</v>
      </c>
      <c r="AQ145" s="109">
        <v>285059812804</v>
      </c>
      <c r="AR145" s="106">
        <f t="shared" si="27"/>
        <v>0</v>
      </c>
    </row>
    <row r="146" spans="1:44">
      <c r="A146" s="63">
        <v>142</v>
      </c>
      <c r="B146" s="63"/>
      <c r="C146" s="56"/>
      <c r="D146" s="56" t="s">
        <v>247</v>
      </c>
      <c r="E146" s="56"/>
      <c r="F146" s="54">
        <v>0</v>
      </c>
      <c r="G146" s="54">
        <v>0</v>
      </c>
      <c r="H146" s="54">
        <v>0</v>
      </c>
      <c r="I146" s="54">
        <v>0</v>
      </c>
      <c r="J146" s="54">
        <v>0</v>
      </c>
      <c r="K146" s="54">
        <v>0</v>
      </c>
      <c r="L146" s="54">
        <v>0</v>
      </c>
      <c r="M146" s="54">
        <v>0</v>
      </c>
      <c r="N146" s="54">
        <v>0</v>
      </c>
      <c r="O146" s="54">
        <v>0</v>
      </c>
      <c r="P146" s="54">
        <v>0</v>
      </c>
      <c r="Q146" s="54">
        <v>0</v>
      </c>
      <c r="R146" s="81">
        <v>0</v>
      </c>
      <c r="S146" s="80">
        <v>0</v>
      </c>
      <c r="T146" s="109">
        <v>0</v>
      </c>
      <c r="U146" s="109">
        <v>0</v>
      </c>
      <c r="V146" s="109">
        <v>0</v>
      </c>
      <c r="W146" s="109">
        <v>0</v>
      </c>
      <c r="X146" s="109">
        <v>0</v>
      </c>
      <c r="Y146" s="109">
        <v>0</v>
      </c>
      <c r="Z146" s="109">
        <v>0</v>
      </c>
      <c r="AA146" s="109">
        <v>0</v>
      </c>
      <c r="AB146" s="109">
        <v>0</v>
      </c>
      <c r="AC146" s="109">
        <v>0</v>
      </c>
      <c r="AD146" s="102">
        <v>0</v>
      </c>
      <c r="AE146" s="111"/>
      <c r="AG146" s="94"/>
      <c r="AH146" s="94" t="s">
        <v>247</v>
      </c>
      <c r="AI146" s="94"/>
      <c r="AK146" s="48" t="str">
        <f t="shared" si="23"/>
        <v>Y</v>
      </c>
      <c r="AL146" s="48" t="str">
        <f t="shared" si="24"/>
        <v>Y</v>
      </c>
      <c r="AM146" s="48" t="str">
        <f t="shared" si="25"/>
        <v>Y</v>
      </c>
      <c r="AO146">
        <v>0</v>
      </c>
      <c r="AP146" s="79">
        <f t="shared" si="26"/>
        <v>0</v>
      </c>
      <c r="AQ146" s="109">
        <v>0</v>
      </c>
      <c r="AR146" s="106">
        <f t="shared" si="27"/>
        <v>0</v>
      </c>
    </row>
    <row r="147" spans="1:44">
      <c r="A147" s="63">
        <v>143</v>
      </c>
      <c r="B147" s="63"/>
      <c r="C147" s="56"/>
      <c r="D147" s="56" t="s">
        <v>248</v>
      </c>
      <c r="E147" s="56"/>
      <c r="F147" s="54">
        <v>0</v>
      </c>
      <c r="G147" s="54">
        <v>0</v>
      </c>
      <c r="H147" s="54">
        <v>0</v>
      </c>
      <c r="I147" s="54">
        <v>0</v>
      </c>
      <c r="J147" s="54">
        <v>0</v>
      </c>
      <c r="K147" s="54">
        <v>1596110840254</v>
      </c>
      <c r="L147" s="54">
        <v>1653805295467</v>
      </c>
      <c r="M147" s="54">
        <v>1716595138457</v>
      </c>
      <c r="N147" s="54">
        <v>1770905196188</v>
      </c>
      <c r="O147" s="54">
        <v>1844491559000</v>
      </c>
      <c r="P147" s="54">
        <v>1928821093075</v>
      </c>
      <c r="Q147" s="54">
        <v>2019162862354</v>
      </c>
      <c r="R147" s="81">
        <v>2118955848136</v>
      </c>
      <c r="S147" s="80">
        <v>2220100011728</v>
      </c>
      <c r="T147" s="109">
        <v>2306441109691</v>
      </c>
      <c r="U147" s="109">
        <v>2410232946918</v>
      </c>
      <c r="V147" s="109">
        <v>2551483240050</v>
      </c>
      <c r="W147" s="109">
        <v>2661548529543</v>
      </c>
      <c r="X147" s="109">
        <v>2771526241503</v>
      </c>
      <c r="Y147" s="109">
        <v>2858898242823</v>
      </c>
      <c r="Z147" s="109">
        <v>2946796117796</v>
      </c>
      <c r="AA147" s="109">
        <v>3039235518598</v>
      </c>
      <c r="AB147" s="109">
        <v>3123624004358</v>
      </c>
      <c r="AC147" s="109">
        <v>3198466730034</v>
      </c>
      <c r="AD147" s="102">
        <v>3198466730034</v>
      </c>
      <c r="AE147" s="111"/>
      <c r="AG147" s="94"/>
      <c r="AH147" s="94" t="s">
        <v>248</v>
      </c>
      <c r="AI147" s="94"/>
      <c r="AK147" s="48" t="str">
        <f t="shared" si="23"/>
        <v>Y</v>
      </c>
      <c r="AL147" s="48" t="str">
        <f t="shared" si="24"/>
        <v>Y</v>
      </c>
      <c r="AM147" s="48" t="str">
        <f t="shared" si="25"/>
        <v>Y</v>
      </c>
      <c r="AO147">
        <v>2306441109691</v>
      </c>
      <c r="AP147" s="79">
        <f t="shared" si="26"/>
        <v>0</v>
      </c>
      <c r="AQ147" s="109">
        <v>2946796117796</v>
      </c>
      <c r="AR147" s="106">
        <f t="shared" si="27"/>
        <v>0</v>
      </c>
    </row>
    <row r="148" spans="1:44">
      <c r="A148" s="63">
        <v>144</v>
      </c>
      <c r="B148" s="63"/>
      <c r="C148" s="56"/>
      <c r="D148" s="56" t="s">
        <v>249</v>
      </c>
      <c r="E148" s="56"/>
      <c r="F148" s="54">
        <v>0</v>
      </c>
      <c r="G148" s="54">
        <v>0</v>
      </c>
      <c r="H148" s="54">
        <v>0</v>
      </c>
      <c r="I148" s="54">
        <v>0</v>
      </c>
      <c r="J148" s="54">
        <v>0</v>
      </c>
      <c r="K148" s="54">
        <v>1023345346196</v>
      </c>
      <c r="L148" s="54">
        <v>1053431282004</v>
      </c>
      <c r="M148" s="54">
        <v>1061565405373</v>
      </c>
      <c r="N148" s="54">
        <v>1060958036374</v>
      </c>
      <c r="O148" s="54">
        <v>1061633908281</v>
      </c>
      <c r="P148" s="54">
        <v>1072852998727</v>
      </c>
      <c r="Q148" s="54">
        <v>1054920885922</v>
      </c>
      <c r="R148" s="81">
        <v>1094350701312</v>
      </c>
      <c r="S148" s="80">
        <v>1086250897706</v>
      </c>
      <c r="T148" s="109">
        <v>1043600194868</v>
      </c>
      <c r="U148" s="109">
        <v>1043190156072</v>
      </c>
      <c r="V148" s="109">
        <v>1027532629332</v>
      </c>
      <c r="W148" s="109">
        <v>977947940327</v>
      </c>
      <c r="X148" s="109">
        <v>955405022333</v>
      </c>
      <c r="Y148" s="109">
        <v>930841935468</v>
      </c>
      <c r="Z148" s="109">
        <v>905164584005</v>
      </c>
      <c r="AA148" s="109">
        <v>908562000718</v>
      </c>
      <c r="AB148" s="109">
        <v>871934864163</v>
      </c>
      <c r="AC148" s="109">
        <v>854427234936</v>
      </c>
      <c r="AD148" s="102">
        <v>854427234936</v>
      </c>
      <c r="AE148" s="111"/>
      <c r="AG148" s="94"/>
      <c r="AH148" s="94" t="s">
        <v>249</v>
      </c>
      <c r="AI148" s="94"/>
      <c r="AK148" s="48" t="str">
        <f t="shared" si="23"/>
        <v>Y</v>
      </c>
      <c r="AL148" s="48" t="str">
        <f t="shared" si="24"/>
        <v>Y</v>
      </c>
      <c r="AM148" s="48" t="str">
        <f t="shared" si="25"/>
        <v>Y</v>
      </c>
      <c r="AO148">
        <v>1043600194868</v>
      </c>
      <c r="AP148" s="79">
        <f t="shared" si="26"/>
        <v>0</v>
      </c>
      <c r="AQ148" s="109">
        <v>905164584005</v>
      </c>
      <c r="AR148" s="106">
        <f t="shared" si="27"/>
        <v>0</v>
      </c>
    </row>
    <row r="149" spans="1:44">
      <c r="A149" s="63">
        <v>145</v>
      </c>
      <c r="B149" s="63"/>
      <c r="C149" s="56"/>
      <c r="D149" s="56" t="s">
        <v>250</v>
      </c>
      <c r="E149" s="56"/>
      <c r="F149" s="54">
        <v>0</v>
      </c>
      <c r="G149" s="54">
        <v>0</v>
      </c>
      <c r="H149" s="54">
        <v>0</v>
      </c>
      <c r="I149" s="54">
        <v>0</v>
      </c>
      <c r="J149" s="54">
        <v>0</v>
      </c>
      <c r="K149" s="54">
        <v>0</v>
      </c>
      <c r="L149" s="54">
        <v>0</v>
      </c>
      <c r="M149" s="54">
        <v>0</v>
      </c>
      <c r="N149" s="54">
        <v>0</v>
      </c>
      <c r="O149" s="54">
        <v>0</v>
      </c>
      <c r="P149" s="54">
        <v>0</v>
      </c>
      <c r="Q149" s="54">
        <v>0</v>
      </c>
      <c r="R149" s="81">
        <v>0</v>
      </c>
      <c r="S149" s="80">
        <v>0</v>
      </c>
      <c r="T149" s="109">
        <v>0</v>
      </c>
      <c r="U149" s="109">
        <v>0</v>
      </c>
      <c r="V149" s="109">
        <v>0</v>
      </c>
      <c r="W149" s="109">
        <v>0</v>
      </c>
      <c r="X149" s="109">
        <v>0</v>
      </c>
      <c r="Y149" s="109">
        <v>0</v>
      </c>
      <c r="Z149" s="109">
        <v>0</v>
      </c>
      <c r="AA149" s="109">
        <v>0</v>
      </c>
      <c r="AB149" s="109">
        <v>0</v>
      </c>
      <c r="AC149" s="109">
        <v>0</v>
      </c>
      <c r="AD149" s="102">
        <v>0</v>
      </c>
      <c r="AE149" s="111"/>
      <c r="AG149" s="94"/>
      <c r="AH149" s="94" t="s">
        <v>250</v>
      </c>
      <c r="AI149" s="94"/>
      <c r="AK149" s="48" t="str">
        <f t="shared" si="23"/>
        <v>Y</v>
      </c>
      <c r="AL149" s="48" t="str">
        <f t="shared" si="24"/>
        <v>Y</v>
      </c>
      <c r="AM149" s="48" t="str">
        <f t="shared" si="25"/>
        <v>Y</v>
      </c>
      <c r="AO149">
        <v>0</v>
      </c>
      <c r="AP149" s="79">
        <f t="shared" si="26"/>
        <v>0</v>
      </c>
      <c r="AQ149" s="109">
        <v>0</v>
      </c>
      <c r="AR149" s="106">
        <f t="shared" si="27"/>
        <v>0</v>
      </c>
    </row>
    <row r="150" spans="1:44">
      <c r="A150" s="63">
        <v>146</v>
      </c>
      <c r="B150" s="63"/>
      <c r="C150" s="56"/>
      <c r="D150" s="56" t="s">
        <v>251</v>
      </c>
      <c r="E150" s="56"/>
      <c r="F150" s="54">
        <v>0</v>
      </c>
      <c r="G150" s="54">
        <v>0</v>
      </c>
      <c r="H150" s="54">
        <v>0</v>
      </c>
      <c r="I150" s="54">
        <v>0</v>
      </c>
      <c r="J150" s="54">
        <v>0</v>
      </c>
      <c r="K150" s="54">
        <v>0</v>
      </c>
      <c r="L150" s="54">
        <v>0</v>
      </c>
      <c r="M150" s="54">
        <v>0</v>
      </c>
      <c r="N150" s="54">
        <v>0</v>
      </c>
      <c r="O150" s="54">
        <v>0</v>
      </c>
      <c r="P150" s="54">
        <v>0</v>
      </c>
      <c r="Q150" s="54">
        <v>0</v>
      </c>
      <c r="R150" s="81">
        <v>0</v>
      </c>
      <c r="S150" s="80">
        <v>0</v>
      </c>
      <c r="T150" s="109">
        <v>0</v>
      </c>
      <c r="U150" s="109">
        <v>0</v>
      </c>
      <c r="V150" s="109">
        <v>0</v>
      </c>
      <c r="W150" s="109">
        <v>0</v>
      </c>
      <c r="X150" s="109">
        <v>0</v>
      </c>
      <c r="Y150" s="109">
        <v>0</v>
      </c>
      <c r="Z150" s="109">
        <v>0</v>
      </c>
      <c r="AA150" s="109">
        <v>0</v>
      </c>
      <c r="AB150" s="109">
        <v>0</v>
      </c>
      <c r="AC150" s="109">
        <v>0</v>
      </c>
      <c r="AD150" s="102">
        <v>0</v>
      </c>
      <c r="AE150" s="111"/>
      <c r="AG150" s="94"/>
      <c r="AH150" s="94" t="s">
        <v>251</v>
      </c>
      <c r="AI150" s="94"/>
      <c r="AK150" s="48" t="str">
        <f t="shared" si="23"/>
        <v>Y</v>
      </c>
      <c r="AL150" s="48" t="str">
        <f t="shared" si="24"/>
        <v>Y</v>
      </c>
      <c r="AM150" s="48" t="str">
        <f t="shared" si="25"/>
        <v>Y</v>
      </c>
      <c r="AO150">
        <v>0</v>
      </c>
      <c r="AP150" s="79">
        <f t="shared" si="26"/>
        <v>0</v>
      </c>
      <c r="AQ150" s="109">
        <v>0</v>
      </c>
      <c r="AR150" s="106">
        <f t="shared" si="27"/>
        <v>0</v>
      </c>
    </row>
    <row r="151" spans="1:44">
      <c r="A151" s="63">
        <v>147</v>
      </c>
      <c r="B151" s="63"/>
      <c r="C151" s="56"/>
      <c r="D151" s="56" t="s">
        <v>252</v>
      </c>
      <c r="E151" s="56"/>
      <c r="F151" s="54">
        <v>0</v>
      </c>
      <c r="G151" s="54">
        <v>0</v>
      </c>
      <c r="H151" s="54">
        <v>0</v>
      </c>
      <c r="I151" s="54">
        <v>0</v>
      </c>
      <c r="J151" s="54">
        <v>0</v>
      </c>
      <c r="K151" s="54">
        <v>0</v>
      </c>
      <c r="L151" s="54">
        <v>0</v>
      </c>
      <c r="M151" s="54">
        <v>0</v>
      </c>
      <c r="N151" s="54">
        <v>0</v>
      </c>
      <c r="O151" s="54">
        <v>0</v>
      </c>
      <c r="P151" s="54">
        <v>0</v>
      </c>
      <c r="Q151" s="54">
        <v>0</v>
      </c>
      <c r="R151" s="81">
        <v>0</v>
      </c>
      <c r="S151" s="80">
        <v>0</v>
      </c>
      <c r="T151" s="109">
        <v>0</v>
      </c>
      <c r="U151" s="109">
        <v>0</v>
      </c>
      <c r="V151" s="109">
        <v>0</v>
      </c>
      <c r="W151" s="109">
        <v>0</v>
      </c>
      <c r="X151" s="109">
        <v>0</v>
      </c>
      <c r="Y151" s="109">
        <v>0</v>
      </c>
      <c r="Z151" s="109">
        <v>0</v>
      </c>
      <c r="AA151" s="109">
        <v>0</v>
      </c>
      <c r="AB151" s="109">
        <v>0</v>
      </c>
      <c r="AC151" s="109">
        <v>0</v>
      </c>
      <c r="AD151" s="102">
        <v>0</v>
      </c>
      <c r="AE151" s="111"/>
      <c r="AG151" s="94"/>
      <c r="AH151" s="94" t="s">
        <v>252</v>
      </c>
      <c r="AI151" s="94"/>
      <c r="AK151" s="48" t="str">
        <f t="shared" si="23"/>
        <v>Y</v>
      </c>
      <c r="AL151" s="48" t="str">
        <f t="shared" si="24"/>
        <v>Y</v>
      </c>
      <c r="AM151" s="48" t="str">
        <f t="shared" si="25"/>
        <v>Y</v>
      </c>
      <c r="AO151">
        <v>0</v>
      </c>
      <c r="AP151" s="79">
        <f t="shared" si="26"/>
        <v>0</v>
      </c>
      <c r="AQ151" s="109">
        <v>0</v>
      </c>
      <c r="AR151" s="106">
        <f t="shared" si="27"/>
        <v>0</v>
      </c>
    </row>
    <row r="152" spans="1:44">
      <c r="A152" s="63">
        <v>148</v>
      </c>
      <c r="B152" s="63"/>
      <c r="C152" s="56"/>
      <c r="D152" s="56" t="s">
        <v>253</v>
      </c>
      <c r="E152" s="56"/>
      <c r="F152" s="54">
        <v>9563246216688.0938</v>
      </c>
      <c r="G152" s="54">
        <v>8257174526605.2441</v>
      </c>
      <c r="H152" s="54">
        <v>9384012088795.1602</v>
      </c>
      <c r="I152" s="54">
        <v>10082027829385.594</v>
      </c>
      <c r="J152" s="54">
        <v>10358856035954.012</v>
      </c>
      <c r="K152" s="54">
        <v>12614737365555.082</v>
      </c>
      <c r="L152" s="54">
        <v>12206469445030</v>
      </c>
      <c r="M152" s="54">
        <v>11899584492934</v>
      </c>
      <c r="N152" s="54">
        <v>14636594099896</v>
      </c>
      <c r="O152" s="54">
        <v>13012507596115</v>
      </c>
      <c r="P152" s="54">
        <v>12625357219894</v>
      </c>
      <c r="Q152" s="54">
        <v>12276928695283</v>
      </c>
      <c r="R152" s="81">
        <v>15039891077072</v>
      </c>
      <c r="S152" s="80">
        <v>14225636077347</v>
      </c>
      <c r="T152" s="109">
        <v>15010652797485</v>
      </c>
      <c r="U152" s="109">
        <v>14519177260299</v>
      </c>
      <c r="V152" s="109">
        <v>15931676153560</v>
      </c>
      <c r="W152" s="109">
        <v>12159643722182.275</v>
      </c>
      <c r="X152" s="109">
        <v>13670903137678.275</v>
      </c>
      <c r="Y152" s="109">
        <v>16266908078326.736</v>
      </c>
      <c r="Z152" s="109">
        <v>17259577201344.035</v>
      </c>
      <c r="AA152" s="109">
        <v>13547040497777.496</v>
      </c>
      <c r="AB152" s="109">
        <v>15133370444343.496</v>
      </c>
      <c r="AC152" s="109">
        <v>15857914435214.314</v>
      </c>
      <c r="AD152" s="102">
        <v>15857914435214.314</v>
      </c>
      <c r="AE152" s="111"/>
      <c r="AG152" s="94"/>
      <c r="AH152" s="94" t="s">
        <v>253</v>
      </c>
      <c r="AI152" s="94"/>
      <c r="AK152" s="48" t="str">
        <f t="shared" si="23"/>
        <v>Y</v>
      </c>
      <c r="AL152" s="48" t="str">
        <f t="shared" si="24"/>
        <v>Y</v>
      </c>
      <c r="AM152" s="48" t="str">
        <f t="shared" si="25"/>
        <v>Y</v>
      </c>
      <c r="AO152">
        <v>15010652797485</v>
      </c>
      <c r="AP152" s="79">
        <f t="shared" si="26"/>
        <v>0</v>
      </c>
      <c r="AQ152" s="109">
        <v>17259577201344.035</v>
      </c>
      <c r="AR152" s="106">
        <f t="shared" si="27"/>
        <v>0</v>
      </c>
    </row>
    <row r="153" spans="1:44">
      <c r="A153" s="63">
        <v>149</v>
      </c>
      <c r="B153" s="63"/>
      <c r="C153" s="56"/>
      <c r="D153" s="56"/>
      <c r="E153" s="56" t="s">
        <v>254</v>
      </c>
      <c r="F153" s="54">
        <v>80023847300</v>
      </c>
      <c r="G153" s="54">
        <v>12853646839</v>
      </c>
      <c r="H153" s="54">
        <v>17412812839</v>
      </c>
      <c r="I153" s="54">
        <v>1919084239</v>
      </c>
      <c r="J153" s="54">
        <v>75031716175</v>
      </c>
      <c r="K153" s="54">
        <v>1919084239</v>
      </c>
      <c r="L153" s="54">
        <v>1919084239</v>
      </c>
      <c r="M153" s="54">
        <v>1919084239</v>
      </c>
      <c r="N153" s="54">
        <v>74350085725</v>
      </c>
      <c r="O153" s="54">
        <v>1919084239</v>
      </c>
      <c r="P153" s="54">
        <v>1919084239</v>
      </c>
      <c r="Q153" s="54">
        <v>1919084239</v>
      </c>
      <c r="R153" s="81">
        <v>132328898125</v>
      </c>
      <c r="S153" s="80">
        <v>2928397282</v>
      </c>
      <c r="T153" s="109">
        <v>2928397282</v>
      </c>
      <c r="U153" s="109">
        <v>4048020924</v>
      </c>
      <c r="V153" s="109">
        <v>150124726278</v>
      </c>
      <c r="W153" s="109">
        <v>2128936685</v>
      </c>
      <c r="X153" s="109">
        <v>2128936685</v>
      </c>
      <c r="Y153" s="109">
        <v>2140028037</v>
      </c>
      <c r="Z153" s="109">
        <v>238917227687</v>
      </c>
      <c r="AA153" s="109">
        <v>2128936685</v>
      </c>
      <c r="AB153" s="109">
        <v>2128936685</v>
      </c>
      <c r="AC153" s="109">
        <v>2140028037</v>
      </c>
      <c r="AD153" s="102">
        <v>2140028037</v>
      </c>
      <c r="AE153" s="111"/>
      <c r="AG153" s="94"/>
      <c r="AH153" s="94"/>
      <c r="AI153" s="94" t="s">
        <v>254</v>
      </c>
      <c r="AK153" s="48" t="str">
        <f t="shared" si="23"/>
        <v>Y</v>
      </c>
      <c r="AL153" s="48" t="str">
        <f t="shared" si="24"/>
        <v>Y</v>
      </c>
      <c r="AM153" s="48" t="str">
        <f t="shared" si="25"/>
        <v>Y</v>
      </c>
      <c r="AO153">
        <v>2928397282</v>
      </c>
      <c r="AP153" s="79">
        <f t="shared" si="26"/>
        <v>0</v>
      </c>
      <c r="AQ153" s="109">
        <v>238917227687</v>
      </c>
      <c r="AR153" s="106">
        <f t="shared" si="27"/>
        <v>0</v>
      </c>
    </row>
    <row r="154" spans="1:44">
      <c r="A154" s="63">
        <v>150</v>
      </c>
      <c r="B154" s="63"/>
      <c r="C154" s="56"/>
      <c r="D154" s="56"/>
      <c r="E154" s="56" t="s">
        <v>255</v>
      </c>
      <c r="F154" s="54">
        <v>463142593897</v>
      </c>
      <c r="G154" s="54">
        <v>454492383389</v>
      </c>
      <c r="H154" s="54">
        <v>564590281579</v>
      </c>
      <c r="I154" s="54">
        <v>745881896879</v>
      </c>
      <c r="J154" s="54">
        <v>512270584097</v>
      </c>
      <c r="K154" s="54">
        <v>464550643877</v>
      </c>
      <c r="L154" s="54">
        <v>573360463871</v>
      </c>
      <c r="M154" s="54">
        <v>573361015987</v>
      </c>
      <c r="N154" s="54">
        <v>492109493282</v>
      </c>
      <c r="O154" s="54">
        <v>846049996446</v>
      </c>
      <c r="P154" s="54">
        <v>658757473258</v>
      </c>
      <c r="Q154" s="54">
        <v>559196550385</v>
      </c>
      <c r="R154" s="81">
        <v>655082110499</v>
      </c>
      <c r="S154" s="80">
        <v>512541200958</v>
      </c>
      <c r="T154" s="109">
        <v>504080039405</v>
      </c>
      <c r="U154" s="109">
        <v>533643446185</v>
      </c>
      <c r="V154" s="109">
        <v>710799775916</v>
      </c>
      <c r="W154" s="109">
        <v>548590605969</v>
      </c>
      <c r="X154" s="109">
        <v>1353016561731</v>
      </c>
      <c r="Y154" s="109">
        <v>612602364810</v>
      </c>
      <c r="Z154" s="109">
        <v>1385883025748</v>
      </c>
      <c r="AA154" s="109">
        <v>612686197609</v>
      </c>
      <c r="AB154" s="109">
        <v>629750132558</v>
      </c>
      <c r="AC154" s="109">
        <v>1449202715696</v>
      </c>
      <c r="AD154" s="102">
        <v>1449202715696</v>
      </c>
      <c r="AE154" s="111"/>
      <c r="AG154" s="94"/>
      <c r="AH154" s="94"/>
      <c r="AI154" s="94" t="s">
        <v>255</v>
      </c>
      <c r="AK154" s="48" t="str">
        <f t="shared" si="23"/>
        <v>Y</v>
      </c>
      <c r="AL154" s="48" t="str">
        <f t="shared" si="24"/>
        <v>Y</v>
      </c>
      <c r="AM154" s="48" t="str">
        <f t="shared" si="25"/>
        <v>Y</v>
      </c>
      <c r="AO154">
        <v>504080039405</v>
      </c>
      <c r="AP154" s="79">
        <f t="shared" si="26"/>
        <v>0</v>
      </c>
      <c r="AQ154" s="109">
        <v>1385883025748</v>
      </c>
      <c r="AR154" s="106">
        <f t="shared" si="27"/>
        <v>0</v>
      </c>
    </row>
    <row r="155" spans="1:44">
      <c r="A155" s="63">
        <v>151</v>
      </c>
      <c r="B155" s="63"/>
      <c r="C155" s="56"/>
      <c r="D155" s="56"/>
      <c r="E155" s="56" t="s">
        <v>256</v>
      </c>
      <c r="F155" s="54">
        <v>4787714147</v>
      </c>
      <c r="G155" s="54">
        <v>5476063613</v>
      </c>
      <c r="H155" s="54">
        <v>16611378000</v>
      </c>
      <c r="I155" s="54">
        <v>9571322405</v>
      </c>
      <c r="J155" s="54">
        <v>6764576165</v>
      </c>
      <c r="K155" s="54">
        <v>7585763188</v>
      </c>
      <c r="L155" s="54">
        <v>21812473180</v>
      </c>
      <c r="M155" s="54">
        <v>9991923780</v>
      </c>
      <c r="N155" s="54">
        <v>11166304073</v>
      </c>
      <c r="O155" s="54">
        <v>7570061727</v>
      </c>
      <c r="P155" s="54">
        <v>17201694</v>
      </c>
      <c r="Q155" s="54">
        <v>89586715</v>
      </c>
      <c r="R155" s="81">
        <v>116062382</v>
      </c>
      <c r="S155" s="80">
        <v>129231745</v>
      </c>
      <c r="T155" s="109">
        <v>133448938</v>
      </c>
      <c r="U155" s="109">
        <v>137024766</v>
      </c>
      <c r="V155" s="109">
        <v>3201824</v>
      </c>
      <c r="W155" s="109">
        <v>2612953</v>
      </c>
      <c r="X155" s="109">
        <v>1226691</v>
      </c>
      <c r="Y155" s="109">
        <v>766945</v>
      </c>
      <c r="Z155" s="109">
        <v>4738281</v>
      </c>
      <c r="AA155" s="109">
        <v>2676652</v>
      </c>
      <c r="AB155" s="109">
        <v>3511210</v>
      </c>
      <c r="AC155" s="109">
        <v>2455795</v>
      </c>
      <c r="AD155" s="102">
        <v>2455795</v>
      </c>
      <c r="AE155" s="111"/>
      <c r="AG155" s="94"/>
      <c r="AH155" s="94"/>
      <c r="AI155" s="94" t="s">
        <v>256</v>
      </c>
      <c r="AK155" s="48" t="str">
        <f t="shared" si="23"/>
        <v>Y</v>
      </c>
      <c r="AL155" s="48" t="str">
        <f t="shared" si="24"/>
        <v>Y</v>
      </c>
      <c r="AM155" s="48" t="str">
        <f t="shared" si="25"/>
        <v>Y</v>
      </c>
      <c r="AO155">
        <v>133448938</v>
      </c>
      <c r="AP155" s="79">
        <f t="shared" si="26"/>
        <v>0</v>
      </c>
      <c r="AQ155" s="109">
        <v>4738281</v>
      </c>
      <c r="AR155" s="106">
        <f t="shared" si="27"/>
        <v>0</v>
      </c>
    </row>
    <row r="156" spans="1:44">
      <c r="A156" s="63">
        <v>152</v>
      </c>
      <c r="B156" s="63"/>
      <c r="C156" s="56"/>
      <c r="D156" s="56"/>
      <c r="E156" s="56" t="s">
        <v>257</v>
      </c>
      <c r="F156" s="54">
        <v>2613920446796</v>
      </c>
      <c r="G156" s="54">
        <v>2294120600800</v>
      </c>
      <c r="H156" s="54">
        <v>2827219648667</v>
      </c>
      <c r="I156" s="54">
        <v>2283090227961</v>
      </c>
      <c r="J156" s="54">
        <v>3283175216361</v>
      </c>
      <c r="K156" s="54">
        <v>5135481750262</v>
      </c>
      <c r="L156" s="54">
        <v>3283620895102</v>
      </c>
      <c r="M156" s="54">
        <v>3401877147322</v>
      </c>
      <c r="N156" s="54">
        <v>3162789435457</v>
      </c>
      <c r="O156" s="54">
        <v>3019029786100</v>
      </c>
      <c r="P156" s="54">
        <v>3200351363842</v>
      </c>
      <c r="Q156" s="54">
        <v>2882793103869</v>
      </c>
      <c r="R156" s="81">
        <v>4303224435159</v>
      </c>
      <c r="S156" s="80">
        <v>5027409419303</v>
      </c>
      <c r="T156" s="109">
        <v>5133631075394</v>
      </c>
      <c r="U156" s="109">
        <v>4639181081687</v>
      </c>
      <c r="V156" s="109">
        <v>4626532268903</v>
      </c>
      <c r="W156" s="109">
        <v>3848224121954</v>
      </c>
      <c r="X156" s="109">
        <v>4245104640482</v>
      </c>
      <c r="Y156" s="109">
        <v>5127806150688</v>
      </c>
      <c r="Z156" s="109">
        <v>4619695607528</v>
      </c>
      <c r="AA156" s="109">
        <v>4588842012533</v>
      </c>
      <c r="AB156" s="109">
        <v>6140257307455</v>
      </c>
      <c r="AC156" s="109">
        <v>4690382851354</v>
      </c>
      <c r="AD156" s="102">
        <v>4690382851354</v>
      </c>
      <c r="AE156" s="111"/>
      <c r="AG156" s="94"/>
      <c r="AH156" s="94"/>
      <c r="AI156" s="94" t="s">
        <v>257</v>
      </c>
      <c r="AK156" s="48" t="str">
        <f t="shared" si="23"/>
        <v>Y</v>
      </c>
      <c r="AL156" s="48" t="str">
        <f t="shared" si="24"/>
        <v>Y</v>
      </c>
      <c r="AM156" s="48" t="str">
        <f t="shared" si="25"/>
        <v>Y</v>
      </c>
      <c r="AO156">
        <v>5133631075394</v>
      </c>
      <c r="AP156" s="79">
        <f t="shared" si="26"/>
        <v>0</v>
      </c>
      <c r="AQ156" s="109">
        <v>4619695607528</v>
      </c>
      <c r="AR156" s="106">
        <f t="shared" si="27"/>
        <v>0</v>
      </c>
    </row>
    <row r="157" spans="1:44">
      <c r="A157" s="63">
        <v>153</v>
      </c>
      <c r="B157" s="63"/>
      <c r="C157" s="56"/>
      <c r="D157" s="56"/>
      <c r="E157" s="56" t="s">
        <v>258</v>
      </c>
      <c r="F157" s="54">
        <v>37969170508</v>
      </c>
      <c r="G157" s="54">
        <v>38507159178</v>
      </c>
      <c r="H157" s="54">
        <v>38654831467</v>
      </c>
      <c r="I157" s="54">
        <v>42570461236</v>
      </c>
      <c r="J157" s="54">
        <v>40245365945</v>
      </c>
      <c r="K157" s="54">
        <v>37053608097</v>
      </c>
      <c r="L157" s="54">
        <v>33729362114</v>
      </c>
      <c r="M157" s="54">
        <v>30468398872</v>
      </c>
      <c r="N157" s="54">
        <v>35340710806</v>
      </c>
      <c r="O157" s="54">
        <v>32976972721</v>
      </c>
      <c r="P157" s="54">
        <v>28129164706</v>
      </c>
      <c r="Q157" s="54">
        <v>24949593058</v>
      </c>
      <c r="R157" s="81">
        <v>26234576711</v>
      </c>
      <c r="S157" s="80">
        <v>23794508648</v>
      </c>
      <c r="T157" s="109">
        <v>38310914637</v>
      </c>
      <c r="U157" s="109">
        <v>24892763076</v>
      </c>
      <c r="V157" s="109">
        <v>25956783519</v>
      </c>
      <c r="W157" s="109">
        <v>20819748345</v>
      </c>
      <c r="X157" s="109">
        <v>18172995108</v>
      </c>
      <c r="Y157" s="109">
        <v>9466242910</v>
      </c>
      <c r="Z157" s="109">
        <v>11013222805</v>
      </c>
      <c r="AA157" s="109">
        <v>21512934562</v>
      </c>
      <c r="AB157" s="109">
        <v>21412870355</v>
      </c>
      <c r="AC157" s="109">
        <v>13867189902</v>
      </c>
      <c r="AD157" s="102">
        <v>13867189902</v>
      </c>
      <c r="AE157" s="111"/>
      <c r="AG157" s="94"/>
      <c r="AH157" s="94"/>
      <c r="AI157" s="94" t="s">
        <v>258</v>
      </c>
      <c r="AK157" s="48" t="str">
        <f t="shared" si="23"/>
        <v>Y</v>
      </c>
      <c r="AL157" s="48" t="str">
        <f t="shared" si="24"/>
        <v>Y</v>
      </c>
      <c r="AM157" s="48" t="str">
        <f t="shared" si="25"/>
        <v>Y</v>
      </c>
      <c r="AO157">
        <v>38310914637</v>
      </c>
      <c r="AP157" s="79">
        <f t="shared" si="26"/>
        <v>0</v>
      </c>
      <c r="AQ157" s="109">
        <v>11013222805</v>
      </c>
      <c r="AR157" s="106">
        <f t="shared" si="27"/>
        <v>0</v>
      </c>
    </row>
    <row r="158" spans="1:44">
      <c r="A158" s="63">
        <v>154</v>
      </c>
      <c r="B158" s="63"/>
      <c r="C158" s="56"/>
      <c r="D158" s="56"/>
      <c r="E158" s="56" t="s">
        <v>259</v>
      </c>
      <c r="F158" s="54">
        <v>483497089574</v>
      </c>
      <c r="G158" s="54">
        <v>469961303004</v>
      </c>
      <c r="H158" s="54">
        <v>501646510732</v>
      </c>
      <c r="I158" s="54">
        <v>515091464297</v>
      </c>
      <c r="J158" s="54">
        <v>709402548768</v>
      </c>
      <c r="K158" s="54">
        <v>353858902816</v>
      </c>
      <c r="L158" s="54">
        <v>716303230761</v>
      </c>
      <c r="M158" s="54">
        <v>459231998332</v>
      </c>
      <c r="N158" s="54">
        <v>645405313002</v>
      </c>
      <c r="O158" s="54">
        <v>559625516860</v>
      </c>
      <c r="P158" s="54">
        <v>624159328130</v>
      </c>
      <c r="Q158" s="54">
        <v>530718510717</v>
      </c>
      <c r="R158" s="81">
        <v>428463063039</v>
      </c>
      <c r="S158" s="80">
        <v>372125328278</v>
      </c>
      <c r="T158" s="109">
        <v>654261454009</v>
      </c>
      <c r="U158" s="109">
        <v>493023761191</v>
      </c>
      <c r="V158" s="109">
        <v>459201253157</v>
      </c>
      <c r="W158" s="109">
        <v>654541672525</v>
      </c>
      <c r="X158" s="109">
        <v>450134008612</v>
      </c>
      <c r="Y158" s="109">
        <v>637021310691</v>
      </c>
      <c r="Z158" s="109">
        <v>420219182071</v>
      </c>
      <c r="AA158" s="109">
        <v>361119467696</v>
      </c>
      <c r="AB158" s="109">
        <v>413577974951</v>
      </c>
      <c r="AC158" s="109">
        <v>303575625619</v>
      </c>
      <c r="AD158" s="102">
        <v>303575625619</v>
      </c>
      <c r="AE158" s="111"/>
      <c r="AG158" s="94"/>
      <c r="AH158" s="94"/>
      <c r="AI158" s="94" t="s">
        <v>259</v>
      </c>
      <c r="AK158" s="48" t="str">
        <f t="shared" si="23"/>
        <v>Y</v>
      </c>
      <c r="AL158" s="48" t="str">
        <f t="shared" si="24"/>
        <v>Y</v>
      </c>
      <c r="AM158" s="48" t="str">
        <f t="shared" si="25"/>
        <v>Y</v>
      </c>
      <c r="AO158">
        <v>654261454009</v>
      </c>
      <c r="AP158" s="79">
        <f t="shared" si="26"/>
        <v>0</v>
      </c>
      <c r="AQ158" s="109">
        <v>420219182071</v>
      </c>
      <c r="AR158" s="106">
        <f t="shared" si="27"/>
        <v>0</v>
      </c>
    </row>
    <row r="159" spans="1:44">
      <c r="A159" s="63">
        <v>155</v>
      </c>
      <c r="B159" s="63"/>
      <c r="C159" s="56"/>
      <c r="D159" s="56"/>
      <c r="E159" s="56" t="s">
        <v>260</v>
      </c>
      <c r="F159" s="54">
        <v>3139520499659</v>
      </c>
      <c r="G159" s="54">
        <v>2236203376177</v>
      </c>
      <c r="H159" s="54">
        <v>1918402118121</v>
      </c>
      <c r="I159" s="54">
        <v>2667759186950</v>
      </c>
      <c r="J159" s="54">
        <v>1690482683169</v>
      </c>
      <c r="K159" s="54">
        <v>2184108291963</v>
      </c>
      <c r="L159" s="54">
        <v>1741115090352</v>
      </c>
      <c r="M159" s="54">
        <v>2043691490844</v>
      </c>
      <c r="N159" s="54">
        <v>2362859763273</v>
      </c>
      <c r="O159" s="54">
        <v>3226020105215</v>
      </c>
      <c r="P159" s="54">
        <v>2006221984644</v>
      </c>
      <c r="Q159" s="54">
        <v>2223146807072</v>
      </c>
      <c r="R159" s="81">
        <v>2365215453081</v>
      </c>
      <c r="S159" s="80">
        <v>2449964505466</v>
      </c>
      <c r="T159" s="109">
        <v>2017923403126</v>
      </c>
      <c r="U159" s="109">
        <v>3539358249977</v>
      </c>
      <c r="V159" s="109">
        <v>3604846104454</v>
      </c>
      <c r="W159" s="109">
        <v>2036625665522</v>
      </c>
      <c r="X159" s="109">
        <v>1249957881260</v>
      </c>
      <c r="Y159" s="109">
        <v>5126257606306</v>
      </c>
      <c r="Z159" s="109">
        <v>3019855813975</v>
      </c>
      <c r="AA159" s="109">
        <v>2402967952011</v>
      </c>
      <c r="AB159" s="109">
        <v>2959642078380</v>
      </c>
      <c r="AC159" s="109">
        <v>4307181355987</v>
      </c>
      <c r="AD159" s="102">
        <v>4307181355987</v>
      </c>
      <c r="AE159" s="111"/>
      <c r="AG159" s="94"/>
      <c r="AH159" s="94"/>
      <c r="AI159" s="94" t="s">
        <v>260</v>
      </c>
      <c r="AK159" s="48" t="str">
        <f t="shared" si="23"/>
        <v>Y</v>
      </c>
      <c r="AL159" s="48" t="str">
        <f t="shared" si="24"/>
        <v>Y</v>
      </c>
      <c r="AM159" s="48" t="str">
        <f t="shared" si="25"/>
        <v>Y</v>
      </c>
      <c r="AO159">
        <v>2017923403126</v>
      </c>
      <c r="AP159" s="79">
        <f t="shared" si="26"/>
        <v>0</v>
      </c>
      <c r="AQ159" s="109">
        <v>3019855813975</v>
      </c>
      <c r="AR159" s="106">
        <f t="shared" si="27"/>
        <v>0</v>
      </c>
    </row>
    <row r="160" spans="1:44">
      <c r="A160" s="63">
        <v>156</v>
      </c>
      <c r="B160" s="63"/>
      <c r="C160" s="56"/>
      <c r="D160" s="56"/>
      <c r="E160" s="56" t="s">
        <v>261</v>
      </c>
      <c r="F160" s="54">
        <v>0</v>
      </c>
      <c r="G160" s="54">
        <v>0</v>
      </c>
      <c r="H160" s="54">
        <v>0</v>
      </c>
      <c r="I160" s="54">
        <v>0</v>
      </c>
      <c r="J160" s="54">
        <v>0</v>
      </c>
      <c r="K160" s="54">
        <v>0</v>
      </c>
      <c r="L160" s="54">
        <v>0</v>
      </c>
      <c r="M160" s="54">
        <v>0</v>
      </c>
      <c r="N160" s="54">
        <v>0</v>
      </c>
      <c r="O160" s="54">
        <v>0</v>
      </c>
      <c r="P160" s="54">
        <v>0</v>
      </c>
      <c r="Q160" s="54">
        <v>0</v>
      </c>
      <c r="R160" s="81">
        <v>0</v>
      </c>
      <c r="S160" s="80">
        <v>0</v>
      </c>
      <c r="T160" s="109">
        <v>0</v>
      </c>
      <c r="U160" s="109">
        <v>0</v>
      </c>
      <c r="V160" s="109">
        <v>0</v>
      </c>
      <c r="W160" s="109">
        <v>0</v>
      </c>
      <c r="X160" s="109">
        <v>0</v>
      </c>
      <c r="Y160" s="109">
        <v>0</v>
      </c>
      <c r="Z160" s="109">
        <v>0</v>
      </c>
      <c r="AA160" s="109">
        <v>0</v>
      </c>
      <c r="AB160" s="109">
        <v>0</v>
      </c>
      <c r="AC160" s="109">
        <v>0</v>
      </c>
      <c r="AD160" s="102">
        <v>0</v>
      </c>
      <c r="AE160" s="111"/>
      <c r="AG160" s="94"/>
      <c r="AH160" s="94"/>
      <c r="AI160" s="94" t="s">
        <v>261</v>
      </c>
      <c r="AK160" s="48" t="str">
        <f t="shared" si="23"/>
        <v>Y</v>
      </c>
      <c r="AL160" s="48" t="str">
        <f t="shared" si="24"/>
        <v>Y</v>
      </c>
      <c r="AM160" s="48" t="str">
        <f t="shared" si="25"/>
        <v>Y</v>
      </c>
      <c r="AO160">
        <v>0</v>
      </c>
      <c r="AP160" s="79">
        <f t="shared" si="26"/>
        <v>0</v>
      </c>
      <c r="AQ160" s="109">
        <v>0</v>
      </c>
      <c r="AR160" s="106">
        <f t="shared" si="27"/>
        <v>0</v>
      </c>
    </row>
    <row r="161" spans="1:44">
      <c r="A161" s="63">
        <v>157</v>
      </c>
      <c r="B161" s="63"/>
      <c r="C161" s="56"/>
      <c r="D161" s="56"/>
      <c r="E161" s="56" t="s">
        <v>262</v>
      </c>
      <c r="F161" s="54">
        <v>0</v>
      </c>
      <c r="G161" s="54">
        <v>0</v>
      </c>
      <c r="H161" s="54">
        <v>0</v>
      </c>
      <c r="I161" s="54">
        <v>0</v>
      </c>
      <c r="J161" s="54">
        <v>0</v>
      </c>
      <c r="K161" s="54">
        <v>0</v>
      </c>
      <c r="L161" s="54">
        <v>0</v>
      </c>
      <c r="M161" s="54">
        <v>0</v>
      </c>
      <c r="N161" s="54">
        <v>0</v>
      </c>
      <c r="O161" s="54">
        <v>0</v>
      </c>
      <c r="P161" s="54">
        <v>0</v>
      </c>
      <c r="Q161" s="54">
        <v>0</v>
      </c>
      <c r="R161" s="81">
        <v>0</v>
      </c>
      <c r="S161" s="80">
        <v>0</v>
      </c>
      <c r="T161" s="109">
        <v>0</v>
      </c>
      <c r="U161" s="109">
        <v>0</v>
      </c>
      <c r="V161" s="109">
        <v>0</v>
      </c>
      <c r="W161" s="109">
        <v>0</v>
      </c>
      <c r="X161" s="109">
        <v>0</v>
      </c>
      <c r="Y161" s="109">
        <v>0</v>
      </c>
      <c r="Z161" s="109">
        <v>0</v>
      </c>
      <c r="AA161" s="109">
        <v>0</v>
      </c>
      <c r="AB161" s="109">
        <v>0</v>
      </c>
      <c r="AC161" s="109">
        <v>0</v>
      </c>
      <c r="AD161" s="102">
        <v>0</v>
      </c>
      <c r="AE161" s="111"/>
      <c r="AG161" s="94"/>
      <c r="AH161" s="94"/>
      <c r="AI161" s="94" t="s">
        <v>262</v>
      </c>
      <c r="AK161" s="48" t="str">
        <f t="shared" si="23"/>
        <v>Y</v>
      </c>
      <c r="AL161" s="48" t="str">
        <f t="shared" si="24"/>
        <v>Y</v>
      </c>
      <c r="AM161" s="48" t="str">
        <f t="shared" si="25"/>
        <v>Y</v>
      </c>
      <c r="AO161">
        <v>0</v>
      </c>
      <c r="AP161" s="79">
        <f t="shared" si="26"/>
        <v>0</v>
      </c>
      <c r="AQ161" s="109">
        <v>0</v>
      </c>
      <c r="AR161" s="106">
        <f t="shared" si="27"/>
        <v>0</v>
      </c>
    </row>
    <row r="162" spans="1:44">
      <c r="A162" s="63">
        <v>158</v>
      </c>
      <c r="B162" s="63"/>
      <c r="C162" s="56"/>
      <c r="D162" s="56"/>
      <c r="E162" s="56" t="s">
        <v>263</v>
      </c>
      <c r="F162" s="54">
        <v>134608317880</v>
      </c>
      <c r="G162" s="54">
        <v>102396306326</v>
      </c>
      <c r="H162" s="54">
        <v>101768727475</v>
      </c>
      <c r="I162" s="54">
        <v>136487575477</v>
      </c>
      <c r="J162" s="54">
        <v>111272750834</v>
      </c>
      <c r="K162" s="54">
        <v>124085168210</v>
      </c>
      <c r="L162" s="54">
        <v>91791153990</v>
      </c>
      <c r="M162" s="54">
        <v>171506212603</v>
      </c>
      <c r="N162" s="54">
        <v>119191785131</v>
      </c>
      <c r="O162" s="54">
        <v>131765001097</v>
      </c>
      <c r="P162" s="54">
        <v>154262773619</v>
      </c>
      <c r="Q162" s="54">
        <v>150396815028</v>
      </c>
      <c r="R162" s="81">
        <v>194850903112</v>
      </c>
      <c r="S162" s="80">
        <v>410775424982</v>
      </c>
      <c r="T162" s="109">
        <v>86377116872</v>
      </c>
      <c r="U162" s="109">
        <v>97052458229</v>
      </c>
      <c r="V162" s="109">
        <v>95665216642</v>
      </c>
      <c r="W162" s="109">
        <v>90900128506</v>
      </c>
      <c r="X162" s="109">
        <v>79911455892</v>
      </c>
      <c r="Y162" s="109">
        <v>87309962165</v>
      </c>
      <c r="Z162" s="109">
        <v>98733642952</v>
      </c>
      <c r="AA162" s="109">
        <v>86611394318</v>
      </c>
      <c r="AB162" s="109">
        <v>93710748494</v>
      </c>
      <c r="AC162" s="109">
        <v>153203353397</v>
      </c>
      <c r="AD162" s="102">
        <v>153203353397</v>
      </c>
      <c r="AE162" s="111"/>
      <c r="AG162" s="94"/>
      <c r="AH162" s="94"/>
      <c r="AI162" s="94" t="s">
        <v>263</v>
      </c>
      <c r="AK162" s="48" t="str">
        <f t="shared" si="23"/>
        <v>Y</v>
      </c>
      <c r="AL162" s="48" t="str">
        <f t="shared" si="24"/>
        <v>Y</v>
      </c>
      <c r="AM162" s="48" t="str">
        <f t="shared" si="25"/>
        <v>Y</v>
      </c>
      <c r="AO162">
        <v>86377116872</v>
      </c>
      <c r="AP162" s="79">
        <f t="shared" si="26"/>
        <v>0</v>
      </c>
      <c r="AQ162" s="109">
        <v>98733642952</v>
      </c>
      <c r="AR162" s="106">
        <f t="shared" si="27"/>
        <v>0</v>
      </c>
    </row>
    <row r="163" spans="1:44">
      <c r="A163" s="63">
        <v>159</v>
      </c>
      <c r="B163" s="63"/>
      <c r="C163" s="56"/>
      <c r="D163" s="56"/>
      <c r="E163" s="56" t="s">
        <v>264</v>
      </c>
      <c r="F163" s="54">
        <v>157750302760.12</v>
      </c>
      <c r="G163" s="54">
        <v>152650991709.12</v>
      </c>
      <c r="H163" s="54">
        <v>141755258611.12</v>
      </c>
      <c r="I163" s="54">
        <v>260704053877</v>
      </c>
      <c r="J163" s="54">
        <v>86252206955</v>
      </c>
      <c r="K163" s="54">
        <v>130260437941</v>
      </c>
      <c r="L163" s="54">
        <v>86007172138</v>
      </c>
      <c r="M163" s="54">
        <v>277963556665</v>
      </c>
      <c r="N163" s="54">
        <v>88377339162</v>
      </c>
      <c r="O163" s="54">
        <v>105157899337</v>
      </c>
      <c r="P163" s="54">
        <v>107325755149</v>
      </c>
      <c r="Q163" s="54">
        <v>124766402524</v>
      </c>
      <c r="R163" s="81">
        <v>92338296531</v>
      </c>
      <c r="S163" s="80">
        <v>94482567309</v>
      </c>
      <c r="T163" s="109">
        <v>87454351880</v>
      </c>
      <c r="U163" s="109">
        <v>101051666213</v>
      </c>
      <c r="V163" s="109">
        <v>110853297344</v>
      </c>
      <c r="W163" s="109">
        <v>56901915754</v>
      </c>
      <c r="X163" s="109">
        <v>109730676839</v>
      </c>
      <c r="Y163" s="109">
        <v>274361095023</v>
      </c>
      <c r="Z163" s="109">
        <v>267736836485</v>
      </c>
      <c r="AA163" s="109">
        <v>260143451784</v>
      </c>
      <c r="AB163" s="109">
        <v>282983851404</v>
      </c>
      <c r="AC163" s="109">
        <v>324363901720</v>
      </c>
      <c r="AD163" s="102">
        <v>324363901720</v>
      </c>
      <c r="AE163" s="111"/>
      <c r="AG163" s="94"/>
      <c r="AH163" s="94"/>
      <c r="AI163" s="94" t="s">
        <v>264</v>
      </c>
      <c r="AK163" s="48" t="str">
        <f t="shared" si="23"/>
        <v>Y</v>
      </c>
      <c r="AL163" s="48" t="str">
        <f t="shared" si="24"/>
        <v>Y</v>
      </c>
      <c r="AM163" s="48" t="str">
        <f t="shared" si="25"/>
        <v>Y</v>
      </c>
      <c r="AO163">
        <v>87454351880</v>
      </c>
      <c r="AP163" s="79">
        <f t="shared" si="26"/>
        <v>0</v>
      </c>
      <c r="AQ163" s="109">
        <v>267736836485</v>
      </c>
      <c r="AR163" s="106">
        <f t="shared" si="27"/>
        <v>0</v>
      </c>
    </row>
    <row r="164" spans="1:44">
      <c r="A164" s="63">
        <v>160</v>
      </c>
      <c r="B164" s="63"/>
      <c r="C164" s="56"/>
      <c r="D164" s="56"/>
      <c r="E164" s="56" t="s">
        <v>265</v>
      </c>
      <c r="F164" s="54">
        <v>51519440029</v>
      </c>
      <c r="G164" s="54">
        <v>50112125763</v>
      </c>
      <c r="H164" s="54">
        <v>52824855191</v>
      </c>
      <c r="I164" s="54">
        <v>60564851826</v>
      </c>
      <c r="J164" s="54">
        <v>58918288845</v>
      </c>
      <c r="K164" s="54">
        <v>59268531759</v>
      </c>
      <c r="L164" s="54">
        <v>60179694124</v>
      </c>
      <c r="M164" s="54">
        <v>64766878550</v>
      </c>
      <c r="N164" s="54">
        <v>64247042018</v>
      </c>
      <c r="O164" s="54">
        <v>67732362635</v>
      </c>
      <c r="P164" s="54">
        <v>86754767490</v>
      </c>
      <c r="Q164" s="54">
        <v>82541826402</v>
      </c>
      <c r="R164" s="81">
        <v>78558557387</v>
      </c>
      <c r="S164" s="80">
        <v>85689643671</v>
      </c>
      <c r="T164" s="109">
        <v>107494882778</v>
      </c>
      <c r="U164" s="109">
        <v>97596624364</v>
      </c>
      <c r="V164" s="109">
        <v>94084355125</v>
      </c>
      <c r="W164" s="109">
        <v>97921476266</v>
      </c>
      <c r="X164" s="109">
        <v>111502915514</v>
      </c>
      <c r="Y164" s="109">
        <v>116134894724</v>
      </c>
      <c r="Z164" s="109">
        <v>114005956804.29863</v>
      </c>
      <c r="AA164" s="109">
        <v>127189662509</v>
      </c>
      <c r="AB164" s="109">
        <v>151580217824</v>
      </c>
      <c r="AC164" s="109">
        <v>160912456971</v>
      </c>
      <c r="AD164" s="102">
        <v>160912456971</v>
      </c>
      <c r="AE164" s="111"/>
      <c r="AG164" s="94"/>
      <c r="AH164" s="94"/>
      <c r="AI164" s="94" t="s">
        <v>265</v>
      </c>
      <c r="AK164" s="48" t="str">
        <f t="shared" si="23"/>
        <v>Y</v>
      </c>
      <c r="AL164" s="48" t="str">
        <f t="shared" si="24"/>
        <v>Y</v>
      </c>
      <c r="AM164" s="48" t="str">
        <f t="shared" si="25"/>
        <v>Y</v>
      </c>
      <c r="AO164">
        <v>107494882778</v>
      </c>
      <c r="AP164" s="79">
        <f t="shared" si="26"/>
        <v>0</v>
      </c>
      <c r="AQ164" s="109">
        <v>114005956804.29863</v>
      </c>
      <c r="AR164" s="106">
        <f t="shared" si="27"/>
        <v>0</v>
      </c>
    </row>
    <row r="165" spans="1:44">
      <c r="A165" s="63">
        <v>161</v>
      </c>
      <c r="B165" s="63"/>
      <c r="C165" s="56"/>
      <c r="D165" s="56"/>
      <c r="E165" s="56" t="s">
        <v>266</v>
      </c>
      <c r="F165" s="54">
        <v>119144074316.9726</v>
      </c>
      <c r="G165" s="54">
        <v>139372426034.1236</v>
      </c>
      <c r="H165" s="54">
        <v>141800712372.04025</v>
      </c>
      <c r="I165" s="54">
        <v>147544495442.59494</v>
      </c>
      <c r="J165" s="54">
        <v>217991802286.0116</v>
      </c>
      <c r="K165" s="54">
        <v>191043159279.08331</v>
      </c>
      <c r="L165" s="54">
        <v>183914930013</v>
      </c>
      <c r="M165" s="54">
        <v>180305881889</v>
      </c>
      <c r="N165" s="54">
        <v>184086774658</v>
      </c>
      <c r="O165" s="54">
        <v>179784875892</v>
      </c>
      <c r="P165" s="54">
        <v>166323457864</v>
      </c>
      <c r="Q165" s="54">
        <v>156301586484</v>
      </c>
      <c r="R165" s="81">
        <v>153291640880</v>
      </c>
      <c r="S165" s="80">
        <v>150505583033</v>
      </c>
      <c r="T165" s="109">
        <v>186421832607</v>
      </c>
      <c r="U165" s="109">
        <v>151627751990</v>
      </c>
      <c r="V165" s="109">
        <v>122615719212</v>
      </c>
      <c r="W165" s="109">
        <v>114273502941.27563</v>
      </c>
      <c r="X165" s="109">
        <v>109078486184.27563</v>
      </c>
      <c r="Y165" s="109">
        <v>74374332873.736206</v>
      </c>
      <c r="Z165" s="109">
        <v>81088191033.736206</v>
      </c>
      <c r="AA165" s="109">
        <v>71415508285.49646</v>
      </c>
      <c r="AB165" s="109">
        <v>89742744430.49646</v>
      </c>
      <c r="AC165" s="109">
        <v>91879126328.313843</v>
      </c>
      <c r="AD165" s="102">
        <v>91879126328.313843</v>
      </c>
      <c r="AE165" s="111"/>
      <c r="AG165" s="94"/>
      <c r="AH165" s="94"/>
      <c r="AI165" s="94" t="s">
        <v>266</v>
      </c>
      <c r="AK165" s="48" t="str">
        <f t="shared" ref="AK165:AK201" si="28">IF(AG165=C165,"Y","NO!!!!!!!!!!!1")</f>
        <v>Y</v>
      </c>
      <c r="AL165" s="48" t="str">
        <f t="shared" ref="AL165:AL201" si="29">IF(AH165=D165,"Y","NO!!!!!!!!!!!1")</f>
        <v>Y</v>
      </c>
      <c r="AM165" s="48" t="str">
        <f t="shared" ref="AM165:AM201" si="30">IF(AI165=E165,"Y","NO!!!!!!!!!!!1")</f>
        <v>Y</v>
      </c>
      <c r="AO165">
        <v>186421832607</v>
      </c>
      <c r="AP165" s="79">
        <f t="shared" ref="AP165:AP196" si="31">AO165-T165</f>
        <v>0</v>
      </c>
      <c r="AQ165" s="109">
        <v>81088191033.736206</v>
      </c>
      <c r="AR165" s="106">
        <f t="shared" ref="AR165:AR196" si="32">AQ165-Z165</f>
        <v>0</v>
      </c>
    </row>
    <row r="166" spans="1:44">
      <c r="A166" s="63">
        <v>162</v>
      </c>
      <c r="B166" s="63"/>
      <c r="C166" s="56"/>
      <c r="D166" s="56"/>
      <c r="E166" s="56" t="s">
        <v>267</v>
      </c>
      <c r="F166" s="54">
        <v>2275492492149</v>
      </c>
      <c r="G166" s="54">
        <v>2298579326042</v>
      </c>
      <c r="H166" s="54">
        <v>3059048548305</v>
      </c>
      <c r="I166" s="54">
        <v>3207565940296</v>
      </c>
      <c r="J166" s="54">
        <v>3564014145502</v>
      </c>
      <c r="K166" s="54">
        <v>3920456241986</v>
      </c>
      <c r="L166" s="54">
        <v>5407570248399</v>
      </c>
      <c r="M166" s="54">
        <v>4679366538601</v>
      </c>
      <c r="N166" s="54">
        <v>7395930812276</v>
      </c>
      <c r="O166" s="54">
        <v>4833998446437</v>
      </c>
      <c r="P166" s="54">
        <v>5590352582676</v>
      </c>
      <c r="Q166" s="54">
        <v>5539447065693</v>
      </c>
      <c r="R166" s="81">
        <v>6609382491403</v>
      </c>
      <c r="S166" s="80">
        <v>5094316198364</v>
      </c>
      <c r="T166" s="109">
        <v>5838919524310</v>
      </c>
      <c r="U166" s="109">
        <v>4560442795463</v>
      </c>
      <c r="V166" s="109">
        <v>5769702652271</v>
      </c>
      <c r="W166" s="109">
        <v>4593582384423</v>
      </c>
      <c r="X166" s="109">
        <v>5860149986928</v>
      </c>
      <c r="Y166" s="109">
        <v>4118535432623</v>
      </c>
      <c r="Z166" s="109">
        <v>6861734092797</v>
      </c>
      <c r="AA166" s="109">
        <v>4935829818616</v>
      </c>
      <c r="AB166" s="109">
        <v>4269818835261</v>
      </c>
      <c r="AC166" s="109">
        <v>4285547183758</v>
      </c>
      <c r="AD166" s="102">
        <v>4285547183758</v>
      </c>
      <c r="AE166" s="111"/>
      <c r="AG166" s="94"/>
      <c r="AH166" s="94"/>
      <c r="AI166" s="94" t="s">
        <v>267</v>
      </c>
      <c r="AK166" s="48" t="str">
        <f t="shared" si="28"/>
        <v>Y</v>
      </c>
      <c r="AL166" s="48" t="str">
        <f t="shared" si="29"/>
        <v>Y</v>
      </c>
      <c r="AM166" s="48" t="str">
        <f t="shared" si="30"/>
        <v>Y</v>
      </c>
      <c r="AO166">
        <v>5838919524310</v>
      </c>
      <c r="AP166" s="79">
        <f t="shared" si="31"/>
        <v>0</v>
      </c>
      <c r="AQ166" s="109">
        <v>6861734092797</v>
      </c>
      <c r="AR166" s="106">
        <f t="shared" si="32"/>
        <v>0</v>
      </c>
    </row>
    <row r="167" spans="1:44">
      <c r="A167" s="63">
        <v>163</v>
      </c>
      <c r="B167" s="63"/>
      <c r="C167" s="56"/>
      <c r="D167" s="56"/>
      <c r="E167" s="56" t="s">
        <v>268</v>
      </c>
      <c r="F167" s="54">
        <v>1870227672</v>
      </c>
      <c r="G167" s="54">
        <v>2448817731</v>
      </c>
      <c r="H167" s="54">
        <v>2276405436</v>
      </c>
      <c r="I167" s="54">
        <v>3277268500</v>
      </c>
      <c r="J167" s="54">
        <v>3034150852</v>
      </c>
      <c r="K167" s="54">
        <v>5065781938</v>
      </c>
      <c r="L167" s="54">
        <v>5145646747</v>
      </c>
      <c r="M167" s="54">
        <v>5134365250</v>
      </c>
      <c r="N167" s="54">
        <v>739241033</v>
      </c>
      <c r="O167" s="54">
        <v>877487409</v>
      </c>
      <c r="P167" s="54">
        <v>782282583</v>
      </c>
      <c r="Q167" s="54">
        <v>661763097</v>
      </c>
      <c r="R167" s="81">
        <v>804588763</v>
      </c>
      <c r="S167" s="80">
        <v>974068308</v>
      </c>
      <c r="T167" s="109">
        <v>352716356247</v>
      </c>
      <c r="U167" s="109">
        <v>277121616234</v>
      </c>
      <c r="V167" s="109">
        <v>161290798915</v>
      </c>
      <c r="W167" s="109">
        <v>95130950339</v>
      </c>
      <c r="X167" s="109">
        <v>82013365752</v>
      </c>
      <c r="Y167" s="109">
        <v>80897890531</v>
      </c>
      <c r="Z167" s="109">
        <v>140689663177</v>
      </c>
      <c r="AA167" s="109">
        <v>76590484517</v>
      </c>
      <c r="AB167" s="109">
        <v>78761235336</v>
      </c>
      <c r="AC167" s="109">
        <v>75656190650</v>
      </c>
      <c r="AD167" s="102">
        <v>75656190650</v>
      </c>
      <c r="AE167" s="111"/>
      <c r="AG167" s="94"/>
      <c r="AH167" s="94"/>
      <c r="AI167" s="94" t="s">
        <v>268</v>
      </c>
      <c r="AK167" s="48" t="str">
        <f t="shared" si="28"/>
        <v>Y</v>
      </c>
      <c r="AL167" s="48" t="str">
        <f t="shared" si="29"/>
        <v>Y</v>
      </c>
      <c r="AM167" s="48" t="str">
        <f t="shared" si="30"/>
        <v>Y</v>
      </c>
      <c r="AO167">
        <v>352716356247</v>
      </c>
      <c r="AP167" s="79">
        <f t="shared" si="31"/>
        <v>0</v>
      </c>
      <c r="AQ167" s="109">
        <v>140689663177</v>
      </c>
      <c r="AR167" s="106">
        <f t="shared" si="32"/>
        <v>0</v>
      </c>
    </row>
    <row r="168" spans="1:44" ht="17.25" thickBot="1">
      <c r="A168" s="63">
        <v>164</v>
      </c>
      <c r="B168" s="14" t="s">
        <v>45</v>
      </c>
      <c r="C168" s="61" t="s">
        <v>269</v>
      </c>
      <c r="D168" s="61"/>
      <c r="E168" s="61"/>
      <c r="F168" s="54">
        <v>265340182207774.56</v>
      </c>
      <c r="G168" s="54">
        <v>274631320774868.53</v>
      </c>
      <c r="H168" s="54">
        <v>274062657597567.72</v>
      </c>
      <c r="I168" s="54">
        <v>264572652534397.53</v>
      </c>
      <c r="J168" s="54">
        <v>269426083696108.88</v>
      </c>
      <c r="K168" s="54">
        <v>282318787850912.44</v>
      </c>
      <c r="L168" s="54">
        <v>276138256432644.41</v>
      </c>
      <c r="M168" s="54">
        <v>274299014412627.94</v>
      </c>
      <c r="N168" s="54">
        <v>283866951764921</v>
      </c>
      <c r="O168" s="54">
        <v>293498098393247.63</v>
      </c>
      <c r="P168" s="54">
        <v>289934100088858</v>
      </c>
      <c r="Q168" s="54">
        <v>293654603562652.88</v>
      </c>
      <c r="R168" s="81">
        <v>299170897601369.31</v>
      </c>
      <c r="S168" s="80">
        <v>309819378962542.5</v>
      </c>
      <c r="T168" s="109">
        <v>311588338861123.5</v>
      </c>
      <c r="U168" s="109">
        <v>303940964576634.63</v>
      </c>
      <c r="V168" s="109">
        <v>313255419370666.13</v>
      </c>
      <c r="W168" s="109">
        <v>303138096739179.94</v>
      </c>
      <c r="X168" s="109">
        <v>308112464613723.38</v>
      </c>
      <c r="Y168" s="109">
        <v>324787452660528</v>
      </c>
      <c r="Z168" s="109">
        <v>319451911826695.25</v>
      </c>
      <c r="AA168" s="109">
        <v>324765242640230.06</v>
      </c>
      <c r="AB168" s="109">
        <v>338604813318515</v>
      </c>
      <c r="AC168" s="109">
        <v>335261405039313.94</v>
      </c>
      <c r="AD168" s="102">
        <v>335261405039313.94</v>
      </c>
      <c r="AE168" s="111"/>
      <c r="AG168" s="97" t="s">
        <v>720</v>
      </c>
      <c r="AH168" s="97"/>
      <c r="AI168" s="97"/>
      <c r="AK168" s="48" t="str">
        <f t="shared" si="28"/>
        <v>Y</v>
      </c>
      <c r="AL168" s="48" t="str">
        <f t="shared" si="29"/>
        <v>Y</v>
      </c>
      <c r="AM168" s="48" t="str">
        <f t="shared" si="30"/>
        <v>Y</v>
      </c>
      <c r="AO168">
        <v>311588338861123.5</v>
      </c>
      <c r="AP168" s="79">
        <f t="shared" si="31"/>
        <v>0</v>
      </c>
      <c r="AQ168" s="109">
        <v>319451911826695.25</v>
      </c>
      <c r="AR168" s="106">
        <f t="shared" si="32"/>
        <v>0</v>
      </c>
    </row>
    <row r="169" spans="1:44" ht="17.25" thickTop="1">
      <c r="A169" s="63">
        <v>165</v>
      </c>
      <c r="B169" s="78" t="s">
        <v>660</v>
      </c>
      <c r="C169" s="53" t="s">
        <v>270</v>
      </c>
      <c r="D169" s="53"/>
      <c r="E169" s="53"/>
      <c r="F169" s="54">
        <v>1215248815000</v>
      </c>
      <c r="G169" s="54">
        <v>1215248815000</v>
      </c>
      <c r="H169" s="54">
        <v>1215248815000</v>
      </c>
      <c r="I169" s="54">
        <v>1215248815000</v>
      </c>
      <c r="J169" s="54">
        <v>1215248815000</v>
      </c>
      <c r="K169" s="54">
        <v>1449470310000</v>
      </c>
      <c r="L169" s="54">
        <v>1449470310000</v>
      </c>
      <c r="M169" s="54">
        <v>1449470310000</v>
      </c>
      <c r="N169" s="54">
        <v>1449470310000</v>
      </c>
      <c r="O169" s="54">
        <v>1449470310000</v>
      </c>
      <c r="P169" s="54">
        <v>1449470310000</v>
      </c>
      <c r="Q169" s="54">
        <v>1449470310000</v>
      </c>
      <c r="R169" s="81">
        <v>1449470310000</v>
      </c>
      <c r="S169" s="80">
        <v>1480015310000</v>
      </c>
      <c r="T169" s="109">
        <v>1480015310000</v>
      </c>
      <c r="U169" s="109">
        <v>1480015310987</v>
      </c>
      <c r="V169" s="109">
        <v>1480015310001</v>
      </c>
      <c r="W169" s="109">
        <v>1480015310000</v>
      </c>
      <c r="X169" s="109">
        <v>1480015310000</v>
      </c>
      <c r="Y169" s="109">
        <v>1480015310000</v>
      </c>
      <c r="Z169" s="109">
        <v>1480015310000</v>
      </c>
      <c r="AA169" s="109">
        <v>1480015310000</v>
      </c>
      <c r="AB169" s="109">
        <v>1480015310000</v>
      </c>
      <c r="AC169" s="109">
        <v>1480015310000</v>
      </c>
      <c r="AD169" s="102">
        <v>1480015310000</v>
      </c>
      <c r="AE169" s="111"/>
      <c r="AG169" s="92" t="s">
        <v>270</v>
      </c>
      <c r="AH169" s="92"/>
      <c r="AI169" s="92"/>
      <c r="AK169" s="48" t="str">
        <f t="shared" si="28"/>
        <v>Y</v>
      </c>
      <c r="AL169" s="48" t="str">
        <f t="shared" si="29"/>
        <v>Y</v>
      </c>
      <c r="AM169" s="48" t="str">
        <f t="shared" si="30"/>
        <v>Y</v>
      </c>
      <c r="AO169">
        <v>1480015310000</v>
      </c>
      <c r="AP169" s="79">
        <f t="shared" si="31"/>
        <v>0</v>
      </c>
      <c r="AQ169" s="109">
        <v>1480015310000</v>
      </c>
      <c r="AR169" s="106">
        <f t="shared" si="32"/>
        <v>0</v>
      </c>
    </row>
    <row r="170" spans="1:44">
      <c r="A170" s="63">
        <v>166</v>
      </c>
      <c r="B170" s="11" t="s">
        <v>661</v>
      </c>
      <c r="C170" s="53" t="s">
        <v>271</v>
      </c>
      <c r="D170" s="53"/>
      <c r="E170" s="53"/>
      <c r="F170" s="54">
        <v>299120989000</v>
      </c>
      <c r="G170" s="54">
        <v>299120989000</v>
      </c>
      <c r="H170" s="54">
        <v>299120989000</v>
      </c>
      <c r="I170" s="54">
        <v>299120989000</v>
      </c>
      <c r="J170" s="54">
        <v>299120989000</v>
      </c>
      <c r="K170" s="54">
        <v>299120989000</v>
      </c>
      <c r="L170" s="54">
        <v>299120989000</v>
      </c>
      <c r="M170" s="54">
        <v>299120989000</v>
      </c>
      <c r="N170" s="54">
        <v>299120989000</v>
      </c>
      <c r="O170" s="54">
        <v>299120989000</v>
      </c>
      <c r="P170" s="54">
        <v>299120989000</v>
      </c>
      <c r="Q170" s="54">
        <v>299120989000</v>
      </c>
      <c r="R170" s="81">
        <v>299120989000</v>
      </c>
      <c r="S170" s="80">
        <v>568437089000</v>
      </c>
      <c r="T170" s="109">
        <v>568437089000</v>
      </c>
      <c r="U170" s="109">
        <v>742889711000</v>
      </c>
      <c r="V170" s="109">
        <v>443768722000</v>
      </c>
      <c r="W170" s="109">
        <v>443768722000</v>
      </c>
      <c r="X170" s="109">
        <v>443768722000</v>
      </c>
      <c r="Y170" s="109">
        <v>443768722000</v>
      </c>
      <c r="Z170" s="109">
        <v>443768722000</v>
      </c>
      <c r="AA170" s="109">
        <v>443768722000</v>
      </c>
      <c r="AB170" s="109">
        <v>443768722000</v>
      </c>
      <c r="AC170" s="109">
        <v>443768722000</v>
      </c>
      <c r="AD170" s="102">
        <v>443768722000</v>
      </c>
      <c r="AE170" s="111"/>
      <c r="AG170" s="92" t="s">
        <v>271</v>
      </c>
      <c r="AH170" s="92"/>
      <c r="AI170" s="92"/>
      <c r="AK170" s="48" t="str">
        <f t="shared" si="28"/>
        <v>Y</v>
      </c>
      <c r="AL170" s="48" t="str">
        <f t="shared" si="29"/>
        <v>Y</v>
      </c>
      <c r="AM170" s="48" t="str">
        <f t="shared" si="30"/>
        <v>Y</v>
      </c>
      <c r="AO170">
        <v>568437089000</v>
      </c>
      <c r="AP170" s="79">
        <f t="shared" si="31"/>
        <v>0</v>
      </c>
      <c r="AQ170" s="109">
        <v>443768722000</v>
      </c>
      <c r="AR170" s="106">
        <f t="shared" si="32"/>
        <v>0</v>
      </c>
    </row>
    <row r="171" spans="1:44">
      <c r="A171" s="63">
        <v>167</v>
      </c>
      <c r="B171" s="15" t="s">
        <v>662</v>
      </c>
      <c r="C171" s="53" t="s">
        <v>272</v>
      </c>
      <c r="D171" s="53"/>
      <c r="E171" s="53"/>
      <c r="F171" s="54">
        <v>6695634079530</v>
      </c>
      <c r="G171" s="54">
        <v>6795528682188</v>
      </c>
      <c r="H171" s="54">
        <v>6795163049318</v>
      </c>
      <c r="I171" s="54">
        <v>6814902554643</v>
      </c>
      <c r="J171" s="54">
        <v>6811075144415</v>
      </c>
      <c r="K171" s="54">
        <v>10369895842390</v>
      </c>
      <c r="L171" s="54">
        <v>10371983452918</v>
      </c>
      <c r="M171" s="54">
        <v>10380574395647</v>
      </c>
      <c r="N171" s="54">
        <v>10398198470719</v>
      </c>
      <c r="O171" s="54">
        <v>10397954917468</v>
      </c>
      <c r="P171" s="54">
        <v>10398223589000</v>
      </c>
      <c r="Q171" s="54">
        <v>10351748115343</v>
      </c>
      <c r="R171" s="81">
        <v>10351742969402</v>
      </c>
      <c r="S171" s="80">
        <v>10478249124309.15</v>
      </c>
      <c r="T171" s="109">
        <v>10464815696983.072</v>
      </c>
      <c r="U171" s="109">
        <v>10464529814072.072</v>
      </c>
      <c r="V171" s="109">
        <v>10463492473496.43</v>
      </c>
      <c r="W171" s="109">
        <v>10463069858149.43</v>
      </c>
      <c r="X171" s="109">
        <v>10463069858149.43</v>
      </c>
      <c r="Y171" s="109">
        <v>10463067523175.43</v>
      </c>
      <c r="Z171" s="109">
        <v>10463067523175.43</v>
      </c>
      <c r="AA171" s="109">
        <v>10461357796614</v>
      </c>
      <c r="AB171" s="109">
        <v>10463033255224</v>
      </c>
      <c r="AC171" s="109">
        <v>10463033194537</v>
      </c>
      <c r="AD171" s="102">
        <v>10463033194537</v>
      </c>
      <c r="AE171" s="111"/>
      <c r="AG171" s="92" t="s">
        <v>272</v>
      </c>
      <c r="AH171" s="92"/>
      <c r="AI171" s="92"/>
      <c r="AK171" s="48" t="str">
        <f t="shared" si="28"/>
        <v>Y</v>
      </c>
      <c r="AL171" s="48" t="str">
        <f t="shared" si="29"/>
        <v>Y</v>
      </c>
      <c r="AM171" s="48" t="str">
        <f t="shared" si="30"/>
        <v>Y</v>
      </c>
      <c r="AO171">
        <v>10464815696983.072</v>
      </c>
      <c r="AP171" s="79">
        <f t="shared" si="31"/>
        <v>0</v>
      </c>
      <c r="AQ171" s="109">
        <v>10463067523175.43</v>
      </c>
      <c r="AR171" s="106">
        <f t="shared" si="32"/>
        <v>0</v>
      </c>
    </row>
    <row r="172" spans="1:44">
      <c r="A172" s="63">
        <v>168</v>
      </c>
      <c r="B172" s="63"/>
      <c r="C172" s="56"/>
      <c r="D172" s="56" t="s">
        <v>273</v>
      </c>
      <c r="E172" s="56"/>
      <c r="F172" s="54">
        <v>6459673696040</v>
      </c>
      <c r="G172" s="54">
        <v>6459673696040</v>
      </c>
      <c r="H172" s="54">
        <v>6459673696040</v>
      </c>
      <c r="I172" s="54">
        <v>6459673696040</v>
      </c>
      <c r="J172" s="54">
        <v>6459673696040</v>
      </c>
      <c r="K172" s="54">
        <v>7971529689962</v>
      </c>
      <c r="L172" s="54">
        <v>7971529689962</v>
      </c>
      <c r="M172" s="54">
        <v>7971529689962</v>
      </c>
      <c r="N172" s="54">
        <v>7971529689962</v>
      </c>
      <c r="O172" s="54">
        <v>7971529689962</v>
      </c>
      <c r="P172" s="54">
        <v>7971529689962</v>
      </c>
      <c r="Q172" s="54">
        <v>7971529689962</v>
      </c>
      <c r="R172" s="81">
        <v>7971529689962</v>
      </c>
      <c r="S172" s="80">
        <v>8120827564962</v>
      </c>
      <c r="T172" s="109">
        <v>8120827564962</v>
      </c>
      <c r="U172" s="109">
        <v>8120827564962</v>
      </c>
      <c r="V172" s="109">
        <v>8120827564962</v>
      </c>
      <c r="W172" s="109">
        <v>8120827564962</v>
      </c>
      <c r="X172" s="109">
        <v>8120827564962</v>
      </c>
      <c r="Y172" s="109">
        <v>8120827564962</v>
      </c>
      <c r="Z172" s="109">
        <v>8120827564962</v>
      </c>
      <c r="AA172" s="109">
        <v>8120827564962</v>
      </c>
      <c r="AB172" s="109">
        <v>8120827564962</v>
      </c>
      <c r="AC172" s="109">
        <v>8120827564962</v>
      </c>
      <c r="AD172" s="102">
        <v>8120827564962</v>
      </c>
      <c r="AE172" s="111"/>
      <c r="AG172" s="94"/>
      <c r="AH172" s="94" t="s">
        <v>273</v>
      </c>
      <c r="AI172" s="94"/>
      <c r="AK172" s="48" t="str">
        <f t="shared" si="28"/>
        <v>Y</v>
      </c>
      <c r="AL172" s="48" t="str">
        <f t="shared" si="29"/>
        <v>Y</v>
      </c>
      <c r="AM172" s="48" t="str">
        <f t="shared" si="30"/>
        <v>Y</v>
      </c>
      <c r="AO172">
        <v>8120827564962</v>
      </c>
      <c r="AP172" s="79">
        <f t="shared" si="31"/>
        <v>0</v>
      </c>
      <c r="AQ172" s="109">
        <v>8120827564962</v>
      </c>
      <c r="AR172" s="106">
        <f t="shared" si="32"/>
        <v>0</v>
      </c>
    </row>
    <row r="173" spans="1:44">
      <c r="A173" s="63">
        <v>169</v>
      </c>
      <c r="B173" s="63"/>
      <c r="C173" s="56"/>
      <c r="D173" s="56" t="s">
        <v>274</v>
      </c>
      <c r="E173" s="56"/>
      <c r="F173" s="54">
        <v>0</v>
      </c>
      <c r="G173" s="54">
        <v>0</v>
      </c>
      <c r="H173" s="54">
        <v>0</v>
      </c>
      <c r="I173" s="54">
        <v>0</v>
      </c>
      <c r="J173" s="54">
        <v>0</v>
      </c>
      <c r="K173" s="54">
        <v>0</v>
      </c>
      <c r="L173" s="54">
        <v>0</v>
      </c>
      <c r="M173" s="54">
        <v>0</v>
      </c>
      <c r="N173" s="54">
        <v>0</v>
      </c>
      <c r="O173" s="54">
        <v>0</v>
      </c>
      <c r="P173" s="54">
        <v>0</v>
      </c>
      <c r="Q173" s="54">
        <v>0</v>
      </c>
      <c r="R173" s="81">
        <v>0</v>
      </c>
      <c r="S173" s="80">
        <v>0</v>
      </c>
      <c r="T173" s="109">
        <v>0</v>
      </c>
      <c r="U173" s="109">
        <v>0</v>
      </c>
      <c r="V173" s="109">
        <v>0</v>
      </c>
      <c r="W173" s="109">
        <v>0</v>
      </c>
      <c r="X173" s="109">
        <v>0</v>
      </c>
      <c r="Y173" s="109">
        <v>0</v>
      </c>
      <c r="Z173" s="109">
        <v>0</v>
      </c>
      <c r="AA173" s="109">
        <v>0</v>
      </c>
      <c r="AB173" s="109">
        <v>0</v>
      </c>
      <c r="AC173" s="109">
        <v>0</v>
      </c>
      <c r="AD173" s="102">
        <v>0</v>
      </c>
      <c r="AE173" s="111"/>
      <c r="AG173" s="94"/>
      <c r="AH173" s="94" t="s">
        <v>274</v>
      </c>
      <c r="AI173" s="94"/>
      <c r="AK173" s="48" t="str">
        <f t="shared" si="28"/>
        <v>Y</v>
      </c>
      <c r="AL173" s="48" t="str">
        <f t="shared" si="29"/>
        <v>Y</v>
      </c>
      <c r="AM173" s="48" t="str">
        <f t="shared" si="30"/>
        <v>Y</v>
      </c>
      <c r="AO173">
        <v>0</v>
      </c>
      <c r="AP173" s="79">
        <f t="shared" si="31"/>
        <v>0</v>
      </c>
      <c r="AQ173" s="109">
        <v>0</v>
      </c>
      <c r="AR173" s="106">
        <f t="shared" si="32"/>
        <v>0</v>
      </c>
    </row>
    <row r="174" spans="1:44">
      <c r="A174" s="63">
        <v>170</v>
      </c>
      <c r="B174" s="63"/>
      <c r="C174" s="56"/>
      <c r="D174" s="56" t="s">
        <v>275</v>
      </c>
      <c r="E174" s="56"/>
      <c r="F174" s="54">
        <v>0</v>
      </c>
      <c r="G174" s="54">
        <v>0</v>
      </c>
      <c r="H174" s="54">
        <v>0</v>
      </c>
      <c r="I174" s="54">
        <v>0</v>
      </c>
      <c r="J174" s="54">
        <v>0</v>
      </c>
      <c r="K174" s="54">
        <v>0</v>
      </c>
      <c r="L174" s="54">
        <v>0</v>
      </c>
      <c r="M174" s="54">
        <v>0</v>
      </c>
      <c r="N174" s="54">
        <v>0</v>
      </c>
      <c r="O174" s="54">
        <v>0</v>
      </c>
      <c r="P174" s="54">
        <v>0</v>
      </c>
      <c r="Q174" s="54">
        <v>0</v>
      </c>
      <c r="R174" s="81">
        <v>0</v>
      </c>
      <c r="S174" s="80">
        <v>0</v>
      </c>
      <c r="T174" s="109">
        <v>0</v>
      </c>
      <c r="U174" s="109">
        <v>0</v>
      </c>
      <c r="V174" s="109">
        <v>0</v>
      </c>
      <c r="W174" s="109">
        <v>0</v>
      </c>
      <c r="X174" s="109">
        <v>0</v>
      </c>
      <c r="Y174" s="109">
        <v>0</v>
      </c>
      <c r="Z174" s="109">
        <v>0</v>
      </c>
      <c r="AA174" s="109">
        <v>0</v>
      </c>
      <c r="AB174" s="109">
        <v>0</v>
      </c>
      <c r="AC174" s="109">
        <v>0</v>
      </c>
      <c r="AD174" s="102">
        <v>0</v>
      </c>
      <c r="AE174" s="111"/>
      <c r="AG174" s="94"/>
      <c r="AH174" s="94" t="s">
        <v>275</v>
      </c>
      <c r="AI174" s="94"/>
      <c r="AK174" s="48" t="str">
        <f t="shared" si="28"/>
        <v>Y</v>
      </c>
      <c r="AL174" s="48" t="str">
        <f t="shared" si="29"/>
        <v>Y</v>
      </c>
      <c r="AM174" s="48" t="str">
        <f t="shared" si="30"/>
        <v>Y</v>
      </c>
      <c r="AO174">
        <v>0</v>
      </c>
      <c r="AP174" s="79">
        <f t="shared" si="31"/>
        <v>0</v>
      </c>
      <c r="AQ174" s="109">
        <v>0</v>
      </c>
      <c r="AR174" s="106">
        <f t="shared" si="32"/>
        <v>0</v>
      </c>
    </row>
    <row r="175" spans="1:44">
      <c r="A175" s="63">
        <v>171</v>
      </c>
      <c r="B175" s="63"/>
      <c r="C175" s="56"/>
      <c r="D175" s="56" t="s">
        <v>276</v>
      </c>
      <c r="E175" s="56"/>
      <c r="F175" s="54">
        <v>72759149625</v>
      </c>
      <c r="G175" s="54">
        <v>72759149625</v>
      </c>
      <c r="H175" s="54">
        <v>72759149625</v>
      </c>
      <c r="I175" s="54">
        <v>72759149625</v>
      </c>
      <c r="J175" s="54">
        <v>72759149625</v>
      </c>
      <c r="K175" s="54">
        <v>61868205880.75</v>
      </c>
      <c r="L175" s="54">
        <v>63955816408</v>
      </c>
      <c r="M175" s="54">
        <v>71749641222</v>
      </c>
      <c r="N175" s="54">
        <v>76397373834</v>
      </c>
      <c r="O175" s="54">
        <v>76395884932</v>
      </c>
      <c r="P175" s="54">
        <v>76397255205</v>
      </c>
      <c r="Q175" s="54">
        <v>76397255205</v>
      </c>
      <c r="R175" s="81">
        <v>76392109091</v>
      </c>
      <c r="S175" s="80">
        <v>76385933097</v>
      </c>
      <c r="T175" s="109">
        <v>76385933097</v>
      </c>
      <c r="U175" s="109">
        <v>76381657577</v>
      </c>
      <c r="V175" s="109">
        <v>76381657577</v>
      </c>
      <c r="W175" s="109">
        <v>76374598035</v>
      </c>
      <c r="X175" s="109">
        <v>76374598035</v>
      </c>
      <c r="Y175" s="109">
        <v>76372263061</v>
      </c>
      <c r="Z175" s="109">
        <v>76372263061</v>
      </c>
      <c r="AA175" s="109">
        <v>76372263061</v>
      </c>
      <c r="AB175" s="109">
        <v>76372263061</v>
      </c>
      <c r="AC175" s="109">
        <v>76372202374</v>
      </c>
      <c r="AD175" s="102">
        <v>76372202374</v>
      </c>
      <c r="AE175" s="111"/>
      <c r="AG175" s="94"/>
      <c r="AH175" s="94" t="s">
        <v>276</v>
      </c>
      <c r="AI175" s="94"/>
      <c r="AK175" s="48" t="str">
        <f t="shared" si="28"/>
        <v>Y</v>
      </c>
      <c r="AL175" s="48" t="str">
        <f t="shared" si="29"/>
        <v>Y</v>
      </c>
      <c r="AM175" s="48" t="str">
        <f t="shared" si="30"/>
        <v>Y</v>
      </c>
      <c r="AO175">
        <v>76385933097</v>
      </c>
      <c r="AP175" s="79">
        <f t="shared" si="31"/>
        <v>0</v>
      </c>
      <c r="AQ175" s="109">
        <v>76372263061</v>
      </c>
      <c r="AR175" s="106">
        <f t="shared" si="32"/>
        <v>0</v>
      </c>
    </row>
    <row r="176" spans="1:44">
      <c r="A176" s="63">
        <v>172</v>
      </c>
      <c r="B176" s="63"/>
      <c r="C176" s="56"/>
      <c r="D176" s="56" t="s">
        <v>277</v>
      </c>
      <c r="E176" s="56"/>
      <c r="F176" s="54">
        <v>163201233865</v>
      </c>
      <c r="G176" s="54">
        <v>263095836523</v>
      </c>
      <c r="H176" s="54">
        <v>262730203653</v>
      </c>
      <c r="I176" s="54">
        <v>282469708978</v>
      </c>
      <c r="J176" s="54">
        <v>278642298750</v>
      </c>
      <c r="K176" s="54">
        <v>2336497946547.25</v>
      </c>
      <c r="L176" s="54">
        <v>2336497946548</v>
      </c>
      <c r="M176" s="54">
        <v>2337295064463</v>
      </c>
      <c r="N176" s="54">
        <v>2350271406923</v>
      </c>
      <c r="O176" s="54">
        <v>2350029342574</v>
      </c>
      <c r="P176" s="54">
        <v>2350296643833</v>
      </c>
      <c r="Q176" s="54">
        <v>2303821170176</v>
      </c>
      <c r="R176" s="81">
        <v>2303821170349</v>
      </c>
      <c r="S176" s="80">
        <v>2281035626250.1499</v>
      </c>
      <c r="T176" s="109">
        <v>2267602198924.0723</v>
      </c>
      <c r="U176" s="109">
        <v>2267320591533.0723</v>
      </c>
      <c r="V176" s="109">
        <v>2266283250957.4297</v>
      </c>
      <c r="W176" s="109">
        <v>2265867695152.4297</v>
      </c>
      <c r="X176" s="109">
        <v>2265867695152.4297</v>
      </c>
      <c r="Y176" s="109">
        <v>2265867695152.4297</v>
      </c>
      <c r="Z176" s="109">
        <v>2265867695152.4297</v>
      </c>
      <c r="AA176" s="109">
        <v>2264157968591</v>
      </c>
      <c r="AB176" s="109">
        <v>2265833427201</v>
      </c>
      <c r="AC176" s="109">
        <v>2265833427201</v>
      </c>
      <c r="AD176" s="102">
        <v>2265833427201</v>
      </c>
      <c r="AE176" s="111"/>
      <c r="AG176" s="94"/>
      <c r="AH176" s="94" t="s">
        <v>277</v>
      </c>
      <c r="AI176" s="94"/>
      <c r="AK176" s="48" t="str">
        <f t="shared" si="28"/>
        <v>Y</v>
      </c>
      <c r="AL176" s="48" t="str">
        <f t="shared" si="29"/>
        <v>Y</v>
      </c>
      <c r="AM176" s="48" t="str">
        <f t="shared" si="30"/>
        <v>Y</v>
      </c>
      <c r="AO176">
        <v>2267602198924.0723</v>
      </c>
      <c r="AP176" s="79">
        <f t="shared" si="31"/>
        <v>0</v>
      </c>
      <c r="AQ176" s="109">
        <v>2265867695152.4297</v>
      </c>
      <c r="AR176" s="106">
        <f t="shared" si="32"/>
        <v>0</v>
      </c>
    </row>
    <row r="177" spans="1:44">
      <c r="A177" s="63">
        <v>173</v>
      </c>
      <c r="B177" s="15" t="s">
        <v>663</v>
      </c>
      <c r="C177" s="53" t="s">
        <v>278</v>
      </c>
      <c r="D177" s="53"/>
      <c r="E177" s="53"/>
      <c r="F177" s="54">
        <v>-81412698917</v>
      </c>
      <c r="G177" s="54">
        <v>-81412698917</v>
      </c>
      <c r="H177" s="54">
        <v>-81412698917</v>
      </c>
      <c r="I177" s="54">
        <v>-80949107659</v>
      </c>
      <c r="J177" s="54">
        <v>-428001896674</v>
      </c>
      <c r="K177" s="54">
        <v>-499656246569</v>
      </c>
      <c r="L177" s="54">
        <v>-499195289486</v>
      </c>
      <c r="M177" s="54">
        <v>-170260737713</v>
      </c>
      <c r="N177" s="54">
        <v>-321538969</v>
      </c>
      <c r="O177" s="54">
        <v>-12579187029</v>
      </c>
      <c r="P177" s="54">
        <v>-13122967911</v>
      </c>
      <c r="Q177" s="54">
        <v>-13122967911</v>
      </c>
      <c r="R177" s="81">
        <v>-13049275917</v>
      </c>
      <c r="S177" s="80">
        <v>-13021811156</v>
      </c>
      <c r="T177" s="109">
        <v>-13248498075</v>
      </c>
      <c r="U177" s="109">
        <v>-13231960155</v>
      </c>
      <c r="V177" s="109">
        <v>-13231927549.000002</v>
      </c>
      <c r="W177" s="109">
        <v>-13206857955</v>
      </c>
      <c r="X177" s="109">
        <v>-13206826293</v>
      </c>
      <c r="Y177" s="109">
        <v>-13182863205</v>
      </c>
      <c r="Z177" s="109">
        <v>-13182577872</v>
      </c>
      <c r="AA177" s="109">
        <v>-13344553211</v>
      </c>
      <c r="AB177" s="109">
        <v>-15049035698.792</v>
      </c>
      <c r="AC177" s="109">
        <v>-15048882863.044001</v>
      </c>
      <c r="AD177" s="102">
        <v>-15048882863.044001</v>
      </c>
      <c r="AE177" s="111"/>
      <c r="AG177" s="92" t="s">
        <v>278</v>
      </c>
      <c r="AH177" s="92"/>
      <c r="AI177" s="92"/>
      <c r="AK177" s="48" t="str">
        <f t="shared" si="28"/>
        <v>Y</v>
      </c>
      <c r="AL177" s="48" t="str">
        <f t="shared" si="29"/>
        <v>Y</v>
      </c>
      <c r="AM177" s="48" t="str">
        <f t="shared" si="30"/>
        <v>Y</v>
      </c>
      <c r="AO177">
        <v>-13248498075</v>
      </c>
      <c r="AP177" s="79">
        <f t="shared" si="31"/>
        <v>0</v>
      </c>
      <c r="AQ177" s="109">
        <v>-13182577872</v>
      </c>
      <c r="AR177" s="106">
        <f t="shared" si="32"/>
        <v>0</v>
      </c>
    </row>
    <row r="178" spans="1:44">
      <c r="A178" s="63">
        <v>174</v>
      </c>
      <c r="B178" s="63"/>
      <c r="C178" s="56"/>
      <c r="D178" s="56" t="s">
        <v>279</v>
      </c>
      <c r="E178" s="56"/>
      <c r="F178" s="54">
        <v>0</v>
      </c>
      <c r="G178" s="54">
        <v>0</v>
      </c>
      <c r="H178" s="54">
        <v>0</v>
      </c>
      <c r="I178" s="54">
        <v>0</v>
      </c>
      <c r="J178" s="54">
        <v>0</v>
      </c>
      <c r="K178" s="54">
        <v>0</v>
      </c>
      <c r="L178" s="54">
        <v>0</v>
      </c>
      <c r="M178" s="54">
        <v>0</v>
      </c>
      <c r="N178" s="54">
        <v>0</v>
      </c>
      <c r="O178" s="54">
        <v>0</v>
      </c>
      <c r="P178" s="54">
        <v>0</v>
      </c>
      <c r="Q178" s="54">
        <v>0</v>
      </c>
      <c r="R178" s="81">
        <v>0</v>
      </c>
      <c r="S178" s="80">
        <v>0</v>
      </c>
      <c r="T178" s="109">
        <v>0</v>
      </c>
      <c r="U178" s="109">
        <v>0</v>
      </c>
      <c r="V178" s="109">
        <v>0</v>
      </c>
      <c r="W178" s="109">
        <v>0</v>
      </c>
      <c r="X178" s="109">
        <v>0</v>
      </c>
      <c r="Y178" s="109">
        <v>0</v>
      </c>
      <c r="Z178" s="109">
        <v>0</v>
      </c>
      <c r="AA178" s="109">
        <v>0</v>
      </c>
      <c r="AB178" s="109">
        <v>0</v>
      </c>
      <c r="AC178" s="109">
        <v>0</v>
      </c>
      <c r="AD178" s="102">
        <v>0</v>
      </c>
      <c r="AE178" s="111"/>
      <c r="AG178" s="94"/>
      <c r="AH178" s="94" t="s">
        <v>279</v>
      </c>
      <c r="AI178" s="94"/>
      <c r="AK178" s="48" t="str">
        <f t="shared" si="28"/>
        <v>Y</v>
      </c>
      <c r="AL178" s="48" t="str">
        <f t="shared" si="29"/>
        <v>Y</v>
      </c>
      <c r="AM178" s="48" t="str">
        <f t="shared" si="30"/>
        <v>Y</v>
      </c>
      <c r="AO178">
        <v>0</v>
      </c>
      <c r="AP178" s="79">
        <f t="shared" si="31"/>
        <v>0</v>
      </c>
      <c r="AQ178" s="109">
        <v>0</v>
      </c>
      <c r="AR178" s="106">
        <f t="shared" si="32"/>
        <v>0</v>
      </c>
    </row>
    <row r="179" spans="1:44">
      <c r="A179" s="63">
        <v>175</v>
      </c>
      <c r="B179" s="63"/>
      <c r="C179" s="56"/>
      <c r="D179" s="56" t="s">
        <v>280</v>
      </c>
      <c r="E179" s="56"/>
      <c r="F179" s="54">
        <v>-80143968640</v>
      </c>
      <c r="G179" s="54">
        <v>-80143968640</v>
      </c>
      <c r="H179" s="54">
        <v>-80143968640</v>
      </c>
      <c r="I179" s="54">
        <v>-80143968640</v>
      </c>
      <c r="J179" s="54">
        <v>-80143968640</v>
      </c>
      <c r="K179" s="54">
        <v>-498168503013</v>
      </c>
      <c r="L179" s="54">
        <v>-498914954007</v>
      </c>
      <c r="M179" s="54">
        <v>-170022780654</v>
      </c>
      <c r="N179" s="54">
        <v>-21361110</v>
      </c>
      <c r="O179" s="54">
        <v>0</v>
      </c>
      <c r="P179" s="54">
        <v>0</v>
      </c>
      <c r="Q179" s="54">
        <v>0</v>
      </c>
      <c r="R179" s="81">
        <v>0</v>
      </c>
      <c r="S179" s="80">
        <v>0</v>
      </c>
      <c r="T179" s="109">
        <v>0</v>
      </c>
      <c r="U179" s="109">
        <v>0</v>
      </c>
      <c r="V179" s="109">
        <v>-1443994</v>
      </c>
      <c r="W179" s="109">
        <v>0</v>
      </c>
      <c r="X179" s="109">
        <v>-14734338</v>
      </c>
      <c r="Y179" s="109">
        <v>0</v>
      </c>
      <c r="Z179" s="109">
        <v>0</v>
      </c>
      <c r="AA179" s="109">
        <v>0</v>
      </c>
      <c r="AB179" s="109">
        <v>0</v>
      </c>
      <c r="AC179" s="109">
        <v>0</v>
      </c>
      <c r="AD179" s="102">
        <v>0</v>
      </c>
      <c r="AE179" s="111"/>
      <c r="AG179" s="94"/>
      <c r="AH179" s="94" t="s">
        <v>280</v>
      </c>
      <c r="AI179" s="94"/>
      <c r="AK179" s="48" t="str">
        <f t="shared" si="28"/>
        <v>Y</v>
      </c>
      <c r="AL179" s="48" t="str">
        <f t="shared" si="29"/>
        <v>Y</v>
      </c>
      <c r="AM179" s="48" t="str">
        <f t="shared" si="30"/>
        <v>Y</v>
      </c>
      <c r="AO179">
        <v>0</v>
      </c>
      <c r="AP179" s="79">
        <f t="shared" si="31"/>
        <v>0</v>
      </c>
      <c r="AQ179" s="109">
        <v>0</v>
      </c>
      <c r="AR179" s="106">
        <f t="shared" si="32"/>
        <v>0</v>
      </c>
    </row>
    <row r="180" spans="1:44">
      <c r="A180" s="63">
        <v>176</v>
      </c>
      <c r="B180" s="63"/>
      <c r="C180" s="56"/>
      <c r="D180" s="56" t="s">
        <v>281</v>
      </c>
      <c r="E180" s="56"/>
      <c r="F180" s="54">
        <v>0</v>
      </c>
      <c r="G180" s="54">
        <v>0</v>
      </c>
      <c r="H180" s="54">
        <v>0</v>
      </c>
      <c r="I180" s="54">
        <v>0</v>
      </c>
      <c r="J180" s="54">
        <v>0</v>
      </c>
      <c r="K180" s="54">
        <v>0</v>
      </c>
      <c r="L180" s="54">
        <v>0</v>
      </c>
      <c r="M180" s="54">
        <v>0</v>
      </c>
      <c r="N180" s="54">
        <v>0</v>
      </c>
      <c r="O180" s="54">
        <v>0</v>
      </c>
      <c r="P180" s="54">
        <v>0</v>
      </c>
      <c r="Q180" s="54">
        <v>0</v>
      </c>
      <c r="R180" s="81">
        <v>0</v>
      </c>
      <c r="S180" s="80">
        <v>0</v>
      </c>
      <c r="T180" s="109">
        <v>0</v>
      </c>
      <c r="U180" s="109">
        <v>0</v>
      </c>
      <c r="V180" s="109">
        <v>0</v>
      </c>
      <c r="W180" s="109">
        <v>0</v>
      </c>
      <c r="X180" s="109">
        <v>0</v>
      </c>
      <c r="Y180" s="109">
        <v>0</v>
      </c>
      <c r="Z180" s="109">
        <v>0</v>
      </c>
      <c r="AA180" s="109">
        <v>0</v>
      </c>
      <c r="AB180" s="109">
        <v>0</v>
      </c>
      <c r="AC180" s="109">
        <v>0</v>
      </c>
      <c r="AD180" s="102">
        <v>0</v>
      </c>
      <c r="AE180" s="111"/>
      <c r="AG180" s="94"/>
      <c r="AH180" s="94" t="s">
        <v>281</v>
      </c>
      <c r="AI180" s="94"/>
      <c r="AK180" s="48" t="str">
        <f t="shared" si="28"/>
        <v>Y</v>
      </c>
      <c r="AL180" s="48" t="str">
        <f t="shared" si="29"/>
        <v>Y</v>
      </c>
      <c r="AM180" s="48" t="str">
        <f t="shared" si="30"/>
        <v>Y</v>
      </c>
      <c r="AO180">
        <v>0</v>
      </c>
      <c r="AP180" s="79">
        <f t="shared" si="31"/>
        <v>0</v>
      </c>
      <c r="AQ180" s="109">
        <v>0</v>
      </c>
      <c r="AR180" s="106">
        <f t="shared" si="32"/>
        <v>0</v>
      </c>
    </row>
    <row r="181" spans="1:44">
      <c r="A181" s="63">
        <v>177</v>
      </c>
      <c r="B181" s="63"/>
      <c r="C181" s="56"/>
      <c r="D181" s="56" t="s">
        <v>282</v>
      </c>
      <c r="E181" s="56"/>
      <c r="F181" s="54">
        <v>0</v>
      </c>
      <c r="G181" s="54">
        <v>0</v>
      </c>
      <c r="H181" s="54">
        <v>0</v>
      </c>
      <c r="I181" s="54">
        <v>0</v>
      </c>
      <c r="J181" s="54">
        <v>0</v>
      </c>
      <c r="K181" s="54">
        <v>0</v>
      </c>
      <c r="L181" s="54">
        <v>0</v>
      </c>
      <c r="M181" s="54">
        <v>0</v>
      </c>
      <c r="N181" s="54">
        <v>0</v>
      </c>
      <c r="O181" s="54">
        <v>0</v>
      </c>
      <c r="P181" s="54">
        <v>0</v>
      </c>
      <c r="Q181" s="54">
        <v>0</v>
      </c>
      <c r="R181" s="81">
        <v>0</v>
      </c>
      <c r="S181" s="80">
        <v>0</v>
      </c>
      <c r="T181" s="109">
        <v>0</v>
      </c>
      <c r="U181" s="109">
        <v>0</v>
      </c>
      <c r="V181" s="109">
        <v>0</v>
      </c>
      <c r="W181" s="109">
        <v>0</v>
      </c>
      <c r="X181" s="109">
        <v>0</v>
      </c>
      <c r="Y181" s="109">
        <v>0</v>
      </c>
      <c r="Z181" s="109">
        <v>0</v>
      </c>
      <c r="AA181" s="109">
        <v>0</v>
      </c>
      <c r="AB181" s="109">
        <v>0</v>
      </c>
      <c r="AC181" s="109">
        <v>0</v>
      </c>
      <c r="AD181" s="102">
        <v>0</v>
      </c>
      <c r="AE181" s="111"/>
      <c r="AG181" s="94"/>
      <c r="AH181" s="94" t="s">
        <v>282</v>
      </c>
      <c r="AI181" s="94"/>
      <c r="AK181" s="48" t="str">
        <f t="shared" si="28"/>
        <v>Y</v>
      </c>
      <c r="AL181" s="48" t="str">
        <f t="shared" si="29"/>
        <v>Y</v>
      </c>
      <c r="AM181" s="48" t="str">
        <f t="shared" si="30"/>
        <v>Y</v>
      </c>
      <c r="AO181">
        <v>0</v>
      </c>
      <c r="AP181" s="79">
        <f t="shared" si="31"/>
        <v>0</v>
      </c>
      <c r="AQ181" s="109">
        <v>0</v>
      </c>
      <c r="AR181" s="106">
        <f t="shared" si="32"/>
        <v>0</v>
      </c>
    </row>
    <row r="182" spans="1:44">
      <c r="A182" s="63">
        <v>178</v>
      </c>
      <c r="B182" s="63"/>
      <c r="C182" s="56"/>
      <c r="D182" s="56" t="s">
        <v>283</v>
      </c>
      <c r="E182" s="56"/>
      <c r="F182" s="54">
        <v>0</v>
      </c>
      <c r="G182" s="54">
        <v>0</v>
      </c>
      <c r="H182" s="54">
        <v>0</v>
      </c>
      <c r="I182" s="54">
        <v>0</v>
      </c>
      <c r="J182" s="54">
        <v>0</v>
      </c>
      <c r="K182" s="54">
        <v>0</v>
      </c>
      <c r="L182" s="54">
        <v>0</v>
      </c>
      <c r="M182" s="54">
        <v>0</v>
      </c>
      <c r="N182" s="54">
        <v>0</v>
      </c>
      <c r="O182" s="54">
        <v>0</v>
      </c>
      <c r="P182" s="54">
        <v>0</v>
      </c>
      <c r="Q182" s="54">
        <v>0</v>
      </c>
      <c r="R182" s="81">
        <v>0</v>
      </c>
      <c r="S182" s="80">
        <v>1</v>
      </c>
      <c r="T182" s="109">
        <v>0</v>
      </c>
      <c r="U182" s="109">
        <v>0</v>
      </c>
      <c r="V182" s="109">
        <v>-1.9073486328125E-6</v>
      </c>
      <c r="W182" s="109">
        <v>0</v>
      </c>
      <c r="X182" s="109">
        <v>0</v>
      </c>
      <c r="Y182" s="109">
        <v>0</v>
      </c>
      <c r="Z182" s="109">
        <v>0</v>
      </c>
      <c r="AA182" s="109">
        <v>0</v>
      </c>
      <c r="AB182" s="109">
        <v>0.20800018310546875</v>
      </c>
      <c r="AC182" s="109">
        <v>-4.4000625610351563E-2</v>
      </c>
      <c r="AD182" s="102">
        <v>-4.4000625610351563E-2</v>
      </c>
      <c r="AE182" s="111"/>
      <c r="AG182" s="94"/>
      <c r="AH182" s="94" t="s">
        <v>283</v>
      </c>
      <c r="AI182" s="94"/>
      <c r="AK182" s="48" t="str">
        <f t="shared" si="28"/>
        <v>Y</v>
      </c>
      <c r="AL182" s="48" t="str">
        <f t="shared" si="29"/>
        <v>Y</v>
      </c>
      <c r="AM182" s="48" t="str">
        <f t="shared" si="30"/>
        <v>Y</v>
      </c>
      <c r="AO182">
        <v>0</v>
      </c>
      <c r="AP182" s="79">
        <f t="shared" si="31"/>
        <v>0</v>
      </c>
      <c r="AQ182" s="109">
        <v>0</v>
      </c>
      <c r="AR182" s="106">
        <f t="shared" si="32"/>
        <v>0</v>
      </c>
    </row>
    <row r="183" spans="1:44">
      <c r="A183" s="63">
        <v>179</v>
      </c>
      <c r="B183" s="63"/>
      <c r="C183" s="56"/>
      <c r="D183" s="56" t="s">
        <v>284</v>
      </c>
      <c r="E183" s="56"/>
      <c r="F183" s="54">
        <v>-1268730277</v>
      </c>
      <c r="G183" s="54">
        <v>-1268730277</v>
      </c>
      <c r="H183" s="54">
        <v>-1268730277</v>
      </c>
      <c r="I183" s="54">
        <v>-805139019</v>
      </c>
      <c r="J183" s="54">
        <v>-347857928034</v>
      </c>
      <c r="K183" s="54">
        <v>-1487743556</v>
      </c>
      <c r="L183" s="54">
        <v>-280335479</v>
      </c>
      <c r="M183" s="54">
        <v>-237957059</v>
      </c>
      <c r="N183" s="54">
        <v>-300177859</v>
      </c>
      <c r="O183" s="54">
        <v>-12579187029</v>
      </c>
      <c r="P183" s="54">
        <v>-13122967911</v>
      </c>
      <c r="Q183" s="54">
        <v>-13122967911</v>
      </c>
      <c r="R183" s="81">
        <v>-13049275917</v>
      </c>
      <c r="S183" s="80">
        <v>-13021811157</v>
      </c>
      <c r="T183" s="109">
        <v>-13248498075</v>
      </c>
      <c r="U183" s="109">
        <v>-13231960155</v>
      </c>
      <c r="V183" s="109">
        <v>-13230483555</v>
      </c>
      <c r="W183" s="109">
        <v>-13206857955</v>
      </c>
      <c r="X183" s="109">
        <v>-13192091955</v>
      </c>
      <c r="Y183" s="109">
        <v>-13182863205</v>
      </c>
      <c r="Z183" s="109">
        <v>-13182577872</v>
      </c>
      <c r="AA183" s="109">
        <v>-13344553211</v>
      </c>
      <c r="AB183" s="109">
        <v>-15049035699</v>
      </c>
      <c r="AC183" s="109">
        <v>-15048882863</v>
      </c>
      <c r="AD183" s="102">
        <v>-15048882863</v>
      </c>
      <c r="AE183" s="111"/>
      <c r="AG183" s="94"/>
      <c r="AH183" s="94" t="s">
        <v>284</v>
      </c>
      <c r="AI183" s="94"/>
      <c r="AK183" s="48" t="str">
        <f t="shared" si="28"/>
        <v>Y</v>
      </c>
      <c r="AL183" s="48" t="str">
        <f t="shared" si="29"/>
        <v>Y</v>
      </c>
      <c r="AM183" s="48" t="str">
        <f t="shared" si="30"/>
        <v>Y</v>
      </c>
      <c r="AO183">
        <v>-13248498075</v>
      </c>
      <c r="AP183" s="79">
        <f t="shared" si="31"/>
        <v>0</v>
      </c>
      <c r="AQ183" s="109">
        <v>-13182577872</v>
      </c>
      <c r="AR183" s="106">
        <f t="shared" si="32"/>
        <v>0</v>
      </c>
    </row>
    <row r="184" spans="1:44">
      <c r="A184" s="63">
        <v>180</v>
      </c>
      <c r="B184" s="8" t="s">
        <v>95</v>
      </c>
      <c r="C184" s="53" t="s">
        <v>285</v>
      </c>
      <c r="D184" s="53"/>
      <c r="E184" s="53"/>
      <c r="F184" s="54">
        <v>246636765614.66049</v>
      </c>
      <c r="G184" s="54">
        <v>323314272020.67401</v>
      </c>
      <c r="H184" s="54">
        <v>489232978813.53168</v>
      </c>
      <c r="I184" s="54">
        <v>306582883733.86108</v>
      </c>
      <c r="J184" s="54">
        <v>461761363280.03821</v>
      </c>
      <c r="K184" s="54">
        <v>171678226682.84973</v>
      </c>
      <c r="L184" s="54">
        <v>40299451477</v>
      </c>
      <c r="M184" s="54">
        <v>-9739829956</v>
      </c>
      <c r="N184" s="54">
        <v>22736755019</v>
      </c>
      <c r="O184" s="54">
        <v>49274617158.999939</v>
      </c>
      <c r="P184" s="54">
        <v>251486162810</v>
      </c>
      <c r="Q184" s="54">
        <v>251158472401</v>
      </c>
      <c r="R184" s="81">
        <v>372518597110.57983</v>
      </c>
      <c r="S184" s="80">
        <v>41514428955.976013</v>
      </c>
      <c r="T184" s="109">
        <v>137499739536.06299</v>
      </c>
      <c r="U184" s="109">
        <v>-6381635874.5673218</v>
      </c>
      <c r="V184" s="109">
        <v>119242018603.83096</v>
      </c>
      <c r="W184" s="109">
        <v>177242001617.91199</v>
      </c>
      <c r="X184" s="109">
        <v>-54482478324.19397</v>
      </c>
      <c r="Y184" s="109">
        <v>-461368684662.56592</v>
      </c>
      <c r="Z184" s="109">
        <v>-581085625352.17212</v>
      </c>
      <c r="AA184" s="109">
        <v>-388552852966.11597</v>
      </c>
      <c r="AB184" s="109">
        <v>-379286731851.31201</v>
      </c>
      <c r="AC184" s="109">
        <v>-765641899737.61353</v>
      </c>
      <c r="AD184" s="102">
        <v>-765641899737.61353</v>
      </c>
      <c r="AE184" s="111"/>
      <c r="AG184" s="92" t="s">
        <v>285</v>
      </c>
      <c r="AH184" s="92"/>
      <c r="AI184" s="92"/>
      <c r="AK184" s="48" t="str">
        <f t="shared" si="28"/>
        <v>Y</v>
      </c>
      <c r="AL184" s="48" t="str">
        <f t="shared" si="29"/>
        <v>Y</v>
      </c>
      <c r="AM184" s="48" t="str">
        <f t="shared" si="30"/>
        <v>Y</v>
      </c>
      <c r="AO184">
        <v>137499739536.06299</v>
      </c>
      <c r="AP184" s="79">
        <f t="shared" si="31"/>
        <v>0</v>
      </c>
      <c r="AQ184" s="109">
        <v>-581085625352.17212</v>
      </c>
      <c r="AR184" s="106">
        <f t="shared" si="32"/>
        <v>0</v>
      </c>
    </row>
    <row r="185" spans="1:44">
      <c r="A185" s="63">
        <v>181</v>
      </c>
      <c r="B185" s="63"/>
      <c r="C185" s="56"/>
      <c r="D185" s="56" t="s">
        <v>286</v>
      </c>
      <c r="E185" s="56"/>
      <c r="F185" s="54">
        <v>192654694672</v>
      </c>
      <c r="G185" s="54">
        <v>258481578803</v>
      </c>
      <c r="H185" s="54">
        <v>454392919250.19995</v>
      </c>
      <c r="I185" s="54">
        <v>385936711225.55804</v>
      </c>
      <c r="J185" s="54">
        <v>470841866138.16821</v>
      </c>
      <c r="K185" s="54">
        <v>133256694843.97974</v>
      </c>
      <c r="L185" s="54">
        <v>207614203648</v>
      </c>
      <c r="M185" s="54">
        <v>279004997982</v>
      </c>
      <c r="N185" s="54">
        <v>289612330862</v>
      </c>
      <c r="O185" s="54">
        <v>438826086439.99994</v>
      </c>
      <c r="P185" s="54">
        <v>579080982674</v>
      </c>
      <c r="Q185" s="54">
        <v>613805025079</v>
      </c>
      <c r="R185" s="81">
        <v>785975082792.99988</v>
      </c>
      <c r="S185" s="80">
        <v>417685844477</v>
      </c>
      <c r="T185" s="109">
        <v>458839470239.73218</v>
      </c>
      <c r="U185" s="109">
        <v>421066352829.90381</v>
      </c>
      <c r="V185" s="109">
        <v>550688011374.49951</v>
      </c>
      <c r="W185" s="109">
        <v>547930029521</v>
      </c>
      <c r="X185" s="109">
        <v>477315127023</v>
      </c>
      <c r="Y185" s="109">
        <v>26309126454.000061</v>
      </c>
      <c r="Z185" s="109">
        <v>293104640625.77795</v>
      </c>
      <c r="AA185" s="109">
        <v>180632313454</v>
      </c>
      <c r="AB185" s="109">
        <v>148164661060</v>
      </c>
      <c r="AC185" s="109">
        <v>-107446601488.74756</v>
      </c>
      <c r="AD185" s="102">
        <v>-107446601488.74756</v>
      </c>
      <c r="AE185" s="111"/>
      <c r="AG185" s="94"/>
      <c r="AH185" s="94" t="s">
        <v>286</v>
      </c>
      <c r="AI185" s="94"/>
      <c r="AK185" s="48" t="str">
        <f t="shared" si="28"/>
        <v>Y</v>
      </c>
      <c r="AL185" s="48" t="str">
        <f t="shared" si="29"/>
        <v>Y</v>
      </c>
      <c r="AM185" s="48" t="str">
        <f t="shared" si="30"/>
        <v>Y</v>
      </c>
      <c r="AO185">
        <v>458839470239.73218</v>
      </c>
      <c r="AP185" s="79">
        <f t="shared" si="31"/>
        <v>0</v>
      </c>
      <c r="AQ185" s="109">
        <v>82711043521.555878</v>
      </c>
      <c r="AR185" s="106">
        <f t="shared" si="32"/>
        <v>-210393597104.22208</v>
      </c>
    </row>
    <row r="186" spans="1:44">
      <c r="A186" s="63">
        <v>182</v>
      </c>
      <c r="B186" s="63"/>
      <c r="C186" s="56"/>
      <c r="D186" s="56"/>
      <c r="E186" s="56" t="s">
        <v>287</v>
      </c>
      <c r="F186" s="54">
        <v>295984429790</v>
      </c>
      <c r="G186" s="54">
        <v>318026066487</v>
      </c>
      <c r="H186" s="54">
        <v>490514065470.19995</v>
      </c>
      <c r="I186" s="54">
        <v>422524962846.55804</v>
      </c>
      <c r="J186" s="54">
        <v>502047199528.16821</v>
      </c>
      <c r="K186" s="54">
        <v>298183760277.15271</v>
      </c>
      <c r="L186" s="54">
        <v>319071657703</v>
      </c>
      <c r="M186" s="54">
        <v>378174278223</v>
      </c>
      <c r="N186" s="54">
        <v>375877744615</v>
      </c>
      <c r="O186" s="54">
        <v>466810973360.46008</v>
      </c>
      <c r="P186" s="54">
        <v>592455253499</v>
      </c>
      <c r="Q186" s="54">
        <v>627877598486</v>
      </c>
      <c r="R186" s="81">
        <v>796898107265.13208</v>
      </c>
      <c r="S186" s="80">
        <v>439024476263</v>
      </c>
      <c r="T186" s="109">
        <v>475238433263.44861</v>
      </c>
      <c r="U186" s="109">
        <v>450218471368.38818</v>
      </c>
      <c r="V186" s="109">
        <v>560724481316</v>
      </c>
      <c r="W186" s="109">
        <v>557497874727</v>
      </c>
      <c r="X186" s="109">
        <v>504774782431</v>
      </c>
      <c r="Y186" s="109">
        <v>261723192697.00006</v>
      </c>
      <c r="Z186" s="109">
        <v>-209597041376.22208</v>
      </c>
      <c r="AA186" s="109">
        <v>351047296580</v>
      </c>
      <c r="AB186" s="109">
        <v>377478490915</v>
      </c>
      <c r="AC186" s="109">
        <v>241396708210.25244</v>
      </c>
      <c r="AD186" s="102">
        <v>241396708210.25244</v>
      </c>
      <c r="AE186" s="111"/>
      <c r="AG186" s="94"/>
      <c r="AH186" s="94"/>
      <c r="AI186" s="94" t="s">
        <v>287</v>
      </c>
      <c r="AK186" s="48" t="str">
        <f t="shared" si="28"/>
        <v>Y</v>
      </c>
      <c r="AL186" s="48" t="str">
        <f t="shared" si="29"/>
        <v>Y</v>
      </c>
      <c r="AM186" s="48" t="str">
        <f t="shared" si="30"/>
        <v>Y</v>
      </c>
      <c r="AO186">
        <v>475238433263.44861</v>
      </c>
      <c r="AP186" s="79">
        <f t="shared" si="31"/>
        <v>0</v>
      </c>
      <c r="AQ186" s="109">
        <v>293104640625.77795</v>
      </c>
      <c r="AR186" s="106">
        <f t="shared" si="32"/>
        <v>502701682002</v>
      </c>
    </row>
    <row r="187" spans="1:44">
      <c r="A187" s="63">
        <v>183</v>
      </c>
      <c r="B187" s="63"/>
      <c r="C187" s="56"/>
      <c r="D187" s="56"/>
      <c r="E187" s="56" t="s">
        <v>288</v>
      </c>
      <c r="F187" s="54">
        <v>-103329735118</v>
      </c>
      <c r="G187" s="54">
        <v>-59544487684</v>
      </c>
      <c r="H187" s="54">
        <v>-36121146220</v>
      </c>
      <c r="I187" s="54">
        <v>-36588251621</v>
      </c>
      <c r="J187" s="54">
        <v>-31205333390</v>
      </c>
      <c r="K187" s="54">
        <v>-164927065433.17297</v>
      </c>
      <c r="L187" s="54">
        <v>-111457454055</v>
      </c>
      <c r="M187" s="54">
        <v>-99169280241</v>
      </c>
      <c r="N187" s="54">
        <v>-86265413753</v>
      </c>
      <c r="O187" s="54">
        <v>-27984886920.460152</v>
      </c>
      <c r="P187" s="54">
        <v>-13374270825</v>
      </c>
      <c r="Q187" s="54">
        <v>-14072573407</v>
      </c>
      <c r="R187" s="81">
        <v>-10923024472.132145</v>
      </c>
      <c r="S187" s="80">
        <v>-21338631786</v>
      </c>
      <c r="T187" s="109">
        <v>-16398963023.716415</v>
      </c>
      <c r="U187" s="109">
        <v>-29152118538.484383</v>
      </c>
      <c r="V187" s="109">
        <v>-10036469941.500538</v>
      </c>
      <c r="W187" s="109">
        <v>-9567845206</v>
      </c>
      <c r="X187" s="109">
        <v>-26663099680</v>
      </c>
      <c r="Y187" s="109">
        <v>-234617510515</v>
      </c>
      <c r="Z187" s="109">
        <v>-796555728</v>
      </c>
      <c r="AA187" s="109">
        <v>-169247616398</v>
      </c>
      <c r="AB187" s="109">
        <v>-228146463127</v>
      </c>
      <c r="AC187" s="109">
        <v>-347773546864</v>
      </c>
      <c r="AD187" s="102">
        <v>-347773546864</v>
      </c>
      <c r="AE187" s="111"/>
      <c r="AG187" s="94"/>
      <c r="AH187" s="94"/>
      <c r="AI187" s="94" t="s">
        <v>288</v>
      </c>
      <c r="AK187" s="48" t="str">
        <f t="shared" si="28"/>
        <v>Y</v>
      </c>
      <c r="AL187" s="48" t="str">
        <f t="shared" si="29"/>
        <v>Y</v>
      </c>
      <c r="AM187" s="48" t="str">
        <f t="shared" si="30"/>
        <v>Y</v>
      </c>
      <c r="AO187">
        <v>-16398963023.716415</v>
      </c>
      <c r="AP187" s="79">
        <f t="shared" si="31"/>
        <v>0</v>
      </c>
      <c r="AQ187" s="109">
        <v>-209597041376.22208</v>
      </c>
      <c r="AR187" s="106">
        <f t="shared" si="32"/>
        <v>-208800485648.22208</v>
      </c>
    </row>
    <row r="188" spans="1:44">
      <c r="A188" s="63">
        <v>184</v>
      </c>
      <c r="B188" s="63"/>
      <c r="C188" s="56"/>
      <c r="D188" s="56"/>
      <c r="E188" s="56" t="s">
        <v>289</v>
      </c>
      <c r="F188" s="54">
        <v>0</v>
      </c>
      <c r="G188" s="54">
        <v>0</v>
      </c>
      <c r="H188" s="54">
        <v>0</v>
      </c>
      <c r="I188" s="54">
        <v>0</v>
      </c>
      <c r="J188" s="54">
        <v>0</v>
      </c>
      <c r="K188" s="54">
        <v>0</v>
      </c>
      <c r="L188" s="54">
        <v>0</v>
      </c>
      <c r="M188" s="54">
        <v>0</v>
      </c>
      <c r="N188" s="54">
        <v>0</v>
      </c>
      <c r="O188" s="54">
        <v>0</v>
      </c>
      <c r="P188" s="54">
        <v>0</v>
      </c>
      <c r="Q188" s="54">
        <v>0</v>
      </c>
      <c r="R188" s="81">
        <v>0</v>
      </c>
      <c r="S188" s="80">
        <v>0</v>
      </c>
      <c r="T188" s="109">
        <v>0</v>
      </c>
      <c r="U188" s="109">
        <v>0</v>
      </c>
      <c r="V188" s="109">
        <v>0</v>
      </c>
      <c r="W188" s="109">
        <v>0</v>
      </c>
      <c r="X188" s="109">
        <v>-796555728</v>
      </c>
      <c r="Y188" s="109">
        <v>-796555728</v>
      </c>
      <c r="Z188" s="109">
        <v>0</v>
      </c>
      <c r="AA188" s="109">
        <v>-1167366728</v>
      </c>
      <c r="AB188" s="109">
        <v>-1167366728</v>
      </c>
      <c r="AC188" s="109">
        <v>-1069762835</v>
      </c>
      <c r="AD188" s="102">
        <v>-1069762835</v>
      </c>
      <c r="AE188" s="111"/>
      <c r="AG188" s="94"/>
      <c r="AH188" s="94"/>
      <c r="AI188" s="94" t="s">
        <v>289</v>
      </c>
      <c r="AK188" s="48" t="str">
        <f t="shared" si="28"/>
        <v>Y</v>
      </c>
      <c r="AL188" s="48" t="str">
        <f t="shared" si="29"/>
        <v>Y</v>
      </c>
      <c r="AM188" s="48" t="str">
        <f t="shared" si="30"/>
        <v>Y</v>
      </c>
      <c r="AO188">
        <v>0</v>
      </c>
      <c r="AP188" s="79">
        <f t="shared" si="31"/>
        <v>0</v>
      </c>
      <c r="AQ188" s="109">
        <v>-796555728</v>
      </c>
      <c r="AR188" s="106">
        <f t="shared" si="32"/>
        <v>-796555728</v>
      </c>
    </row>
    <row r="189" spans="1:44">
      <c r="A189" s="63">
        <v>185</v>
      </c>
      <c r="B189" s="63"/>
      <c r="C189" s="56"/>
      <c r="D189" s="56"/>
      <c r="E189" s="56" t="s">
        <v>290</v>
      </c>
      <c r="F189" s="54">
        <v>0</v>
      </c>
      <c r="G189" s="54">
        <v>0</v>
      </c>
      <c r="H189" s="54">
        <v>0</v>
      </c>
      <c r="I189" s="54">
        <v>0</v>
      </c>
      <c r="J189" s="54">
        <v>0</v>
      </c>
      <c r="K189" s="54">
        <v>0</v>
      </c>
      <c r="L189" s="54">
        <v>0</v>
      </c>
      <c r="M189" s="54">
        <v>0</v>
      </c>
      <c r="N189" s="54">
        <v>0</v>
      </c>
      <c r="O189" s="54">
        <v>0</v>
      </c>
      <c r="P189" s="54">
        <v>0</v>
      </c>
      <c r="Q189" s="54">
        <v>0</v>
      </c>
      <c r="R189" s="81">
        <v>0</v>
      </c>
      <c r="S189" s="80">
        <v>0</v>
      </c>
      <c r="T189" s="109">
        <v>0</v>
      </c>
      <c r="U189" s="109">
        <v>0</v>
      </c>
      <c r="V189" s="109">
        <v>0</v>
      </c>
      <c r="W189" s="109">
        <v>0</v>
      </c>
      <c r="X189" s="109">
        <v>0</v>
      </c>
      <c r="Y189" s="109">
        <v>0</v>
      </c>
      <c r="Z189" s="109">
        <v>0</v>
      </c>
      <c r="AA189" s="109">
        <v>0</v>
      </c>
      <c r="AB189" s="109">
        <v>0</v>
      </c>
      <c r="AC189" s="109">
        <v>0</v>
      </c>
      <c r="AD189" s="102">
        <v>0</v>
      </c>
      <c r="AE189" s="111"/>
      <c r="AG189" s="94"/>
      <c r="AH189" s="94"/>
      <c r="AI189" s="94" t="s">
        <v>290</v>
      </c>
      <c r="AK189" s="48" t="str">
        <f t="shared" si="28"/>
        <v>Y</v>
      </c>
      <c r="AL189" s="48" t="str">
        <f t="shared" si="29"/>
        <v>Y</v>
      </c>
      <c r="AM189" s="48" t="str">
        <f t="shared" si="30"/>
        <v>Y</v>
      </c>
      <c r="AO189">
        <v>0</v>
      </c>
      <c r="AP189" s="79">
        <f t="shared" si="31"/>
        <v>0</v>
      </c>
      <c r="AQ189" s="109">
        <v>0</v>
      </c>
      <c r="AR189" s="106">
        <f t="shared" si="32"/>
        <v>0</v>
      </c>
    </row>
    <row r="190" spans="1:44">
      <c r="A190" s="63">
        <v>186</v>
      </c>
      <c r="B190" s="63"/>
      <c r="C190" s="56"/>
      <c r="D190" s="56" t="s">
        <v>291</v>
      </c>
      <c r="E190" s="56"/>
      <c r="F190" s="54">
        <v>48057535911</v>
      </c>
      <c r="G190" s="54">
        <v>57272720094</v>
      </c>
      <c r="H190" s="54">
        <v>60591119450.000008</v>
      </c>
      <c r="I190" s="54">
        <v>42549381352</v>
      </c>
      <c r="J190" s="54">
        <v>62826037020.000008</v>
      </c>
      <c r="K190" s="54">
        <v>54597504637</v>
      </c>
      <c r="L190" s="54">
        <v>15286202984</v>
      </c>
      <c r="M190" s="54">
        <v>6343091587</v>
      </c>
      <c r="N190" s="54">
        <v>3559800178</v>
      </c>
      <c r="O190" s="54">
        <v>-11779659947</v>
      </c>
      <c r="P190" s="54">
        <v>5223625361</v>
      </c>
      <c r="Q190" s="54">
        <v>-4258883296</v>
      </c>
      <c r="R190" s="81">
        <v>-7756554216.4199982</v>
      </c>
      <c r="S190" s="80">
        <v>-16088055781.024002</v>
      </c>
      <c r="T190" s="109">
        <v>21092001381</v>
      </c>
      <c r="U190" s="109">
        <v>7708586379.703476</v>
      </c>
      <c r="V190" s="109">
        <v>-9996397145</v>
      </c>
      <c r="W190" s="109">
        <v>-20723318289.088001</v>
      </c>
      <c r="X190" s="109">
        <v>-49407164803.194</v>
      </c>
      <c r="Y190" s="109">
        <v>-30659900431.566002</v>
      </c>
      <c r="Z190" s="109">
        <v>-87411949023.727997</v>
      </c>
      <c r="AA190" s="109">
        <v>-50846871936.615997</v>
      </c>
      <c r="AB190" s="109">
        <v>0</v>
      </c>
      <c r="AC190" s="109">
        <v>-80984144265.865997</v>
      </c>
      <c r="AD190" s="102">
        <v>-80984144265.865997</v>
      </c>
      <c r="AE190" s="111"/>
      <c r="AG190" s="119"/>
      <c r="AH190" s="119" t="s">
        <v>291</v>
      </c>
      <c r="AI190" s="119"/>
      <c r="AJ190" s="76"/>
      <c r="AK190" s="48" t="str">
        <f t="shared" si="28"/>
        <v>Y</v>
      </c>
      <c r="AL190" s="48" t="str">
        <f t="shared" si="29"/>
        <v>Y</v>
      </c>
      <c r="AM190" s="48" t="str">
        <f t="shared" si="30"/>
        <v>Y</v>
      </c>
      <c r="AO190">
        <v>21092001381</v>
      </c>
      <c r="AP190" s="79">
        <f t="shared" si="31"/>
        <v>0</v>
      </c>
      <c r="AQ190" s="109">
        <v>-87411949023.727997</v>
      </c>
      <c r="AR190" s="106">
        <f t="shared" si="32"/>
        <v>0</v>
      </c>
    </row>
    <row r="191" spans="1:44">
      <c r="A191" s="63">
        <v>187</v>
      </c>
      <c r="B191" s="63"/>
      <c r="C191" s="56"/>
      <c r="D191" s="56" t="s">
        <v>292</v>
      </c>
      <c r="E191" s="56"/>
      <c r="F191" s="54">
        <v>-99629848</v>
      </c>
      <c r="G191" s="54">
        <v>-82065925</v>
      </c>
      <c r="H191" s="54">
        <v>-1379486412</v>
      </c>
      <c r="I191" s="54">
        <v>-1167527160</v>
      </c>
      <c r="J191" s="54">
        <v>-2027618595</v>
      </c>
      <c r="K191" s="54">
        <v>-713010526</v>
      </c>
      <c r="L191" s="54">
        <v>-716540517</v>
      </c>
      <c r="M191" s="54">
        <v>-679083185</v>
      </c>
      <c r="N191" s="54">
        <v>-796275406</v>
      </c>
      <c r="O191" s="54">
        <v>-1179388811</v>
      </c>
      <c r="P191" s="54">
        <v>-1973562826</v>
      </c>
      <c r="Q191" s="54">
        <v>-1890119183</v>
      </c>
      <c r="R191" s="81">
        <v>-1801057616</v>
      </c>
      <c r="S191" s="80">
        <v>-866835904</v>
      </c>
      <c r="T191" s="109">
        <v>-21967755115.000004</v>
      </c>
      <c r="U191" s="109">
        <v>-15764807298.000004</v>
      </c>
      <c r="V191" s="109">
        <v>-10518331275</v>
      </c>
      <c r="W191" s="109">
        <v>-15259064928</v>
      </c>
      <c r="X191" s="109">
        <v>11789276365</v>
      </c>
      <c r="Y191" s="109">
        <v>-29315481839</v>
      </c>
      <c r="Z191" s="109">
        <v>7621443638</v>
      </c>
      <c r="AA191" s="109">
        <v>-9629110211</v>
      </c>
      <c r="AB191" s="109">
        <v>-33691061562.312</v>
      </c>
      <c r="AC191" s="109">
        <v>14236674170</v>
      </c>
      <c r="AD191" s="102">
        <v>14236674170</v>
      </c>
      <c r="AE191" s="111"/>
      <c r="AG191" s="94"/>
      <c r="AH191" s="94" t="s">
        <v>292</v>
      </c>
      <c r="AI191" s="94"/>
      <c r="AK191" s="48" t="str">
        <f t="shared" si="28"/>
        <v>Y</v>
      </c>
      <c r="AL191" s="48" t="str">
        <f t="shared" si="29"/>
        <v>Y</v>
      </c>
      <c r="AM191" s="48" t="str">
        <f t="shared" si="30"/>
        <v>Y</v>
      </c>
      <c r="AO191">
        <v>-21967755115.000004</v>
      </c>
      <c r="AP191" s="79">
        <f t="shared" si="31"/>
        <v>0</v>
      </c>
      <c r="AQ191" s="109">
        <v>7621443638</v>
      </c>
      <c r="AR191" s="106">
        <f t="shared" si="32"/>
        <v>0</v>
      </c>
    </row>
    <row r="192" spans="1:44">
      <c r="A192" s="63">
        <v>188</v>
      </c>
      <c r="B192" s="63"/>
      <c r="C192" s="56"/>
      <c r="D192" s="56" t="s">
        <v>293</v>
      </c>
      <c r="E192" s="56"/>
      <c r="F192" s="54">
        <v>0</v>
      </c>
      <c r="G192" s="54">
        <v>0</v>
      </c>
      <c r="H192" s="54">
        <v>0</v>
      </c>
      <c r="I192" s="54">
        <v>0</v>
      </c>
      <c r="J192" s="54">
        <v>0</v>
      </c>
      <c r="K192" s="54">
        <v>0</v>
      </c>
      <c r="L192" s="54">
        <v>0</v>
      </c>
      <c r="M192" s="54">
        <v>0</v>
      </c>
      <c r="N192" s="54">
        <v>0</v>
      </c>
      <c r="O192" s="54">
        <v>0</v>
      </c>
      <c r="P192" s="54">
        <v>0</v>
      </c>
      <c r="Q192" s="54">
        <v>0</v>
      </c>
      <c r="R192" s="81">
        <v>0</v>
      </c>
      <c r="S192" s="80">
        <v>0</v>
      </c>
      <c r="T192" s="109">
        <v>0</v>
      </c>
      <c r="U192" s="109">
        <v>0</v>
      </c>
      <c r="V192" s="109">
        <v>0</v>
      </c>
      <c r="W192" s="109">
        <v>0</v>
      </c>
      <c r="X192" s="109">
        <v>0</v>
      </c>
      <c r="Y192" s="109">
        <v>0</v>
      </c>
      <c r="Z192" s="109">
        <v>0</v>
      </c>
      <c r="AA192" s="109">
        <v>0</v>
      </c>
      <c r="AB192" s="109">
        <v>-19240177476</v>
      </c>
      <c r="AC192" s="109">
        <v>0</v>
      </c>
      <c r="AD192" s="102">
        <v>0</v>
      </c>
      <c r="AE192" s="111"/>
      <c r="AG192" s="94"/>
      <c r="AH192" s="94" t="s">
        <v>293</v>
      </c>
      <c r="AI192" s="94"/>
      <c r="AK192" s="48" t="str">
        <f t="shared" si="28"/>
        <v>Y</v>
      </c>
      <c r="AL192" s="48" t="str">
        <f t="shared" si="29"/>
        <v>Y</v>
      </c>
      <c r="AM192" s="48" t="str">
        <f t="shared" si="30"/>
        <v>Y</v>
      </c>
      <c r="AO192">
        <v>0</v>
      </c>
      <c r="AP192" s="79">
        <f t="shared" si="31"/>
        <v>0</v>
      </c>
      <c r="AQ192" s="109">
        <v>0</v>
      </c>
      <c r="AR192" s="106">
        <f t="shared" si="32"/>
        <v>0</v>
      </c>
    </row>
    <row r="193" spans="1:44">
      <c r="A193" s="63">
        <v>189</v>
      </c>
      <c r="B193" s="63"/>
      <c r="C193" s="56"/>
      <c r="D193" s="56" t="s">
        <v>294</v>
      </c>
      <c r="E193" s="56"/>
      <c r="F193" s="54">
        <v>27792176719.999992</v>
      </c>
      <c r="G193" s="54">
        <v>30099639002.999992</v>
      </c>
      <c r="H193" s="54">
        <v>-1835177233.0000305</v>
      </c>
      <c r="I193" s="54">
        <v>-67465549006</v>
      </c>
      <c r="J193" s="54">
        <v>-16159319368</v>
      </c>
      <c r="K193" s="54">
        <v>37686357866</v>
      </c>
      <c r="L193" s="54">
        <v>-128615817290</v>
      </c>
      <c r="M193" s="54">
        <v>-183381491428</v>
      </c>
      <c r="N193" s="54">
        <v>-157414906943</v>
      </c>
      <c r="O193" s="54">
        <v>-263153685761</v>
      </c>
      <c r="P193" s="54">
        <v>-215831536906</v>
      </c>
      <c r="Q193" s="54">
        <v>-164715137714</v>
      </c>
      <c r="R193" s="81">
        <v>-212126626156</v>
      </c>
      <c r="S193" s="80">
        <v>-167406615278</v>
      </c>
      <c r="T193" s="109">
        <v>-110702373884</v>
      </c>
      <c r="U193" s="109">
        <v>-167241941557.17462</v>
      </c>
      <c r="V193" s="109">
        <v>-158033813608.82657</v>
      </c>
      <c r="W193" s="109">
        <v>-81320775290</v>
      </c>
      <c r="X193" s="109">
        <v>-240464777429</v>
      </c>
      <c r="Y193" s="109">
        <v>-128113802453</v>
      </c>
      <c r="Z193" s="109">
        <v>-282777180847</v>
      </c>
      <c r="AA193" s="109">
        <v>-206480984107</v>
      </c>
      <c r="AB193" s="109">
        <v>-170634197532</v>
      </c>
      <c r="AC193" s="109">
        <v>-322848344777</v>
      </c>
      <c r="AD193" s="102">
        <v>-322848344777</v>
      </c>
      <c r="AE193" s="111"/>
      <c r="AG193" s="94"/>
      <c r="AH193" s="94" t="s">
        <v>294</v>
      </c>
      <c r="AI193" s="94"/>
      <c r="AK193" s="48" t="str">
        <f t="shared" si="28"/>
        <v>Y</v>
      </c>
      <c r="AL193" s="48" t="str">
        <f t="shared" si="29"/>
        <v>Y</v>
      </c>
      <c r="AM193" s="48" t="str">
        <f t="shared" si="30"/>
        <v>Y</v>
      </c>
      <c r="AO193">
        <v>-110702373884</v>
      </c>
      <c r="AP193" s="79">
        <f t="shared" si="31"/>
        <v>0</v>
      </c>
      <c r="AQ193" s="109">
        <v>-282777180847</v>
      </c>
      <c r="AR193" s="106">
        <f t="shared" si="32"/>
        <v>0</v>
      </c>
    </row>
    <row r="194" spans="1:44">
      <c r="A194" s="63">
        <v>190</v>
      </c>
      <c r="B194" s="63"/>
      <c r="C194" s="56"/>
      <c r="D194" s="56" t="s">
        <v>295</v>
      </c>
      <c r="E194" s="56"/>
      <c r="F194" s="54">
        <v>-21768011840.3395</v>
      </c>
      <c r="G194" s="54">
        <v>-22457599954.326004</v>
      </c>
      <c r="H194" s="54">
        <v>-22536396241.668301</v>
      </c>
      <c r="I194" s="54">
        <v>-53270132677.696968</v>
      </c>
      <c r="J194" s="54">
        <v>-53719601915.130005</v>
      </c>
      <c r="K194" s="54">
        <v>-53149320138.130005</v>
      </c>
      <c r="L194" s="54">
        <v>-53268597348</v>
      </c>
      <c r="M194" s="54">
        <v>-111027344912</v>
      </c>
      <c r="N194" s="54">
        <v>-112224193672</v>
      </c>
      <c r="O194" s="54">
        <v>-113438734762</v>
      </c>
      <c r="P194" s="54">
        <v>-115013345493</v>
      </c>
      <c r="Q194" s="54">
        <v>-191782412485</v>
      </c>
      <c r="R194" s="81">
        <v>-191772247694</v>
      </c>
      <c r="S194" s="80">
        <v>-191809908558</v>
      </c>
      <c r="T194" s="109">
        <v>-209761603085.66919</v>
      </c>
      <c r="U194" s="109">
        <v>-252149826229</v>
      </c>
      <c r="V194" s="109">
        <v>-252897450741.84201</v>
      </c>
      <c r="W194" s="109">
        <v>-253384869396</v>
      </c>
      <c r="X194" s="109">
        <v>-253714939480</v>
      </c>
      <c r="Y194" s="109">
        <v>-299588626393</v>
      </c>
      <c r="Z194" s="109">
        <v>-301228982641</v>
      </c>
      <c r="AA194" s="109">
        <v>-302228200165.5</v>
      </c>
      <c r="AB194" s="109">
        <v>-303885956341</v>
      </c>
      <c r="AC194" s="109">
        <v>-268599483376</v>
      </c>
      <c r="AD194" s="102">
        <v>-268599483376</v>
      </c>
      <c r="AE194" s="111"/>
      <c r="AG194" s="94"/>
      <c r="AH194" s="94" t="s">
        <v>295</v>
      </c>
      <c r="AI194" s="94"/>
      <c r="AK194" s="48" t="str">
        <f t="shared" si="28"/>
        <v>Y</v>
      </c>
      <c r="AL194" s="48" t="str">
        <f t="shared" si="29"/>
        <v>Y</v>
      </c>
      <c r="AM194" s="48" t="str">
        <f t="shared" si="30"/>
        <v>Y</v>
      </c>
      <c r="AO194">
        <v>-209761603085.66919</v>
      </c>
      <c r="AP194" s="79">
        <f t="shared" si="31"/>
        <v>0</v>
      </c>
      <c r="AQ194" s="109">
        <v>-301228982641</v>
      </c>
      <c r="AR194" s="106">
        <f t="shared" si="32"/>
        <v>0</v>
      </c>
    </row>
    <row r="195" spans="1:44">
      <c r="A195" s="63">
        <v>191</v>
      </c>
      <c r="B195" s="15" t="s">
        <v>664</v>
      </c>
      <c r="C195" s="53" t="s">
        <v>296</v>
      </c>
      <c r="D195" s="53"/>
      <c r="E195" s="53"/>
      <c r="F195" s="54">
        <v>6917133807419.6719</v>
      </c>
      <c r="G195" s="54">
        <v>7111020008521.3057</v>
      </c>
      <c r="H195" s="54">
        <v>7290632185095.3955</v>
      </c>
      <c r="I195" s="54">
        <v>7169418069049.6504</v>
      </c>
      <c r="J195" s="54">
        <v>7391835687021.6523</v>
      </c>
      <c r="K195" s="54">
        <v>7617055320176.0908</v>
      </c>
      <c r="L195" s="54">
        <v>7930211878752.1406</v>
      </c>
      <c r="M195" s="54">
        <v>7982837640831</v>
      </c>
      <c r="N195" s="54">
        <v>8099464152307</v>
      </c>
      <c r="O195" s="54">
        <v>8512168255352.1328</v>
      </c>
      <c r="P195" s="54">
        <v>8740040819698</v>
      </c>
      <c r="Q195" s="54">
        <v>8788922693235</v>
      </c>
      <c r="R195" s="81">
        <v>9026989269323.3555</v>
      </c>
      <c r="S195" s="80">
        <v>9399208328855.1465</v>
      </c>
      <c r="T195" s="109">
        <v>9601696453221.8984</v>
      </c>
      <c r="U195" s="109">
        <v>9481847115968.1582</v>
      </c>
      <c r="V195" s="109">
        <v>9771127072798.043</v>
      </c>
      <c r="W195" s="109">
        <v>10118507646920.459</v>
      </c>
      <c r="X195" s="109">
        <v>10484311613179.936</v>
      </c>
      <c r="Y195" s="109">
        <v>10575394523816.561</v>
      </c>
      <c r="Z195" s="109">
        <v>10825969303996.402</v>
      </c>
      <c r="AA195" s="109">
        <v>11360066212496.391</v>
      </c>
      <c r="AB195" s="109">
        <v>11776518907156.859</v>
      </c>
      <c r="AC195" s="109">
        <v>12267564796194.311</v>
      </c>
      <c r="AD195" s="102">
        <v>12267564796194.311</v>
      </c>
      <c r="AE195" s="111"/>
      <c r="AG195" s="92" t="s">
        <v>296</v>
      </c>
      <c r="AH195" s="92"/>
      <c r="AI195" s="92"/>
      <c r="AK195" s="48" t="str">
        <f t="shared" si="28"/>
        <v>Y</v>
      </c>
      <c r="AL195" s="48" t="str">
        <f t="shared" si="29"/>
        <v>Y</v>
      </c>
      <c r="AM195" s="48" t="str">
        <f t="shared" si="30"/>
        <v>Y</v>
      </c>
      <c r="AO195">
        <v>9601696453221.8984</v>
      </c>
      <c r="AP195" s="79">
        <f t="shared" si="31"/>
        <v>0</v>
      </c>
      <c r="AQ195" s="109">
        <v>10825969303996.402</v>
      </c>
      <c r="AR195" s="106">
        <f t="shared" si="32"/>
        <v>0</v>
      </c>
    </row>
    <row r="196" spans="1:44">
      <c r="A196" s="63">
        <v>192</v>
      </c>
      <c r="B196" s="63"/>
      <c r="C196" s="56"/>
      <c r="D196" s="56" t="s">
        <v>297</v>
      </c>
      <c r="E196" s="56"/>
      <c r="F196" s="54">
        <v>2172747263209.23</v>
      </c>
      <c r="G196" s="54">
        <v>459876883619.22998</v>
      </c>
      <c r="H196" s="54">
        <v>459876883619.22998</v>
      </c>
      <c r="I196" s="54">
        <v>459876883619</v>
      </c>
      <c r="J196" s="54">
        <v>458312665115</v>
      </c>
      <c r="K196" s="54">
        <v>458312665115</v>
      </c>
      <c r="L196" s="54">
        <v>458312665115</v>
      </c>
      <c r="M196" s="54">
        <v>458312665115</v>
      </c>
      <c r="N196" s="54">
        <v>458509984654</v>
      </c>
      <c r="O196" s="54">
        <v>458509984654</v>
      </c>
      <c r="P196" s="54">
        <v>458509984654</v>
      </c>
      <c r="Q196" s="54">
        <v>458509984654</v>
      </c>
      <c r="R196" s="81">
        <v>468118278025</v>
      </c>
      <c r="S196" s="80">
        <v>468118278025</v>
      </c>
      <c r="T196" s="109">
        <v>468118278025</v>
      </c>
      <c r="U196" s="109">
        <v>468118278025</v>
      </c>
      <c r="V196" s="109">
        <v>486981104523</v>
      </c>
      <c r="W196" s="109">
        <v>486981104523</v>
      </c>
      <c r="X196" s="109">
        <v>486981104523</v>
      </c>
      <c r="Y196" s="109">
        <v>486981104523</v>
      </c>
      <c r="Z196" s="109">
        <v>514354100401</v>
      </c>
      <c r="AA196" s="109">
        <v>514354100401</v>
      </c>
      <c r="AB196" s="109">
        <v>514354100401</v>
      </c>
      <c r="AC196" s="109">
        <v>514354100401</v>
      </c>
      <c r="AD196" s="102">
        <v>514354100401</v>
      </c>
      <c r="AE196" s="111"/>
      <c r="AG196" s="94"/>
      <c r="AH196" s="94" t="s">
        <v>297</v>
      </c>
      <c r="AI196" s="94"/>
      <c r="AK196" s="48" t="str">
        <f t="shared" si="28"/>
        <v>Y</v>
      </c>
      <c r="AL196" s="48" t="str">
        <f t="shared" si="29"/>
        <v>Y</v>
      </c>
      <c r="AM196" s="48" t="str">
        <f t="shared" si="30"/>
        <v>Y</v>
      </c>
      <c r="AO196">
        <v>468118278025</v>
      </c>
      <c r="AP196" s="79">
        <f t="shared" si="31"/>
        <v>0</v>
      </c>
      <c r="AQ196" s="109">
        <v>514354100401</v>
      </c>
      <c r="AR196" s="106">
        <f t="shared" si="32"/>
        <v>0</v>
      </c>
    </row>
    <row r="197" spans="1:44">
      <c r="A197" s="63">
        <v>193</v>
      </c>
      <c r="B197" s="63"/>
      <c r="C197" s="56"/>
      <c r="D197" s="56" t="s">
        <v>298</v>
      </c>
      <c r="E197" s="56"/>
      <c r="F197" s="54">
        <v>4397219905199.999</v>
      </c>
      <c r="G197" s="54">
        <v>4397219905199.999</v>
      </c>
      <c r="H197" s="54">
        <v>4349013952599.999</v>
      </c>
      <c r="I197" s="54">
        <v>4349013952599.999</v>
      </c>
      <c r="J197" s="54">
        <v>4101462921699.999</v>
      </c>
      <c r="K197" s="54">
        <v>4101462921699.999</v>
      </c>
      <c r="L197" s="54">
        <v>4058175351100</v>
      </c>
      <c r="M197" s="54">
        <v>4058175351100</v>
      </c>
      <c r="N197" s="54">
        <v>3817978812400</v>
      </c>
      <c r="O197" s="54">
        <v>3817978812400</v>
      </c>
      <c r="P197" s="54">
        <v>3774494703100</v>
      </c>
      <c r="Q197" s="54">
        <v>3774494703100</v>
      </c>
      <c r="R197" s="81">
        <v>3707978812400</v>
      </c>
      <c r="S197" s="80">
        <v>3707978812400</v>
      </c>
      <c r="T197" s="109">
        <v>3679206375119</v>
      </c>
      <c r="U197" s="109">
        <v>3663578353100</v>
      </c>
      <c r="V197" s="109">
        <v>3709200612400</v>
      </c>
      <c r="W197" s="109">
        <v>3709200612400</v>
      </c>
      <c r="X197" s="109">
        <v>3650000000000</v>
      </c>
      <c r="Y197" s="109">
        <v>3650000000000</v>
      </c>
      <c r="Z197" s="109">
        <v>3650000000000</v>
      </c>
      <c r="AA197" s="109">
        <v>3650000000000</v>
      </c>
      <c r="AB197" s="109">
        <v>3650000000000</v>
      </c>
      <c r="AC197" s="109">
        <v>3650000000000</v>
      </c>
      <c r="AD197" s="102">
        <v>3650000000000</v>
      </c>
      <c r="AE197" s="111"/>
      <c r="AG197" s="94"/>
      <c r="AH197" s="94" t="s">
        <v>298</v>
      </c>
      <c r="AI197" s="94"/>
      <c r="AK197" s="48" t="str">
        <f t="shared" si="28"/>
        <v>Y</v>
      </c>
      <c r="AL197" s="48" t="str">
        <f t="shared" si="29"/>
        <v>Y</v>
      </c>
      <c r="AM197" s="48" t="str">
        <f t="shared" si="30"/>
        <v>Y</v>
      </c>
      <c r="AO197">
        <v>3679206375119</v>
      </c>
      <c r="AP197" s="79">
        <f t="shared" ref="AP197:AP201" si="33">AO197-T197</f>
        <v>0</v>
      </c>
      <c r="AQ197" s="109">
        <v>3650000000000</v>
      </c>
      <c r="AR197" s="106">
        <f t="shared" ref="AR197:AR202" si="34">AQ197-Z197</f>
        <v>0</v>
      </c>
    </row>
    <row r="198" spans="1:44">
      <c r="A198" s="63">
        <v>194</v>
      </c>
      <c r="B198" s="63"/>
      <c r="C198" s="56"/>
      <c r="D198" s="56" t="s">
        <v>299</v>
      </c>
      <c r="E198" s="56"/>
      <c r="F198" s="54">
        <v>347166639010.44336</v>
      </c>
      <c r="G198" s="54">
        <v>2253923219702.0771</v>
      </c>
      <c r="H198" s="54">
        <v>2481741348876.167</v>
      </c>
      <c r="I198" s="54">
        <v>2360527232830.6514</v>
      </c>
      <c r="J198" s="54">
        <v>2832060100206.6533</v>
      </c>
      <c r="K198" s="54">
        <v>3057279733361.0918</v>
      </c>
      <c r="L198" s="54">
        <v>3413723862537.1406</v>
      </c>
      <c r="M198" s="54">
        <v>3466349624616</v>
      </c>
      <c r="N198" s="54">
        <v>3822975355253</v>
      </c>
      <c r="O198" s="54">
        <v>4235679458298.1328</v>
      </c>
      <c r="P198" s="54">
        <v>4507036131944</v>
      </c>
      <c r="Q198" s="54">
        <v>4555918005481</v>
      </c>
      <c r="R198" s="81">
        <v>4850892178898.3564</v>
      </c>
      <c r="S198" s="80">
        <v>5223111238430.1465</v>
      </c>
      <c r="T198" s="109">
        <v>5454371800077.8994</v>
      </c>
      <c r="U198" s="109">
        <v>5350150484843.1582</v>
      </c>
      <c r="V198" s="109">
        <v>5574945355875.043</v>
      </c>
      <c r="W198" s="109">
        <v>5922325929997.459</v>
      </c>
      <c r="X198" s="109">
        <v>6347330508656.9355</v>
      </c>
      <c r="Y198" s="109">
        <v>6438413419293.5605</v>
      </c>
      <c r="Z198" s="109">
        <v>6661615203595.4023</v>
      </c>
      <c r="AA198" s="109">
        <v>7195712112095.3906</v>
      </c>
      <c r="AB198" s="109">
        <v>7612164806755.8594</v>
      </c>
      <c r="AC198" s="109">
        <v>8103210695793.3105</v>
      </c>
      <c r="AD198" s="102">
        <v>8103210695793.3105</v>
      </c>
      <c r="AE198" s="111"/>
      <c r="AG198" s="94"/>
      <c r="AH198" s="94" t="s">
        <v>299</v>
      </c>
      <c r="AI198" s="94"/>
      <c r="AK198" s="48" t="str">
        <f t="shared" si="28"/>
        <v>Y</v>
      </c>
      <c r="AL198" s="48" t="str">
        <f t="shared" si="29"/>
        <v>Y</v>
      </c>
      <c r="AM198" s="48" t="str">
        <f t="shared" si="30"/>
        <v>Y</v>
      </c>
      <c r="AO198">
        <v>5454371800077.8994</v>
      </c>
      <c r="AP198" s="79">
        <f t="shared" si="33"/>
        <v>0</v>
      </c>
      <c r="AQ198" s="109">
        <v>6661615203595.4023</v>
      </c>
      <c r="AR198" s="106">
        <f t="shared" si="34"/>
        <v>0</v>
      </c>
    </row>
    <row r="199" spans="1:44">
      <c r="A199" s="63">
        <v>195</v>
      </c>
      <c r="B199" s="16" t="s">
        <v>665</v>
      </c>
      <c r="C199" s="53" t="s">
        <v>300</v>
      </c>
      <c r="D199" s="53"/>
      <c r="E199" s="53"/>
      <c r="F199" s="54">
        <v>5042755031362.8467</v>
      </c>
      <c r="G199" s="54">
        <v>4833846698188.75</v>
      </c>
      <c r="H199" s="54">
        <v>4852692176658.8184</v>
      </c>
      <c r="I199" s="54">
        <v>4618111568853.2002</v>
      </c>
      <c r="J199" s="54">
        <v>4454868799009.2002</v>
      </c>
      <c r="K199" s="54">
        <v>760079499471.4502</v>
      </c>
      <c r="L199" s="54">
        <v>785915168402</v>
      </c>
      <c r="M199" s="54">
        <v>957621710417</v>
      </c>
      <c r="N199" s="54">
        <v>708784951630</v>
      </c>
      <c r="O199" s="54">
        <v>711569625810</v>
      </c>
      <c r="P199" s="54">
        <v>721996115676</v>
      </c>
      <c r="Q199" s="54">
        <v>766344821000</v>
      </c>
      <c r="R199" s="81">
        <v>919225693509</v>
      </c>
      <c r="S199" s="80">
        <v>775276843937.85059</v>
      </c>
      <c r="T199" s="109">
        <v>819058752924.85059</v>
      </c>
      <c r="U199" s="109">
        <v>822075193047.12109</v>
      </c>
      <c r="V199" s="109">
        <v>858948783107.32715</v>
      </c>
      <c r="W199" s="109">
        <v>877678162887</v>
      </c>
      <c r="X199" s="109">
        <v>893063405342</v>
      </c>
      <c r="Y199" s="109">
        <v>902343800739</v>
      </c>
      <c r="Z199" s="109">
        <v>913961836354</v>
      </c>
      <c r="AA199" s="109">
        <v>936363197147</v>
      </c>
      <c r="AB199" s="109">
        <v>946850533627</v>
      </c>
      <c r="AC199" s="109">
        <v>954252822062</v>
      </c>
      <c r="AD199" s="102">
        <v>954252822062</v>
      </c>
      <c r="AE199" s="111"/>
      <c r="AG199" s="92" t="s">
        <v>300</v>
      </c>
      <c r="AH199" s="92"/>
      <c r="AI199" s="92"/>
      <c r="AK199" s="48" t="str">
        <f t="shared" si="28"/>
        <v>Y</v>
      </c>
      <c r="AL199" s="48" t="str">
        <f t="shared" si="29"/>
        <v>Y</v>
      </c>
      <c r="AM199" s="48" t="str">
        <f t="shared" si="30"/>
        <v>Y</v>
      </c>
      <c r="AO199">
        <v>819058752924.85059</v>
      </c>
      <c r="AP199" s="79">
        <f t="shared" si="33"/>
        <v>0</v>
      </c>
      <c r="AQ199" s="109">
        <v>913961836354</v>
      </c>
      <c r="AR199" s="106">
        <f t="shared" si="34"/>
        <v>0</v>
      </c>
    </row>
    <row r="200" spans="1:44" ht="17.25" thickBot="1">
      <c r="A200" s="63">
        <v>196</v>
      </c>
      <c r="B200" s="14" t="s">
        <v>659</v>
      </c>
      <c r="C200" s="61" t="s">
        <v>301</v>
      </c>
      <c r="D200" s="61"/>
      <c r="E200" s="61"/>
      <c r="F200" s="54">
        <v>20335116789010.18</v>
      </c>
      <c r="G200" s="54">
        <v>20496666766001.73</v>
      </c>
      <c r="H200" s="54">
        <v>20860677494968.742</v>
      </c>
      <c r="I200" s="54">
        <v>20342435772620.711</v>
      </c>
      <c r="J200" s="54">
        <v>20205908901051.891</v>
      </c>
      <c r="K200" s="54">
        <v>20167643941151.391</v>
      </c>
      <c r="L200" s="54">
        <v>20377805961063.141</v>
      </c>
      <c r="M200" s="54">
        <v>20889624478226</v>
      </c>
      <c r="N200" s="54">
        <v>20977454089706</v>
      </c>
      <c r="O200" s="54">
        <v>21406979527760.133</v>
      </c>
      <c r="P200" s="54">
        <v>21847215018273</v>
      </c>
      <c r="Q200" s="54">
        <v>21893642433068</v>
      </c>
      <c r="R200" s="81">
        <v>22406018552427.938</v>
      </c>
      <c r="S200" s="80">
        <v>22729679313902.125</v>
      </c>
      <c r="T200" s="109">
        <v>23058274543590.883</v>
      </c>
      <c r="U200" s="109">
        <v>22971743549044.785</v>
      </c>
      <c r="V200" s="109">
        <v>23123362452457.633</v>
      </c>
      <c r="W200" s="109">
        <v>23547074843619.801</v>
      </c>
      <c r="X200" s="109">
        <v>23696539604054.172</v>
      </c>
      <c r="Y200" s="109">
        <v>23390038331863.422</v>
      </c>
      <c r="Z200" s="109">
        <v>23532514492301.66</v>
      </c>
      <c r="AA200" s="109">
        <v>24279673832080.273</v>
      </c>
      <c r="AB200" s="109">
        <v>24715850960457.754</v>
      </c>
      <c r="AC200" s="109">
        <v>24827944062192.652</v>
      </c>
      <c r="AD200" s="102">
        <v>24827944062192.652</v>
      </c>
      <c r="AE200" s="111"/>
      <c r="AG200" s="97" t="s">
        <v>721</v>
      </c>
      <c r="AH200" s="97"/>
      <c r="AI200" s="97"/>
      <c r="AK200" s="48" t="str">
        <f t="shared" si="28"/>
        <v>Y</v>
      </c>
      <c r="AL200" s="48" t="str">
        <f t="shared" si="29"/>
        <v>Y</v>
      </c>
      <c r="AM200" s="48" t="str">
        <f t="shared" si="30"/>
        <v>Y</v>
      </c>
      <c r="AO200">
        <v>23058274543590.883</v>
      </c>
      <c r="AP200" s="79">
        <f t="shared" si="33"/>
        <v>0</v>
      </c>
      <c r="AQ200" s="109">
        <v>23532514492301.66</v>
      </c>
      <c r="AR200" s="106">
        <f t="shared" si="34"/>
        <v>0</v>
      </c>
    </row>
    <row r="201" spans="1:44" ht="18" thickTop="1" thickBot="1">
      <c r="A201" s="63">
        <v>197</v>
      </c>
      <c r="B201" s="17" t="s">
        <v>44</v>
      </c>
      <c r="C201" s="61" t="s">
        <v>302</v>
      </c>
      <c r="D201" s="61"/>
      <c r="E201" s="61"/>
      <c r="F201" s="54">
        <v>285675298996784.75</v>
      </c>
      <c r="G201" s="54">
        <v>295127987540870.25</v>
      </c>
      <c r="H201" s="54">
        <v>294923335092536.44</v>
      </c>
      <c r="I201" s="54">
        <v>284915088307018.25</v>
      </c>
      <c r="J201" s="54">
        <v>289631992597160.75</v>
      </c>
      <c r="K201" s="54">
        <v>302486431792063.81</v>
      </c>
      <c r="L201" s="54">
        <v>296516062393707.56</v>
      </c>
      <c r="M201" s="54">
        <v>295188638890853.94</v>
      </c>
      <c r="N201" s="54">
        <v>304844405854627</v>
      </c>
      <c r="O201" s="54">
        <v>314905077921007.75</v>
      </c>
      <c r="P201" s="54">
        <v>311781315107131</v>
      </c>
      <c r="Q201" s="54">
        <v>315548245995720.88</v>
      </c>
      <c r="R201" s="81">
        <v>321576916153797.25</v>
      </c>
      <c r="S201" s="80">
        <v>332549058276444.63</v>
      </c>
      <c r="T201" s="109">
        <v>334646613404714.38</v>
      </c>
      <c r="U201" s="109">
        <v>326912708125679.44</v>
      </c>
      <c r="V201" s="109">
        <v>336378781823123.75</v>
      </c>
      <c r="W201" s="109">
        <v>326685171582799.75</v>
      </c>
      <c r="X201" s="109">
        <v>331809004217777.56</v>
      </c>
      <c r="Y201" s="109">
        <v>348177490992391.44</v>
      </c>
      <c r="Z201" s="109">
        <v>342984426318996.94</v>
      </c>
      <c r="AA201" s="109">
        <v>349044916472310.31</v>
      </c>
      <c r="AB201" s="109">
        <v>363320664278972.75</v>
      </c>
      <c r="AC201" s="109">
        <v>360089349101506.56</v>
      </c>
      <c r="AD201" s="102">
        <v>360089349101506.56</v>
      </c>
      <c r="AE201" s="111"/>
      <c r="AG201" s="97" t="s">
        <v>722</v>
      </c>
      <c r="AH201" s="97"/>
      <c r="AI201" s="97"/>
      <c r="AK201" s="48" t="str">
        <f t="shared" si="28"/>
        <v>Y</v>
      </c>
      <c r="AL201" s="48" t="str">
        <f t="shared" si="29"/>
        <v>Y</v>
      </c>
      <c r="AM201" s="48" t="str">
        <f t="shared" si="30"/>
        <v>Y</v>
      </c>
      <c r="AO201">
        <v>334646613404714.38</v>
      </c>
      <c r="AP201" s="79">
        <f t="shared" si="33"/>
        <v>0</v>
      </c>
      <c r="AQ201">
        <v>342984426318996.94</v>
      </c>
      <c r="AR201" s="106">
        <f t="shared" si="34"/>
        <v>0</v>
      </c>
    </row>
    <row r="202" spans="1:44">
      <c r="AE202" s="111"/>
      <c r="AG202" s="97" t="s">
        <v>722</v>
      </c>
      <c r="AH202" s="97"/>
      <c r="AI202" s="97"/>
      <c r="AQ202">
        <v>342984426318996.94</v>
      </c>
      <c r="AR202" s="106">
        <f t="shared" si="34"/>
        <v>342984426318996.94</v>
      </c>
    </row>
    <row r="204" spans="1:44">
      <c r="S204">
        <v>20939513827622</v>
      </c>
      <c r="T204" s="79">
        <f t="shared" ref="T204:T235" si="35">S204-S5</f>
        <v>0</v>
      </c>
      <c r="U204" s="79"/>
      <c r="V204" s="79"/>
      <c r="W204" s="79"/>
      <c r="X204" s="79"/>
      <c r="Y204" s="79"/>
      <c r="Z204" s="79"/>
      <c r="AA204" s="79"/>
      <c r="AB204" s="79"/>
      <c r="AC204" s="79"/>
      <c r="AD204" s="113"/>
    </row>
    <row r="205" spans="1:44">
      <c r="S205">
        <v>2088355033591</v>
      </c>
      <c r="T205" s="79">
        <f t="shared" si="35"/>
        <v>0</v>
      </c>
      <c r="U205" s="79"/>
      <c r="V205" s="79"/>
      <c r="W205" s="79"/>
      <c r="X205" s="79"/>
      <c r="Y205" s="79"/>
      <c r="Z205" s="79"/>
      <c r="AA205" s="79"/>
      <c r="AB205" s="79"/>
      <c r="AC205" s="79"/>
      <c r="AD205" s="113"/>
    </row>
    <row r="206" spans="1:44">
      <c r="S206">
        <v>695330646458</v>
      </c>
      <c r="T206" s="79">
        <f t="shared" si="35"/>
        <v>0</v>
      </c>
      <c r="U206" s="79"/>
      <c r="V206" s="79"/>
      <c r="W206" s="79"/>
      <c r="X206" s="79"/>
      <c r="Y206" s="79"/>
      <c r="Z206" s="79"/>
      <c r="AA206" s="79"/>
      <c r="AB206" s="79"/>
      <c r="AC206" s="79"/>
      <c r="AD206" s="113"/>
    </row>
    <row r="207" spans="1:44">
      <c r="S207">
        <v>11175257973673</v>
      </c>
      <c r="T207" s="79">
        <f t="shared" si="35"/>
        <v>0</v>
      </c>
      <c r="U207" s="79"/>
      <c r="V207" s="79"/>
      <c r="W207" s="79"/>
      <c r="X207" s="79"/>
      <c r="Y207" s="79"/>
      <c r="Z207" s="79"/>
      <c r="AA207" s="79"/>
      <c r="AB207" s="79"/>
      <c r="AC207" s="79"/>
      <c r="AD207" s="113"/>
    </row>
    <row r="208" spans="1:44">
      <c r="S208">
        <v>6980570173900</v>
      </c>
      <c r="T208" s="79">
        <f t="shared" si="35"/>
        <v>0</v>
      </c>
      <c r="U208" s="79"/>
      <c r="V208" s="79"/>
      <c r="W208" s="79"/>
      <c r="X208" s="79"/>
      <c r="Y208" s="79"/>
      <c r="Z208" s="79"/>
      <c r="AA208" s="79"/>
      <c r="AB208" s="79"/>
      <c r="AC208" s="79"/>
      <c r="AD208" s="113"/>
    </row>
    <row r="209" spans="19:30">
      <c r="S209">
        <v>0</v>
      </c>
      <c r="T209" s="79">
        <f t="shared" si="35"/>
        <v>0</v>
      </c>
      <c r="U209" s="79"/>
      <c r="V209" s="79"/>
      <c r="W209" s="79"/>
      <c r="X209" s="79"/>
      <c r="Y209" s="79"/>
      <c r="Z209" s="79"/>
      <c r="AA209" s="79"/>
      <c r="AB209" s="79"/>
      <c r="AC209" s="79"/>
      <c r="AD209" s="113"/>
    </row>
    <row r="210" spans="19:30">
      <c r="S210">
        <v>0</v>
      </c>
      <c r="T210" s="79">
        <f t="shared" si="35"/>
        <v>0</v>
      </c>
      <c r="U210" s="79"/>
      <c r="V210" s="79"/>
      <c r="W210" s="79"/>
      <c r="X210" s="79"/>
      <c r="Y210" s="79"/>
      <c r="Z210" s="79"/>
      <c r="AA210" s="79"/>
      <c r="AB210" s="79"/>
      <c r="AC210" s="79"/>
      <c r="AD210" s="113"/>
    </row>
    <row r="211" spans="19:30">
      <c r="S211">
        <v>17182837218105</v>
      </c>
      <c r="T211" s="79">
        <f t="shared" si="35"/>
        <v>0</v>
      </c>
      <c r="U211" s="79"/>
      <c r="V211" s="79"/>
      <c r="W211" s="79"/>
      <c r="X211" s="79"/>
      <c r="Y211" s="79"/>
      <c r="Z211" s="79"/>
      <c r="AA211" s="79"/>
      <c r="AB211" s="79"/>
      <c r="AC211" s="79"/>
      <c r="AD211" s="113"/>
    </row>
    <row r="212" spans="19:30">
      <c r="S212">
        <v>11848314364225</v>
      </c>
      <c r="T212" s="79">
        <f t="shared" si="35"/>
        <v>0</v>
      </c>
      <c r="U212" s="79"/>
      <c r="V212" s="79"/>
      <c r="W212" s="79"/>
      <c r="X212" s="79"/>
      <c r="Y212" s="79"/>
      <c r="Z212" s="79"/>
      <c r="AA212" s="79"/>
      <c r="AB212" s="79"/>
      <c r="AC212" s="79"/>
      <c r="AD212" s="113"/>
    </row>
    <row r="213" spans="19:30">
      <c r="S213">
        <v>4801854954091</v>
      </c>
      <c r="T213" s="79">
        <f t="shared" si="35"/>
        <v>0</v>
      </c>
      <c r="U213" s="79"/>
      <c r="V213" s="79"/>
      <c r="W213" s="79"/>
      <c r="X213" s="79"/>
      <c r="Y213" s="79"/>
      <c r="Z213" s="79"/>
      <c r="AA213" s="79"/>
      <c r="AB213" s="79"/>
      <c r="AC213" s="79"/>
      <c r="AD213" s="113"/>
    </row>
    <row r="214" spans="19:30">
      <c r="S214">
        <v>532667899789</v>
      </c>
      <c r="T214" s="79">
        <f t="shared" si="35"/>
        <v>0</v>
      </c>
      <c r="U214" s="79"/>
      <c r="V214" s="79"/>
      <c r="W214" s="79"/>
      <c r="X214" s="79"/>
      <c r="Y214" s="79"/>
      <c r="Z214" s="79"/>
      <c r="AA214" s="79"/>
      <c r="AB214" s="79"/>
      <c r="AC214" s="79"/>
      <c r="AD214" s="113"/>
    </row>
    <row r="215" spans="19:30">
      <c r="S215">
        <v>2021262133580</v>
      </c>
      <c r="T215" s="79">
        <f t="shared" si="35"/>
        <v>0</v>
      </c>
      <c r="U215" s="79"/>
      <c r="V215" s="79"/>
      <c r="W215" s="79"/>
      <c r="X215" s="79"/>
      <c r="Y215" s="79"/>
      <c r="Z215" s="79"/>
      <c r="AA215" s="79"/>
      <c r="AB215" s="79"/>
      <c r="AC215" s="79"/>
      <c r="AD215" s="113"/>
    </row>
    <row r="216" spans="19:30">
      <c r="S216">
        <v>192096868347</v>
      </c>
      <c r="T216" s="79">
        <f t="shared" si="35"/>
        <v>0</v>
      </c>
      <c r="U216" s="79"/>
      <c r="V216" s="79"/>
      <c r="W216" s="79"/>
      <c r="X216" s="79"/>
      <c r="Y216" s="79"/>
      <c r="Z216" s="79"/>
      <c r="AA216" s="79"/>
      <c r="AB216" s="79"/>
      <c r="AC216" s="79"/>
      <c r="AD216" s="113"/>
    </row>
    <row r="217" spans="19:30">
      <c r="S217">
        <v>42231453953</v>
      </c>
      <c r="T217" s="79">
        <f t="shared" si="35"/>
        <v>0</v>
      </c>
      <c r="U217" s="79"/>
      <c r="V217" s="79"/>
      <c r="W217" s="79"/>
      <c r="X217" s="79"/>
      <c r="Y217" s="79"/>
      <c r="Z217" s="79"/>
      <c r="AA217" s="79"/>
      <c r="AB217" s="79"/>
      <c r="AC217" s="79"/>
      <c r="AD217" s="113"/>
    </row>
    <row r="218" spans="19:30">
      <c r="S218">
        <v>0</v>
      </c>
      <c r="T218" s="79">
        <f t="shared" si="35"/>
        <v>0</v>
      </c>
      <c r="U218" s="79"/>
      <c r="V218" s="79"/>
      <c r="W218" s="79"/>
      <c r="X218" s="79"/>
      <c r="Y218" s="79"/>
      <c r="Z218" s="79"/>
      <c r="AA218" s="79"/>
      <c r="AB218" s="79"/>
      <c r="AC218" s="79"/>
      <c r="AD218" s="113"/>
    </row>
    <row r="219" spans="19:30">
      <c r="S219">
        <v>0</v>
      </c>
      <c r="T219" s="79">
        <f t="shared" si="35"/>
        <v>0</v>
      </c>
      <c r="U219" s="79"/>
      <c r="V219" s="79"/>
      <c r="W219" s="79"/>
      <c r="X219" s="79"/>
      <c r="Y219" s="79"/>
      <c r="Z219" s="79"/>
      <c r="AA219" s="79"/>
      <c r="AB219" s="79"/>
      <c r="AC219" s="79"/>
      <c r="AD219" s="113"/>
    </row>
    <row r="220" spans="19:30">
      <c r="S220">
        <v>0</v>
      </c>
      <c r="T220" s="79">
        <f t="shared" si="35"/>
        <v>0</v>
      </c>
      <c r="U220" s="79"/>
      <c r="V220" s="79"/>
      <c r="W220" s="79"/>
      <c r="X220" s="79"/>
      <c r="Y220" s="79"/>
      <c r="Z220" s="79"/>
      <c r="AA220" s="79"/>
      <c r="AB220" s="79"/>
      <c r="AC220" s="79"/>
      <c r="AD220" s="113"/>
    </row>
    <row r="221" spans="19:30">
      <c r="S221">
        <v>1786933811280</v>
      </c>
      <c r="T221" s="79">
        <f t="shared" si="35"/>
        <v>0</v>
      </c>
      <c r="U221" s="79"/>
      <c r="V221" s="79"/>
      <c r="W221" s="79"/>
      <c r="X221" s="79"/>
      <c r="Y221" s="79"/>
      <c r="Z221" s="79"/>
      <c r="AA221" s="79"/>
      <c r="AB221" s="79"/>
      <c r="AC221" s="79"/>
      <c r="AD221" s="113"/>
    </row>
    <row r="222" spans="19:30">
      <c r="S222">
        <v>32109989600949</v>
      </c>
      <c r="T222" s="79">
        <f t="shared" si="35"/>
        <v>0</v>
      </c>
      <c r="U222" s="79"/>
      <c r="V222" s="79"/>
      <c r="W222" s="79"/>
      <c r="X222" s="79"/>
      <c r="Y222" s="79"/>
      <c r="Z222" s="79"/>
      <c r="AA222" s="79"/>
      <c r="AB222" s="79"/>
      <c r="AC222" s="79"/>
      <c r="AD222" s="113"/>
    </row>
    <row r="223" spans="19:30">
      <c r="S223">
        <v>32109989600949</v>
      </c>
      <c r="T223" s="79">
        <f t="shared" si="35"/>
        <v>0</v>
      </c>
      <c r="U223" s="79"/>
      <c r="V223" s="79"/>
      <c r="W223" s="79"/>
      <c r="X223" s="79"/>
      <c r="Y223" s="79"/>
      <c r="Z223" s="79"/>
      <c r="AA223" s="79"/>
      <c r="AB223" s="79"/>
      <c r="AC223" s="79"/>
      <c r="AD223" s="113"/>
    </row>
    <row r="224" spans="19:30">
      <c r="S224">
        <v>0</v>
      </c>
      <c r="T224" s="79">
        <f t="shared" si="35"/>
        <v>0</v>
      </c>
      <c r="U224" s="79"/>
      <c r="V224" s="79"/>
      <c r="W224" s="79"/>
      <c r="X224" s="79"/>
      <c r="Y224" s="79"/>
      <c r="Z224" s="79"/>
      <c r="AA224" s="79"/>
      <c r="AB224" s="79"/>
      <c r="AC224" s="79"/>
      <c r="AD224" s="113"/>
    </row>
    <row r="225" spans="19:30">
      <c r="S225">
        <v>6883135480022</v>
      </c>
      <c r="T225" s="79">
        <f t="shared" si="35"/>
        <v>0</v>
      </c>
      <c r="U225" s="79"/>
      <c r="V225" s="79"/>
      <c r="W225" s="79"/>
      <c r="X225" s="79"/>
      <c r="Y225" s="79"/>
      <c r="Z225" s="79"/>
      <c r="AA225" s="79"/>
      <c r="AB225" s="79"/>
      <c r="AC225" s="79"/>
      <c r="AD225" s="113"/>
    </row>
    <row r="226" spans="19:30">
      <c r="S226">
        <v>6150623201049</v>
      </c>
      <c r="T226" s="79">
        <f t="shared" si="35"/>
        <v>0</v>
      </c>
      <c r="U226" s="79"/>
      <c r="V226" s="79"/>
      <c r="W226" s="79"/>
      <c r="X226" s="79"/>
      <c r="Y226" s="79"/>
      <c r="Z226" s="79"/>
      <c r="AA226" s="79"/>
      <c r="AB226" s="79"/>
      <c r="AC226" s="79"/>
      <c r="AD226" s="113"/>
    </row>
    <row r="227" spans="19:30">
      <c r="S227">
        <v>732512278973</v>
      </c>
      <c r="T227" s="79">
        <f t="shared" si="35"/>
        <v>0</v>
      </c>
      <c r="U227" s="79"/>
      <c r="V227" s="79"/>
      <c r="W227" s="79"/>
      <c r="X227" s="79"/>
      <c r="Y227" s="79"/>
      <c r="Z227" s="79"/>
      <c r="AA227" s="79"/>
      <c r="AB227" s="79"/>
      <c r="AC227" s="79"/>
      <c r="AD227" s="113"/>
    </row>
    <row r="228" spans="19:30">
      <c r="S228">
        <v>0</v>
      </c>
      <c r="T228" s="79">
        <f t="shared" si="35"/>
        <v>0</v>
      </c>
      <c r="U228" s="79"/>
      <c r="V228" s="79"/>
      <c r="W228" s="79"/>
      <c r="X228" s="79"/>
      <c r="Y228" s="79"/>
      <c r="Z228" s="79"/>
      <c r="AA228" s="79"/>
      <c r="AB228" s="79"/>
      <c r="AC228" s="79"/>
      <c r="AD228" s="113"/>
    </row>
    <row r="229" spans="19:30">
      <c r="S229">
        <v>0</v>
      </c>
      <c r="T229" s="79">
        <f t="shared" si="35"/>
        <v>0</v>
      </c>
      <c r="U229" s="79"/>
      <c r="V229" s="79"/>
      <c r="W229" s="79"/>
      <c r="X229" s="79"/>
      <c r="Y229" s="79"/>
      <c r="Z229" s="79"/>
      <c r="AA229" s="79"/>
      <c r="AB229" s="79"/>
      <c r="AC229" s="79"/>
      <c r="AD229" s="113"/>
    </row>
    <row r="230" spans="19:30">
      <c r="S230">
        <v>220471039229867</v>
      </c>
      <c r="T230" s="79">
        <f t="shared" si="35"/>
        <v>0</v>
      </c>
      <c r="U230" s="79"/>
      <c r="V230" s="79"/>
      <c r="W230" s="79"/>
      <c r="X230" s="79"/>
      <c r="Y230" s="79"/>
      <c r="Z230" s="79"/>
      <c r="AA230" s="79"/>
      <c r="AB230" s="79"/>
      <c r="AC230" s="79"/>
      <c r="AD230" s="113"/>
    </row>
    <row r="231" spans="19:30">
      <c r="S231">
        <v>-2290853147863</v>
      </c>
      <c r="T231" s="79">
        <f t="shared" si="35"/>
        <v>0</v>
      </c>
      <c r="U231" s="79"/>
      <c r="V231" s="79"/>
      <c r="W231" s="79"/>
      <c r="X231" s="79"/>
      <c r="Y231" s="79"/>
      <c r="Z231" s="79"/>
      <c r="AA231" s="79"/>
      <c r="AB231" s="79"/>
      <c r="AC231" s="79"/>
      <c r="AD231" s="113"/>
    </row>
    <row r="232" spans="19:30">
      <c r="S232">
        <v>219874551288</v>
      </c>
      <c r="T232" s="79">
        <f t="shared" si="35"/>
        <v>0</v>
      </c>
      <c r="U232" s="79"/>
      <c r="V232" s="79"/>
      <c r="W232" s="79"/>
      <c r="X232" s="79"/>
      <c r="Y232" s="79"/>
      <c r="Z232" s="79"/>
      <c r="AA232" s="79"/>
      <c r="AB232" s="79"/>
      <c r="AC232" s="79"/>
      <c r="AD232" s="113"/>
    </row>
    <row r="233" spans="19:30">
      <c r="S233">
        <v>-4220723237</v>
      </c>
      <c r="T233" s="79">
        <f t="shared" si="35"/>
        <v>0</v>
      </c>
      <c r="U233" s="79"/>
      <c r="V233" s="79"/>
      <c r="W233" s="79"/>
      <c r="X233" s="79"/>
      <c r="Y233" s="79"/>
      <c r="Z233" s="79"/>
      <c r="AA233" s="79"/>
      <c r="AB233" s="79"/>
      <c r="AC233" s="79"/>
      <c r="AD233" s="113"/>
    </row>
    <row r="234" spans="19:30">
      <c r="S234">
        <v>89013194</v>
      </c>
      <c r="T234" s="79">
        <f t="shared" si="35"/>
        <v>0</v>
      </c>
      <c r="U234" s="79"/>
      <c r="V234" s="79"/>
      <c r="W234" s="79"/>
      <c r="X234" s="79"/>
      <c r="Y234" s="79"/>
      <c r="Z234" s="79"/>
      <c r="AA234" s="79"/>
      <c r="AB234" s="79"/>
      <c r="AC234" s="79"/>
      <c r="AD234" s="113"/>
    </row>
    <row r="235" spans="19:30">
      <c r="S235">
        <v>171486517320105</v>
      </c>
      <c r="T235" s="79">
        <f t="shared" si="35"/>
        <v>0</v>
      </c>
      <c r="U235" s="79"/>
      <c r="V235" s="79"/>
      <c r="W235" s="79"/>
      <c r="X235" s="79"/>
      <c r="Y235" s="79"/>
      <c r="Z235" s="79"/>
      <c r="AA235" s="79"/>
      <c r="AB235" s="79"/>
      <c r="AC235" s="79"/>
      <c r="AD235" s="113"/>
    </row>
    <row r="236" spans="19:30">
      <c r="S236">
        <v>21875854071293</v>
      </c>
      <c r="T236" s="79">
        <f t="shared" ref="T236:T267" si="36">S236-S37</f>
        <v>0</v>
      </c>
      <c r="U236" s="79"/>
      <c r="V236" s="79"/>
      <c r="W236" s="79"/>
      <c r="X236" s="79"/>
      <c r="Y236" s="79"/>
      <c r="Z236" s="79"/>
      <c r="AA236" s="79"/>
      <c r="AB236" s="79"/>
      <c r="AC236" s="79"/>
      <c r="AD236" s="113"/>
    </row>
    <row r="237" spans="19:30">
      <c r="S237">
        <v>4384874795605</v>
      </c>
      <c r="T237" s="79">
        <f t="shared" si="36"/>
        <v>0</v>
      </c>
      <c r="U237" s="79"/>
      <c r="V237" s="79"/>
      <c r="W237" s="79"/>
      <c r="X237" s="79"/>
      <c r="Y237" s="79"/>
      <c r="Z237" s="79"/>
      <c r="AA237" s="79"/>
      <c r="AB237" s="79"/>
      <c r="AC237" s="79"/>
      <c r="AD237" s="113"/>
    </row>
    <row r="238" spans="19:30">
      <c r="S238">
        <v>3990129163021</v>
      </c>
      <c r="T238" s="79">
        <f t="shared" si="36"/>
        <v>0</v>
      </c>
      <c r="U238" s="79"/>
      <c r="V238" s="79"/>
      <c r="W238" s="79"/>
      <c r="X238" s="79"/>
      <c r="Y238" s="79"/>
      <c r="Z238" s="79"/>
      <c r="AA238" s="79"/>
      <c r="AB238" s="79"/>
      <c r="AC238" s="79"/>
      <c r="AD238" s="113"/>
    </row>
    <row r="239" spans="19:30">
      <c r="S239">
        <v>851313384869</v>
      </c>
      <c r="T239" s="79">
        <f t="shared" si="36"/>
        <v>0</v>
      </c>
      <c r="U239" s="79"/>
      <c r="V239" s="79"/>
      <c r="W239" s="79"/>
      <c r="X239" s="79"/>
      <c r="Y239" s="79"/>
      <c r="Z239" s="79"/>
      <c r="AA239" s="79"/>
      <c r="AB239" s="79"/>
      <c r="AC239" s="79"/>
      <c r="AD239" s="113"/>
    </row>
    <row r="240" spans="19:30">
      <c r="S240">
        <v>7505733212045</v>
      </c>
      <c r="T240" s="79">
        <f t="shared" si="36"/>
        <v>0</v>
      </c>
      <c r="U240" s="79"/>
      <c r="V240" s="79"/>
      <c r="W240" s="79"/>
      <c r="X240" s="79"/>
      <c r="Y240" s="79"/>
      <c r="Z240" s="79"/>
      <c r="AA240" s="79"/>
      <c r="AB240" s="79"/>
      <c r="AC240" s="79"/>
      <c r="AD240" s="113"/>
    </row>
    <row r="241" spans="19:30">
      <c r="S241">
        <v>61027554586</v>
      </c>
      <c r="T241" s="79">
        <f t="shared" si="36"/>
        <v>0</v>
      </c>
      <c r="U241" s="79"/>
      <c r="V241" s="79"/>
      <c r="W241" s="79"/>
      <c r="X241" s="79"/>
      <c r="Y241" s="79"/>
      <c r="Z241" s="79"/>
      <c r="AA241" s="79"/>
      <c r="AB241" s="79"/>
      <c r="AC241" s="79"/>
      <c r="AD241" s="113"/>
    </row>
    <row r="242" spans="19:30">
      <c r="S242">
        <v>5792188656730</v>
      </c>
      <c r="T242" s="79">
        <f t="shared" si="36"/>
        <v>0</v>
      </c>
      <c r="U242" s="79"/>
      <c r="V242" s="79"/>
      <c r="W242" s="79"/>
      <c r="X242" s="79"/>
      <c r="Y242" s="79"/>
      <c r="Z242" s="79"/>
      <c r="AA242" s="79"/>
      <c r="AB242" s="79"/>
      <c r="AC242" s="79"/>
      <c r="AD242" s="113"/>
    </row>
    <row r="243" spans="19:30">
      <c r="S243">
        <v>0</v>
      </c>
      <c r="T243" s="79">
        <f t="shared" si="36"/>
        <v>0</v>
      </c>
      <c r="U243" s="79"/>
      <c r="V243" s="79"/>
      <c r="W243" s="79"/>
      <c r="X243" s="79"/>
      <c r="Y243" s="79"/>
      <c r="Z243" s="79"/>
      <c r="AA243" s="79"/>
      <c r="AB243" s="79"/>
      <c r="AC243" s="79"/>
      <c r="AD243" s="113"/>
    </row>
    <row r="244" spans="19:30">
      <c r="S244">
        <v>3257961200401</v>
      </c>
      <c r="T244" s="79">
        <f t="shared" si="36"/>
        <v>0</v>
      </c>
      <c r="U244" s="79"/>
      <c r="V244" s="79"/>
      <c r="W244" s="79"/>
      <c r="X244" s="79"/>
      <c r="Y244" s="79"/>
      <c r="Z244" s="79"/>
      <c r="AA244" s="79"/>
      <c r="AB244" s="79"/>
      <c r="AC244" s="79"/>
      <c r="AD244" s="113"/>
    </row>
    <row r="245" spans="19:30">
      <c r="S245">
        <v>681480183803</v>
      </c>
      <c r="T245" s="79">
        <f t="shared" si="36"/>
        <v>0</v>
      </c>
      <c r="U245" s="79"/>
      <c r="V245" s="79"/>
      <c r="W245" s="79"/>
      <c r="X245" s="79"/>
      <c r="Y245" s="79"/>
      <c r="Z245" s="79"/>
      <c r="AA245" s="79"/>
      <c r="AB245" s="79"/>
      <c r="AC245" s="79"/>
      <c r="AD245" s="113"/>
    </row>
    <row r="246" spans="19:30">
      <c r="S246">
        <v>1263784338652</v>
      </c>
      <c r="T246" s="79">
        <f t="shared" si="36"/>
        <v>0</v>
      </c>
      <c r="U246" s="79"/>
      <c r="V246" s="79"/>
      <c r="W246" s="79"/>
      <c r="X246" s="79"/>
      <c r="Y246" s="79"/>
      <c r="Z246" s="79"/>
      <c r="AA246" s="79"/>
      <c r="AB246" s="79"/>
      <c r="AC246" s="79"/>
      <c r="AD246" s="113"/>
    </row>
    <row r="247" spans="19:30">
      <c r="S247">
        <v>1395285655375</v>
      </c>
      <c r="T247" s="79">
        <f t="shared" si="36"/>
        <v>0</v>
      </c>
      <c r="U247" s="79"/>
      <c r="V247" s="79"/>
      <c r="W247" s="79"/>
      <c r="X247" s="79"/>
      <c r="Y247" s="79"/>
      <c r="Z247" s="79"/>
      <c r="AA247" s="79"/>
      <c r="AB247" s="79"/>
      <c r="AC247" s="79"/>
      <c r="AD247" s="113"/>
    </row>
    <row r="248" spans="19:30">
      <c r="S248">
        <v>0</v>
      </c>
      <c r="T248" s="79">
        <f t="shared" si="36"/>
        <v>0</v>
      </c>
      <c r="U248" s="79"/>
      <c r="V248" s="79"/>
      <c r="W248" s="79"/>
      <c r="X248" s="79"/>
      <c r="Y248" s="79"/>
      <c r="Z248" s="79"/>
      <c r="AA248" s="79"/>
      <c r="AB248" s="79"/>
      <c r="AC248" s="79"/>
      <c r="AD248" s="113"/>
    </row>
    <row r="249" spans="19:30">
      <c r="S249">
        <v>0</v>
      </c>
      <c r="T249" s="79">
        <f t="shared" si="36"/>
        <v>0</v>
      </c>
      <c r="U249" s="79"/>
      <c r="V249" s="79"/>
      <c r="W249" s="79"/>
      <c r="X249" s="79"/>
      <c r="Y249" s="79"/>
      <c r="Z249" s="79"/>
      <c r="AA249" s="79"/>
      <c r="AB249" s="79"/>
      <c r="AC249" s="79"/>
      <c r="AD249" s="113"/>
    </row>
    <row r="250" spans="19:30">
      <c r="S250">
        <v>0</v>
      </c>
      <c r="T250" s="79">
        <f t="shared" si="36"/>
        <v>0</v>
      </c>
      <c r="U250" s="79"/>
      <c r="V250" s="79"/>
      <c r="W250" s="79"/>
      <c r="X250" s="79"/>
      <c r="Y250" s="79"/>
      <c r="Z250" s="79"/>
      <c r="AA250" s="79"/>
      <c r="AB250" s="79"/>
      <c r="AC250" s="79"/>
      <c r="AD250" s="113"/>
    </row>
    <row r="251" spans="19:30">
      <c r="S251">
        <v>77750507845</v>
      </c>
      <c r="T251" s="79">
        <f t="shared" si="36"/>
        <v>0</v>
      </c>
      <c r="U251" s="79"/>
      <c r="V251" s="79"/>
      <c r="W251" s="79"/>
      <c r="X251" s="79"/>
      <c r="Y251" s="79"/>
      <c r="Z251" s="79"/>
      <c r="AA251" s="79"/>
      <c r="AB251" s="79"/>
      <c r="AC251" s="79"/>
      <c r="AD251" s="113"/>
    </row>
    <row r="252" spans="19:30">
      <c r="S252">
        <v>77676147893</v>
      </c>
      <c r="T252" s="79">
        <f t="shared" si="36"/>
        <v>0</v>
      </c>
      <c r="U252" s="79"/>
      <c r="V252" s="79"/>
      <c r="W252" s="79"/>
      <c r="X252" s="79"/>
      <c r="Y252" s="79"/>
      <c r="Z252" s="79"/>
      <c r="AA252" s="79"/>
      <c r="AB252" s="79"/>
      <c r="AC252" s="79"/>
      <c r="AD252" s="113"/>
    </row>
    <row r="253" spans="19:30">
      <c r="S253">
        <v>74359952</v>
      </c>
      <c r="T253" s="79">
        <f t="shared" si="36"/>
        <v>0</v>
      </c>
      <c r="U253" s="79"/>
      <c r="V253" s="79"/>
      <c r="W253" s="79"/>
      <c r="X253" s="79"/>
      <c r="Y253" s="79"/>
      <c r="Z253" s="79"/>
      <c r="AA253" s="79"/>
      <c r="AB253" s="79"/>
      <c r="AC253" s="79"/>
      <c r="AD253" s="113"/>
    </row>
    <row r="254" spans="19:30">
      <c r="S254">
        <v>1032380791239</v>
      </c>
      <c r="T254" s="79">
        <f t="shared" si="36"/>
        <v>0</v>
      </c>
      <c r="U254" s="79"/>
      <c r="V254" s="79"/>
      <c r="W254" s="79"/>
      <c r="X254" s="79"/>
      <c r="Y254" s="79"/>
      <c r="Z254" s="79"/>
      <c r="AA254" s="79"/>
      <c r="AB254" s="79"/>
      <c r="AC254" s="79"/>
      <c r="AD254" s="113"/>
    </row>
    <row r="255" spans="19:30">
      <c r="S255">
        <v>2774741050786</v>
      </c>
      <c r="T255" s="79">
        <f t="shared" si="36"/>
        <v>0</v>
      </c>
      <c r="U255" s="79"/>
      <c r="V255" s="79"/>
      <c r="W255" s="79"/>
      <c r="X255" s="79"/>
      <c r="Y255" s="79"/>
      <c r="Z255" s="79"/>
      <c r="AA255" s="79"/>
      <c r="AB255" s="79"/>
      <c r="AC255" s="79"/>
      <c r="AD255" s="113"/>
    </row>
    <row r="256" spans="19:30">
      <c r="S256">
        <v>504160593362</v>
      </c>
      <c r="T256" s="79">
        <f t="shared" si="36"/>
        <v>0</v>
      </c>
      <c r="U256" s="79"/>
      <c r="V256" s="79"/>
      <c r="W256" s="79"/>
      <c r="X256" s="79"/>
      <c r="Y256" s="79"/>
      <c r="Z256" s="79"/>
      <c r="AA256" s="79"/>
      <c r="AB256" s="79"/>
      <c r="AC256" s="79"/>
      <c r="AD256" s="113"/>
    </row>
    <row r="257" spans="19:30">
      <c r="S257">
        <v>1151397901434</v>
      </c>
      <c r="T257" s="79">
        <f t="shared" si="36"/>
        <v>0</v>
      </c>
      <c r="U257" s="79"/>
      <c r="V257" s="79"/>
      <c r="W257" s="79"/>
      <c r="X257" s="79"/>
      <c r="Y257" s="79"/>
      <c r="Z257" s="79"/>
      <c r="AA257" s="79"/>
      <c r="AB257" s="79"/>
      <c r="AC257" s="79"/>
      <c r="AD257" s="113"/>
    </row>
    <row r="258" spans="19:30">
      <c r="S258">
        <v>54359871488</v>
      </c>
      <c r="T258" s="79">
        <f t="shared" si="36"/>
        <v>0</v>
      </c>
      <c r="U258" s="79"/>
      <c r="V258" s="79"/>
      <c r="W258" s="79"/>
      <c r="X258" s="79"/>
      <c r="Y258" s="79"/>
      <c r="Z258" s="79"/>
      <c r="AA258" s="79"/>
      <c r="AB258" s="79"/>
      <c r="AC258" s="79"/>
      <c r="AD258" s="113"/>
    </row>
    <row r="259" spans="19:30">
      <c r="S259">
        <v>795792579</v>
      </c>
      <c r="T259" s="79">
        <f t="shared" si="36"/>
        <v>0</v>
      </c>
      <c r="U259" s="79"/>
      <c r="V259" s="79"/>
      <c r="W259" s="79"/>
      <c r="X259" s="79"/>
      <c r="Y259" s="79"/>
      <c r="Z259" s="79"/>
      <c r="AA259" s="79"/>
      <c r="AB259" s="79"/>
      <c r="AC259" s="79"/>
      <c r="AD259" s="113"/>
    </row>
    <row r="260" spans="19:30">
      <c r="S260">
        <v>27345548287581.586</v>
      </c>
      <c r="T260" s="79">
        <f t="shared" si="36"/>
        <v>0</v>
      </c>
      <c r="U260" s="79"/>
      <c r="V260" s="79"/>
      <c r="W260" s="79"/>
      <c r="X260" s="79"/>
      <c r="Y260" s="79"/>
      <c r="Z260" s="79"/>
      <c r="AA260" s="79"/>
      <c r="AB260" s="79"/>
      <c r="AC260" s="79"/>
      <c r="AD260" s="113"/>
    </row>
    <row r="261" spans="19:30">
      <c r="S261">
        <v>-27141189029</v>
      </c>
      <c r="T261" s="79">
        <f t="shared" si="36"/>
        <v>0</v>
      </c>
      <c r="U261" s="79"/>
      <c r="V261" s="79"/>
      <c r="W261" s="79"/>
      <c r="X261" s="79"/>
      <c r="Y261" s="79"/>
      <c r="Z261" s="79"/>
      <c r="AA261" s="79"/>
      <c r="AB261" s="79"/>
      <c r="AC261" s="79"/>
      <c r="AD261" s="113"/>
    </row>
    <row r="262" spans="19:30">
      <c r="S262">
        <v>0</v>
      </c>
      <c r="T262" s="79">
        <f t="shared" si="36"/>
        <v>0</v>
      </c>
      <c r="U262" s="79"/>
      <c r="V262" s="79"/>
      <c r="W262" s="79"/>
      <c r="X262" s="79"/>
      <c r="Y262" s="79"/>
      <c r="Z262" s="79"/>
      <c r="AA262" s="79"/>
      <c r="AB262" s="79"/>
      <c r="AC262" s="79"/>
      <c r="AD262" s="113"/>
    </row>
    <row r="263" spans="19:30">
      <c r="S263">
        <v>-95647575479.447662</v>
      </c>
      <c r="T263" s="79">
        <f t="shared" si="36"/>
        <v>0</v>
      </c>
      <c r="U263" s="79"/>
      <c r="V263" s="79"/>
      <c r="W263" s="79"/>
      <c r="X263" s="79"/>
      <c r="Y263" s="79"/>
      <c r="Z263" s="79"/>
      <c r="AA263" s="79"/>
      <c r="AB263" s="79"/>
      <c r="AC263" s="79"/>
      <c r="AD263" s="113"/>
    </row>
    <row r="264" spans="19:30">
      <c r="S264">
        <v>1279506989500</v>
      </c>
      <c r="T264" s="79">
        <f t="shared" si="36"/>
        <v>0</v>
      </c>
      <c r="U264" s="79"/>
      <c r="V264" s="79"/>
      <c r="W264" s="79"/>
      <c r="X264" s="79"/>
      <c r="Y264" s="79"/>
      <c r="Z264" s="79"/>
      <c r="AA264" s="79"/>
      <c r="AB264" s="79"/>
      <c r="AC264" s="79"/>
      <c r="AD264" s="113"/>
    </row>
    <row r="265" spans="19:30">
      <c r="S265">
        <v>17937855696486.035</v>
      </c>
      <c r="T265" s="79">
        <f t="shared" si="36"/>
        <v>0</v>
      </c>
      <c r="U265" s="79"/>
      <c r="V265" s="79"/>
      <c r="W265" s="79"/>
      <c r="X265" s="79"/>
      <c r="Y265" s="79"/>
      <c r="Z265" s="79"/>
      <c r="AA265" s="79"/>
      <c r="AB265" s="79"/>
      <c r="AC265" s="79"/>
      <c r="AD265" s="113"/>
    </row>
    <row r="266" spans="19:30">
      <c r="S266">
        <v>9043147751</v>
      </c>
      <c r="T266" s="79">
        <f t="shared" si="36"/>
        <v>0</v>
      </c>
      <c r="U266" s="79"/>
      <c r="V266" s="79"/>
      <c r="W266" s="79"/>
      <c r="X266" s="79"/>
      <c r="Y266" s="79"/>
      <c r="Z266" s="79"/>
      <c r="AA266" s="79"/>
      <c r="AB266" s="79"/>
      <c r="AC266" s="79"/>
      <c r="AD266" s="113"/>
    </row>
    <row r="267" spans="19:30">
      <c r="S267">
        <v>844020776152</v>
      </c>
      <c r="T267" s="79">
        <f t="shared" si="36"/>
        <v>0</v>
      </c>
      <c r="U267" s="79"/>
      <c r="V267" s="79"/>
      <c r="W267" s="79"/>
      <c r="X267" s="79"/>
      <c r="Y267" s="79"/>
      <c r="Z267" s="79"/>
      <c r="AA267" s="79"/>
      <c r="AB267" s="79"/>
      <c r="AC267" s="79"/>
      <c r="AD267" s="113"/>
    </row>
    <row r="268" spans="19:30">
      <c r="S268">
        <v>198794954842</v>
      </c>
      <c r="T268" s="79">
        <f t="shared" ref="T268:T292" si="37">S268-S69</f>
        <v>0</v>
      </c>
      <c r="U268" s="79"/>
      <c r="V268" s="79"/>
      <c r="W268" s="79"/>
      <c r="X268" s="79"/>
      <c r="Y268" s="79"/>
      <c r="Z268" s="79"/>
      <c r="AA268" s="79"/>
      <c r="AB268" s="79"/>
      <c r="AC268" s="79"/>
      <c r="AD268" s="113"/>
    </row>
    <row r="269" spans="19:30">
      <c r="S269">
        <v>66060588046</v>
      </c>
      <c r="T269" s="79">
        <f t="shared" si="37"/>
        <v>0</v>
      </c>
      <c r="U269" s="79"/>
      <c r="V269" s="79"/>
      <c r="W269" s="79"/>
      <c r="X269" s="79"/>
      <c r="Y269" s="79"/>
      <c r="Z269" s="79"/>
      <c r="AA269" s="79"/>
      <c r="AB269" s="79"/>
      <c r="AC269" s="79"/>
      <c r="AD269" s="113"/>
    </row>
    <row r="270" spans="19:30">
      <c r="S270">
        <v>0</v>
      </c>
      <c r="T270" s="79">
        <f t="shared" si="37"/>
        <v>0</v>
      </c>
      <c r="U270" s="79"/>
      <c r="V270" s="79"/>
      <c r="W270" s="79"/>
      <c r="X270" s="79"/>
      <c r="Y270" s="79"/>
      <c r="Z270" s="79"/>
      <c r="AA270" s="79"/>
      <c r="AB270" s="79"/>
      <c r="AC270" s="79"/>
      <c r="AD270" s="113"/>
    </row>
    <row r="271" spans="19:30">
      <c r="S271">
        <v>8251447979</v>
      </c>
      <c r="T271" s="79">
        <f t="shared" si="37"/>
        <v>0</v>
      </c>
      <c r="U271" s="79"/>
      <c r="V271" s="79"/>
      <c r="W271" s="79"/>
      <c r="X271" s="79"/>
      <c r="Y271" s="79"/>
      <c r="Z271" s="79"/>
      <c r="AA271" s="79"/>
      <c r="AB271" s="79"/>
      <c r="AC271" s="79"/>
      <c r="AD271" s="113"/>
    </row>
    <row r="272" spans="19:30">
      <c r="S272">
        <v>1080653426254</v>
      </c>
      <c r="T272" s="79">
        <f t="shared" si="37"/>
        <v>0</v>
      </c>
      <c r="U272" s="79"/>
      <c r="V272" s="79"/>
      <c r="W272" s="79"/>
      <c r="X272" s="79"/>
      <c r="Y272" s="79"/>
      <c r="Z272" s="79"/>
      <c r="AA272" s="79"/>
      <c r="AB272" s="79"/>
      <c r="AC272" s="79"/>
      <c r="AD272" s="113"/>
    </row>
    <row r="273" spans="19:30">
      <c r="S273">
        <v>6044150025080</v>
      </c>
      <c r="T273" s="79">
        <f t="shared" si="37"/>
        <v>0</v>
      </c>
      <c r="U273" s="79"/>
      <c r="V273" s="79"/>
      <c r="W273" s="79"/>
      <c r="X273" s="79"/>
      <c r="Y273" s="79"/>
      <c r="Z273" s="79"/>
      <c r="AA273" s="79"/>
      <c r="AB273" s="79"/>
      <c r="AC273" s="79"/>
      <c r="AD273" s="113"/>
    </row>
    <row r="274" spans="19:30">
      <c r="S274">
        <v>146837723717</v>
      </c>
      <c r="T274" s="79">
        <f t="shared" si="37"/>
        <v>0</v>
      </c>
      <c r="U274" s="79"/>
      <c r="V274" s="79"/>
      <c r="W274" s="79"/>
      <c r="X274" s="79"/>
      <c r="Y274" s="79"/>
      <c r="Z274" s="79"/>
      <c r="AA274" s="79"/>
      <c r="AB274" s="79"/>
      <c r="AC274" s="79"/>
      <c r="AD274" s="113"/>
    </row>
    <row r="275" spans="19:30">
      <c r="S275">
        <v>3488061963925</v>
      </c>
      <c r="T275" s="79">
        <f t="shared" si="37"/>
        <v>0</v>
      </c>
      <c r="U275" s="79"/>
      <c r="V275" s="79"/>
      <c r="W275" s="79"/>
      <c r="X275" s="79"/>
      <c r="Y275" s="79"/>
      <c r="Z275" s="79"/>
      <c r="AA275" s="79"/>
      <c r="AB275" s="79"/>
      <c r="AC275" s="79"/>
      <c r="AD275" s="113"/>
    </row>
    <row r="276" spans="19:30">
      <c r="S276">
        <v>32956387426</v>
      </c>
      <c r="T276" s="79">
        <f t="shared" si="37"/>
        <v>0</v>
      </c>
      <c r="U276" s="79"/>
      <c r="V276" s="79"/>
      <c r="W276" s="79"/>
      <c r="X276" s="79"/>
      <c r="Y276" s="79"/>
      <c r="Z276" s="79"/>
      <c r="AA276" s="79"/>
      <c r="AB276" s="79"/>
      <c r="AC276" s="79"/>
      <c r="AD276" s="113"/>
    </row>
    <row r="277" spans="19:30">
      <c r="S277">
        <v>11633396077</v>
      </c>
      <c r="T277" s="79">
        <f t="shared" si="37"/>
        <v>0</v>
      </c>
      <c r="U277" s="79"/>
      <c r="V277" s="79"/>
      <c r="W277" s="79"/>
      <c r="X277" s="79"/>
      <c r="Y277" s="79"/>
      <c r="Z277" s="79"/>
      <c r="AA277" s="79"/>
      <c r="AB277" s="79"/>
      <c r="AC277" s="79"/>
      <c r="AD277" s="113"/>
    </row>
    <row r="278" spans="19:30">
      <c r="S278">
        <v>100000000</v>
      </c>
      <c r="T278" s="79">
        <f t="shared" si="37"/>
        <v>0</v>
      </c>
      <c r="U278" s="79"/>
      <c r="V278" s="79"/>
      <c r="W278" s="79"/>
      <c r="X278" s="79"/>
      <c r="Y278" s="79"/>
      <c r="Z278" s="79"/>
      <c r="AA278" s="79"/>
      <c r="AB278" s="79"/>
      <c r="AC278" s="79"/>
      <c r="AD278" s="113"/>
    </row>
    <row r="279" spans="19:30">
      <c r="S279">
        <v>0</v>
      </c>
      <c r="T279" s="79">
        <f t="shared" si="37"/>
        <v>0</v>
      </c>
      <c r="U279" s="79"/>
      <c r="V279" s="79"/>
      <c r="W279" s="79"/>
      <c r="X279" s="79"/>
      <c r="Y279" s="79"/>
      <c r="Z279" s="79"/>
      <c r="AA279" s="79"/>
      <c r="AB279" s="79"/>
      <c r="AC279" s="79"/>
      <c r="AD279" s="113"/>
    </row>
    <row r="280" spans="19:30">
      <c r="S280">
        <v>9426153733</v>
      </c>
      <c r="T280" s="79">
        <f t="shared" si="37"/>
        <v>0</v>
      </c>
      <c r="U280" s="79"/>
      <c r="V280" s="79"/>
      <c r="W280" s="79"/>
      <c r="X280" s="79"/>
      <c r="Y280" s="79"/>
      <c r="Z280" s="79"/>
      <c r="AA280" s="79"/>
      <c r="AB280" s="79"/>
      <c r="AC280" s="79"/>
      <c r="AD280" s="113"/>
    </row>
    <row r="281" spans="19:30">
      <c r="S281">
        <v>0</v>
      </c>
      <c r="T281" s="79">
        <f t="shared" si="37"/>
        <v>0</v>
      </c>
      <c r="U281" s="79"/>
      <c r="V281" s="79"/>
      <c r="W281" s="79"/>
      <c r="X281" s="79"/>
      <c r="Y281" s="79"/>
      <c r="Z281" s="79"/>
      <c r="AA281" s="79"/>
      <c r="AB281" s="79"/>
      <c r="AC281" s="79"/>
      <c r="AD281" s="113"/>
    </row>
    <row r="282" spans="19:30">
      <c r="S282">
        <v>0</v>
      </c>
      <c r="T282" s="79">
        <f t="shared" si="37"/>
        <v>0</v>
      </c>
      <c r="U282" s="79"/>
      <c r="V282" s="79"/>
      <c r="W282" s="79"/>
      <c r="X282" s="79"/>
      <c r="Y282" s="79"/>
      <c r="Z282" s="79"/>
      <c r="AA282" s="79"/>
      <c r="AB282" s="79"/>
      <c r="AC282" s="79"/>
      <c r="AD282" s="113"/>
    </row>
    <row r="283" spans="19:30">
      <c r="S283">
        <v>2355134400202</v>
      </c>
      <c r="T283" s="79">
        <f t="shared" si="37"/>
        <v>0</v>
      </c>
      <c r="U283" s="79"/>
      <c r="V283" s="79"/>
      <c r="W283" s="79"/>
      <c r="X283" s="79"/>
      <c r="Y283" s="79"/>
      <c r="Z283" s="79"/>
      <c r="AA283" s="79"/>
      <c r="AB283" s="79"/>
      <c r="AC283" s="79"/>
      <c r="AD283" s="113"/>
    </row>
    <row r="284" spans="19:30">
      <c r="S284">
        <v>145989985</v>
      </c>
      <c r="T284" s="79">
        <f t="shared" si="37"/>
        <v>0</v>
      </c>
      <c r="U284" s="79"/>
      <c r="V284" s="79"/>
      <c r="W284" s="79"/>
      <c r="X284" s="79"/>
      <c r="Y284" s="79"/>
      <c r="Z284" s="79"/>
      <c r="AA284" s="79"/>
      <c r="AB284" s="79"/>
      <c r="AC284" s="79"/>
      <c r="AD284" s="113"/>
    </row>
    <row r="285" spans="19:30">
      <c r="S285">
        <v>332549058276444.56</v>
      </c>
      <c r="T285" s="79">
        <f t="shared" si="37"/>
        <v>0</v>
      </c>
      <c r="U285" s="79"/>
      <c r="V285" s="79"/>
      <c r="W285" s="79"/>
      <c r="X285" s="79"/>
      <c r="Y285" s="79"/>
      <c r="Z285" s="79"/>
      <c r="AA285" s="79"/>
      <c r="AB285" s="79"/>
      <c r="AC285" s="79"/>
      <c r="AD285" s="113"/>
    </row>
    <row r="286" spans="19:30">
      <c r="S286">
        <v>5437395149453</v>
      </c>
      <c r="T286" s="79">
        <f t="shared" si="37"/>
        <v>0</v>
      </c>
      <c r="U286" s="79"/>
      <c r="V286" s="79"/>
      <c r="W286" s="79"/>
      <c r="X286" s="79"/>
      <c r="Y286" s="79"/>
      <c r="Z286" s="79"/>
      <c r="AA286" s="79"/>
      <c r="AB286" s="79"/>
      <c r="AC286" s="79"/>
      <c r="AD286" s="113"/>
    </row>
    <row r="287" spans="19:30">
      <c r="S287">
        <v>4986790724823</v>
      </c>
      <c r="T287" s="79">
        <f t="shared" si="37"/>
        <v>0</v>
      </c>
      <c r="U287" s="79"/>
      <c r="V287" s="79"/>
      <c r="W287" s="79"/>
      <c r="X287" s="79"/>
      <c r="Y287" s="79"/>
      <c r="Z287" s="79"/>
      <c r="AA287" s="79"/>
      <c r="AB287" s="79"/>
      <c r="AC287" s="79"/>
      <c r="AD287" s="113"/>
    </row>
    <row r="288" spans="19:30">
      <c r="S288">
        <v>0</v>
      </c>
      <c r="T288" s="79">
        <f t="shared" si="37"/>
        <v>0</v>
      </c>
      <c r="U288" s="79"/>
      <c r="V288" s="79"/>
      <c r="W288" s="79"/>
      <c r="X288" s="79"/>
      <c r="Y288" s="79"/>
      <c r="Z288" s="79"/>
      <c r="AA288" s="79"/>
      <c r="AB288" s="79"/>
      <c r="AC288" s="79"/>
      <c r="AD288" s="113"/>
    </row>
    <row r="289" spans="19:30">
      <c r="S289">
        <v>450604424630</v>
      </c>
      <c r="T289" s="79">
        <f t="shared" si="37"/>
        <v>0</v>
      </c>
      <c r="U289" s="79"/>
      <c r="V289" s="79"/>
      <c r="W289" s="79"/>
      <c r="X289" s="79"/>
      <c r="Y289" s="79"/>
      <c r="Z289" s="79"/>
      <c r="AA289" s="79"/>
      <c r="AB289" s="79"/>
      <c r="AC289" s="79"/>
      <c r="AD289" s="113"/>
    </row>
    <row r="290" spans="19:30">
      <c r="S290">
        <v>8714693660786</v>
      </c>
      <c r="T290" s="79">
        <f t="shared" si="37"/>
        <v>0</v>
      </c>
      <c r="U290" s="79"/>
      <c r="V290" s="79"/>
      <c r="W290" s="79"/>
      <c r="X290" s="79"/>
      <c r="Y290" s="79"/>
      <c r="Z290" s="79"/>
      <c r="AA290" s="79"/>
      <c r="AB290" s="79"/>
      <c r="AC290" s="79"/>
      <c r="AD290" s="113"/>
    </row>
    <row r="291" spans="19:30">
      <c r="S291">
        <v>0</v>
      </c>
      <c r="T291" s="79">
        <f t="shared" si="37"/>
        <v>0</v>
      </c>
      <c r="U291" s="79"/>
      <c r="V291" s="79"/>
      <c r="W291" s="79"/>
      <c r="X291" s="79"/>
      <c r="Y291" s="79"/>
      <c r="Z291" s="79"/>
      <c r="AA291" s="79"/>
      <c r="AB291" s="79"/>
      <c r="AC291" s="79"/>
      <c r="AD291" s="113"/>
    </row>
    <row r="292" spans="19:30">
      <c r="S292">
        <v>584000333032</v>
      </c>
      <c r="T292" s="79">
        <f t="shared" si="37"/>
        <v>0</v>
      </c>
      <c r="U292" s="79"/>
      <c r="V292" s="79"/>
      <c r="W292" s="79"/>
      <c r="X292" s="79"/>
      <c r="Y292" s="79"/>
      <c r="Z292" s="79"/>
      <c r="AA292" s="79"/>
      <c r="AB292" s="79"/>
      <c r="AC292" s="79"/>
      <c r="AD292" s="113"/>
    </row>
    <row r="293" spans="19:30">
      <c r="S293">
        <v>0</v>
      </c>
      <c r="T293" s="79">
        <f t="shared" ref="T293:T332" si="38">S293-S94</f>
        <v>0</v>
      </c>
      <c r="U293" s="79"/>
      <c r="V293" s="79"/>
      <c r="W293" s="79"/>
      <c r="X293" s="79"/>
      <c r="Y293" s="79"/>
      <c r="Z293" s="79"/>
      <c r="AA293" s="79"/>
      <c r="AB293" s="79"/>
      <c r="AC293" s="79"/>
      <c r="AD293" s="113"/>
    </row>
    <row r="294" spans="19:30">
      <c r="S294">
        <v>26363254157</v>
      </c>
      <c r="T294" s="79">
        <f t="shared" si="38"/>
        <v>0</v>
      </c>
      <c r="U294" s="79"/>
      <c r="V294" s="79"/>
      <c r="W294" s="79"/>
      <c r="X294" s="79"/>
      <c r="Y294" s="79"/>
      <c r="Z294" s="79"/>
      <c r="AA294" s="79"/>
      <c r="AB294" s="79"/>
      <c r="AC294" s="79"/>
      <c r="AD294" s="113"/>
    </row>
    <row r="295" spans="19:30">
      <c r="S295">
        <v>8104330073597</v>
      </c>
      <c r="T295" s="79">
        <f t="shared" si="38"/>
        <v>0</v>
      </c>
      <c r="U295" s="79"/>
      <c r="V295" s="79"/>
      <c r="W295" s="79"/>
      <c r="X295" s="79"/>
      <c r="Y295" s="79"/>
      <c r="Z295" s="79"/>
      <c r="AA295" s="79"/>
      <c r="AB295" s="79"/>
      <c r="AC295" s="79"/>
      <c r="AD295" s="113"/>
    </row>
    <row r="296" spans="19:30">
      <c r="S296">
        <v>203373294242080</v>
      </c>
      <c r="T296" s="79">
        <f t="shared" si="38"/>
        <v>0</v>
      </c>
      <c r="U296" s="79"/>
      <c r="V296" s="79"/>
      <c r="W296" s="79"/>
      <c r="X296" s="79"/>
      <c r="Y296" s="79"/>
      <c r="Z296" s="79"/>
      <c r="AA296" s="79"/>
      <c r="AB296" s="79"/>
      <c r="AC296" s="79"/>
      <c r="AD296" s="113"/>
    </row>
    <row r="297" spans="19:30">
      <c r="S297">
        <v>44849425515788</v>
      </c>
      <c r="T297" s="79">
        <f t="shared" si="38"/>
        <v>0</v>
      </c>
      <c r="U297" s="79"/>
      <c r="V297" s="79"/>
      <c r="W297" s="79"/>
      <c r="X297" s="79"/>
      <c r="Y297" s="79"/>
      <c r="Z297" s="79"/>
      <c r="AA297" s="79"/>
      <c r="AB297" s="79"/>
      <c r="AC297" s="79"/>
      <c r="AD297" s="113"/>
    </row>
    <row r="298" spans="19:30">
      <c r="S298">
        <v>28653678905918</v>
      </c>
      <c r="T298" s="79">
        <f t="shared" si="38"/>
        <v>0</v>
      </c>
      <c r="U298" s="79"/>
      <c r="V298" s="79"/>
      <c r="W298" s="79"/>
      <c r="X298" s="79"/>
      <c r="Y298" s="79"/>
      <c r="Z298" s="79"/>
      <c r="AA298" s="79"/>
      <c r="AB298" s="79"/>
      <c r="AC298" s="79"/>
      <c r="AD298" s="113"/>
    </row>
    <row r="299" spans="19:30">
      <c r="S299">
        <v>16195746609870</v>
      </c>
      <c r="T299" s="79">
        <f t="shared" si="38"/>
        <v>0</v>
      </c>
      <c r="U299" s="79"/>
      <c r="V299" s="79"/>
      <c r="W299" s="79"/>
      <c r="X299" s="79"/>
      <c r="Y299" s="79"/>
      <c r="Z299" s="79"/>
      <c r="AA299" s="79"/>
      <c r="AB299" s="79"/>
      <c r="AC299" s="79"/>
      <c r="AD299" s="113"/>
    </row>
    <row r="300" spans="19:30">
      <c r="S300">
        <v>157906145809651</v>
      </c>
      <c r="T300" s="79">
        <f t="shared" si="38"/>
        <v>0</v>
      </c>
      <c r="U300" s="79"/>
      <c r="V300" s="79"/>
      <c r="W300" s="79"/>
      <c r="X300" s="79"/>
      <c r="Y300" s="79"/>
      <c r="Z300" s="79"/>
      <c r="AA300" s="79"/>
      <c r="AB300" s="79"/>
      <c r="AC300" s="79"/>
      <c r="AD300" s="113"/>
    </row>
    <row r="301" spans="19:30">
      <c r="S301">
        <v>144856250569244</v>
      </c>
      <c r="T301" s="79">
        <f t="shared" si="38"/>
        <v>0</v>
      </c>
      <c r="U301" s="79"/>
      <c r="V301" s="79"/>
      <c r="W301" s="79"/>
      <c r="X301" s="79"/>
      <c r="Y301" s="79"/>
      <c r="Z301" s="79"/>
      <c r="AA301" s="79"/>
      <c r="AB301" s="79"/>
      <c r="AC301" s="79"/>
      <c r="AD301" s="113"/>
    </row>
    <row r="302" spans="19:30">
      <c r="S302">
        <v>13049895240407</v>
      </c>
      <c r="T302" s="79">
        <f t="shared" si="38"/>
        <v>0</v>
      </c>
      <c r="U302" s="79"/>
      <c r="V302" s="79"/>
      <c r="W302" s="79"/>
      <c r="X302" s="79"/>
      <c r="Y302" s="79"/>
      <c r="Z302" s="79"/>
      <c r="AA302" s="79"/>
      <c r="AB302" s="79"/>
      <c r="AC302" s="79"/>
      <c r="AD302" s="113"/>
    </row>
    <row r="303" spans="19:30">
      <c r="S303">
        <v>617722916641</v>
      </c>
      <c r="T303" s="79">
        <f t="shared" si="38"/>
        <v>0</v>
      </c>
      <c r="U303" s="79"/>
      <c r="V303" s="79"/>
      <c r="W303" s="79"/>
      <c r="X303" s="79"/>
      <c r="Y303" s="79"/>
      <c r="Z303" s="79"/>
      <c r="AA303" s="79"/>
      <c r="AB303" s="79"/>
      <c r="AC303" s="79"/>
      <c r="AD303" s="113"/>
    </row>
    <row r="304" spans="19:30">
      <c r="S304">
        <v>0</v>
      </c>
      <c r="T304" s="79">
        <f t="shared" si="38"/>
        <v>0</v>
      </c>
      <c r="U304" s="79"/>
      <c r="V304" s="79"/>
      <c r="W304" s="79"/>
      <c r="X304" s="79"/>
      <c r="Y304" s="79"/>
      <c r="Z304" s="79"/>
      <c r="AA304" s="79"/>
      <c r="AB304" s="79"/>
      <c r="AC304" s="79"/>
      <c r="AD304" s="113"/>
    </row>
    <row r="305" spans="19:30">
      <c r="S305">
        <v>0</v>
      </c>
      <c r="T305" s="79">
        <f t="shared" si="38"/>
        <v>0</v>
      </c>
      <c r="U305" s="79"/>
      <c r="V305" s="79"/>
      <c r="W305" s="79"/>
      <c r="X305" s="79"/>
      <c r="Y305" s="79"/>
      <c r="Z305" s="79"/>
      <c r="AA305" s="79"/>
      <c r="AB305" s="79"/>
      <c r="AC305" s="79"/>
      <c r="AD305" s="113"/>
    </row>
    <row r="306" spans="19:30">
      <c r="S306">
        <v>0</v>
      </c>
      <c r="T306" s="79">
        <f t="shared" si="38"/>
        <v>0</v>
      </c>
      <c r="U306" s="79"/>
      <c r="V306" s="79"/>
      <c r="W306" s="79"/>
      <c r="X306" s="79"/>
      <c r="Y306" s="79"/>
      <c r="Z306" s="79"/>
      <c r="AA306" s="79"/>
      <c r="AB306" s="79"/>
      <c r="AC306" s="79"/>
      <c r="AD306" s="113"/>
    </row>
    <row r="307" spans="19:30">
      <c r="S307">
        <v>24052924891646</v>
      </c>
      <c r="T307" s="79">
        <f t="shared" si="38"/>
        <v>0</v>
      </c>
      <c r="U307" s="79"/>
      <c r="V307" s="79"/>
      <c r="W307" s="79"/>
      <c r="X307" s="79"/>
      <c r="Y307" s="79"/>
      <c r="Z307" s="79"/>
      <c r="AA307" s="79"/>
      <c r="AB307" s="79"/>
      <c r="AC307" s="79"/>
      <c r="AD307" s="113"/>
    </row>
    <row r="308" spans="19:30">
      <c r="S308">
        <v>0</v>
      </c>
      <c r="T308" s="79">
        <f t="shared" si="38"/>
        <v>0</v>
      </c>
      <c r="U308" s="79"/>
      <c r="V308" s="79"/>
      <c r="W308" s="79"/>
      <c r="X308" s="79"/>
      <c r="Y308" s="79"/>
      <c r="Z308" s="79"/>
      <c r="AA308" s="79"/>
      <c r="AB308" s="79"/>
      <c r="AC308" s="79"/>
      <c r="AD308" s="113"/>
    </row>
    <row r="309" spans="19:30">
      <c r="S309">
        <v>0</v>
      </c>
      <c r="T309" s="79">
        <f t="shared" si="38"/>
        <v>0</v>
      </c>
      <c r="U309" s="79"/>
      <c r="V309" s="79"/>
      <c r="W309" s="79"/>
      <c r="X309" s="79"/>
      <c r="Y309" s="79"/>
      <c r="Z309" s="79"/>
      <c r="AA309" s="79"/>
      <c r="AB309" s="79"/>
      <c r="AC309" s="79"/>
      <c r="AD309" s="113"/>
    </row>
    <row r="310" spans="19:30">
      <c r="S310">
        <v>6419834495147</v>
      </c>
      <c r="T310" s="79">
        <f t="shared" si="38"/>
        <v>0</v>
      </c>
      <c r="U310" s="79"/>
      <c r="V310" s="79"/>
      <c r="W310" s="79"/>
      <c r="X310" s="79"/>
      <c r="Y310" s="79"/>
      <c r="Z310" s="79"/>
      <c r="AA310" s="79"/>
      <c r="AB310" s="79"/>
      <c r="AC310" s="79"/>
      <c r="AD310" s="113"/>
    </row>
    <row r="311" spans="19:30">
      <c r="S311">
        <v>11122388461783</v>
      </c>
      <c r="T311" s="79">
        <f t="shared" si="38"/>
        <v>0</v>
      </c>
      <c r="U311" s="79"/>
      <c r="V311" s="79"/>
      <c r="W311" s="79"/>
      <c r="X311" s="79"/>
      <c r="Y311" s="79"/>
      <c r="Z311" s="79"/>
      <c r="AA311" s="79"/>
      <c r="AB311" s="79"/>
      <c r="AC311" s="79"/>
      <c r="AD311" s="113"/>
    </row>
    <row r="312" spans="19:30">
      <c r="S312">
        <v>1872417157221</v>
      </c>
      <c r="T312" s="79">
        <f t="shared" si="38"/>
        <v>0</v>
      </c>
      <c r="U312" s="79"/>
      <c r="V312" s="79"/>
      <c r="W312" s="79"/>
      <c r="X312" s="79"/>
      <c r="Y312" s="79"/>
      <c r="Z312" s="79"/>
      <c r="AA312" s="79"/>
      <c r="AB312" s="79"/>
      <c r="AC312" s="79"/>
      <c r="AD312" s="113"/>
    </row>
    <row r="313" spans="19:30">
      <c r="S313">
        <v>4496885883686</v>
      </c>
      <c r="T313" s="79">
        <f t="shared" si="38"/>
        <v>0</v>
      </c>
      <c r="U313" s="79"/>
      <c r="V313" s="79"/>
      <c r="W313" s="79"/>
      <c r="X313" s="79"/>
      <c r="Y313" s="79"/>
      <c r="Z313" s="79"/>
      <c r="AA313" s="79"/>
      <c r="AB313" s="79"/>
      <c r="AC313" s="79"/>
      <c r="AD313" s="113"/>
    </row>
    <row r="314" spans="19:30">
      <c r="S314">
        <v>141398893809</v>
      </c>
      <c r="T314" s="79">
        <f t="shared" si="38"/>
        <v>0</v>
      </c>
      <c r="U314" s="79"/>
      <c r="V314" s="79"/>
      <c r="W314" s="79"/>
      <c r="X314" s="79"/>
      <c r="Y314" s="79"/>
      <c r="Z314" s="79"/>
      <c r="AA314" s="79"/>
      <c r="AB314" s="79"/>
      <c r="AC314" s="79"/>
      <c r="AD314" s="113"/>
    </row>
    <row r="315" spans="19:30">
      <c r="S315">
        <v>141398893809</v>
      </c>
      <c r="T315" s="79">
        <f t="shared" si="38"/>
        <v>0</v>
      </c>
      <c r="U315" s="79"/>
      <c r="V315" s="79"/>
      <c r="W315" s="79"/>
      <c r="X315" s="79"/>
      <c r="Y315" s="79"/>
      <c r="Z315" s="79"/>
      <c r="AA315" s="79"/>
      <c r="AB315" s="79"/>
      <c r="AC315" s="79"/>
      <c r="AD315" s="113"/>
    </row>
    <row r="316" spans="19:30">
      <c r="S316">
        <v>0</v>
      </c>
      <c r="T316" s="79">
        <f t="shared" si="38"/>
        <v>0</v>
      </c>
      <c r="U316" s="79"/>
      <c r="V316" s="79"/>
      <c r="W316" s="79"/>
      <c r="X316" s="79"/>
      <c r="Y316" s="79"/>
      <c r="Z316" s="79"/>
      <c r="AA316" s="79"/>
      <c r="AB316" s="79"/>
      <c r="AC316" s="79"/>
      <c r="AD316" s="113"/>
    </row>
    <row r="317" spans="19:30">
      <c r="S317">
        <v>0</v>
      </c>
      <c r="T317" s="79">
        <f t="shared" si="38"/>
        <v>0</v>
      </c>
      <c r="U317" s="79"/>
      <c r="V317" s="79"/>
      <c r="W317" s="79"/>
      <c r="X317" s="79"/>
      <c r="Y317" s="79"/>
      <c r="Z317" s="79"/>
      <c r="AA317" s="79"/>
      <c r="AB317" s="79"/>
      <c r="AC317" s="79"/>
      <c r="AD317" s="113"/>
    </row>
    <row r="318" spans="19:30">
      <c r="S318">
        <v>0</v>
      </c>
      <c r="T318" s="79">
        <f t="shared" si="38"/>
        <v>0</v>
      </c>
      <c r="U318" s="79"/>
      <c r="V318" s="79"/>
      <c r="W318" s="79"/>
      <c r="X318" s="79"/>
      <c r="Y318" s="79"/>
      <c r="Z318" s="79"/>
      <c r="AA318" s="79"/>
      <c r="AB318" s="79"/>
      <c r="AC318" s="79"/>
      <c r="AD318" s="113"/>
    </row>
    <row r="319" spans="19:30">
      <c r="S319">
        <v>29357787649341</v>
      </c>
      <c r="T319" s="79">
        <f t="shared" si="38"/>
        <v>0</v>
      </c>
      <c r="U319" s="79"/>
      <c r="V319" s="79"/>
      <c r="W319" s="79"/>
      <c r="X319" s="79"/>
      <c r="Y319" s="79"/>
      <c r="Z319" s="79"/>
      <c r="AA319" s="79"/>
      <c r="AB319" s="79"/>
      <c r="AC319" s="79"/>
      <c r="AD319" s="113"/>
    </row>
    <row r="320" spans="19:30">
      <c r="S320">
        <v>34589954117</v>
      </c>
      <c r="T320" s="79">
        <f t="shared" si="38"/>
        <v>0</v>
      </c>
      <c r="U320" s="79"/>
      <c r="V320" s="79"/>
      <c r="W320" s="79"/>
      <c r="X320" s="79"/>
      <c r="Y320" s="79"/>
      <c r="Z320" s="79"/>
      <c r="AA320" s="79"/>
      <c r="AB320" s="79"/>
      <c r="AC320" s="79"/>
      <c r="AD320" s="113"/>
    </row>
    <row r="321" spans="19:30">
      <c r="S321">
        <v>31003554890</v>
      </c>
      <c r="T321" s="79">
        <f t="shared" si="38"/>
        <v>0</v>
      </c>
      <c r="U321" s="79"/>
      <c r="V321" s="79"/>
      <c r="W321" s="79"/>
      <c r="X321" s="79"/>
      <c r="Y321" s="79"/>
      <c r="Z321" s="79"/>
      <c r="AA321" s="79"/>
      <c r="AB321" s="79"/>
      <c r="AC321" s="79"/>
      <c r="AD321" s="113"/>
    </row>
    <row r="322" spans="19:30">
      <c r="S322">
        <v>3586399227</v>
      </c>
      <c r="T322" s="79">
        <f t="shared" si="38"/>
        <v>0</v>
      </c>
      <c r="U322" s="79"/>
      <c r="V322" s="79"/>
      <c r="W322" s="79"/>
      <c r="X322" s="79"/>
      <c r="Y322" s="79"/>
      <c r="Z322" s="79"/>
      <c r="AA322" s="79"/>
      <c r="AB322" s="79"/>
      <c r="AC322" s="79"/>
      <c r="AD322" s="113"/>
    </row>
    <row r="323" spans="19:30">
      <c r="S323">
        <v>177431129730</v>
      </c>
      <c r="T323" s="79">
        <f t="shared" si="38"/>
        <v>0</v>
      </c>
      <c r="U323" s="79"/>
      <c r="V323" s="79"/>
      <c r="W323" s="79"/>
      <c r="X323" s="79"/>
      <c r="Y323" s="79"/>
      <c r="Z323" s="79"/>
      <c r="AA323" s="79"/>
      <c r="AB323" s="79"/>
      <c r="AC323" s="79"/>
      <c r="AD323" s="113"/>
    </row>
    <row r="324" spans="19:30">
      <c r="S324">
        <v>315072707738</v>
      </c>
      <c r="T324" s="79">
        <f t="shared" si="38"/>
        <v>0</v>
      </c>
      <c r="U324" s="79"/>
      <c r="V324" s="79"/>
      <c r="W324" s="79"/>
      <c r="X324" s="79"/>
      <c r="Y324" s="79"/>
      <c r="Z324" s="79"/>
      <c r="AA324" s="79"/>
      <c r="AB324" s="79"/>
      <c r="AC324" s="79"/>
      <c r="AD324" s="113"/>
    </row>
    <row r="325" spans="19:30">
      <c r="S325">
        <v>52185475451</v>
      </c>
      <c r="T325" s="79">
        <f t="shared" si="38"/>
        <v>0</v>
      </c>
      <c r="U325" s="79"/>
      <c r="V325" s="79"/>
      <c r="W325" s="79"/>
      <c r="X325" s="79"/>
      <c r="Y325" s="79"/>
      <c r="Z325" s="79"/>
      <c r="AA325" s="79"/>
      <c r="AB325" s="79"/>
      <c r="AC325" s="79"/>
      <c r="AD325" s="113"/>
    </row>
    <row r="326" spans="19:30">
      <c r="S326">
        <v>115916211873</v>
      </c>
      <c r="T326" s="79">
        <f t="shared" si="38"/>
        <v>0</v>
      </c>
      <c r="U326" s="79"/>
      <c r="V326" s="79"/>
      <c r="W326" s="79"/>
      <c r="X326" s="79"/>
      <c r="Y326" s="79"/>
      <c r="Z326" s="79"/>
      <c r="AA326" s="79"/>
      <c r="AB326" s="79"/>
      <c r="AC326" s="79"/>
      <c r="AD326" s="113"/>
    </row>
    <row r="327" spans="19:30">
      <c r="S327">
        <v>146971020414</v>
      </c>
      <c r="T327" s="79">
        <f t="shared" si="38"/>
        <v>0</v>
      </c>
      <c r="U327" s="79"/>
      <c r="V327" s="79"/>
      <c r="W327" s="79"/>
      <c r="X327" s="79"/>
      <c r="Y327" s="79"/>
      <c r="Z327" s="79"/>
      <c r="AA327" s="79"/>
      <c r="AB327" s="79"/>
      <c r="AC327" s="79"/>
      <c r="AD327" s="113"/>
    </row>
    <row r="328" spans="19:30">
      <c r="S328">
        <v>0</v>
      </c>
      <c r="T328" s="79">
        <f t="shared" si="38"/>
        <v>0</v>
      </c>
      <c r="U328" s="79"/>
      <c r="V328" s="79"/>
      <c r="W328" s="79"/>
      <c r="X328" s="79"/>
      <c r="Y328" s="79"/>
      <c r="Z328" s="79"/>
      <c r="AA328" s="79"/>
      <c r="AB328" s="79"/>
      <c r="AC328" s="79"/>
      <c r="AD328" s="113"/>
    </row>
    <row r="329" spans="19:30">
      <c r="S329">
        <v>44318154734</v>
      </c>
      <c r="T329" s="79">
        <f t="shared" si="38"/>
        <v>0</v>
      </c>
      <c r="U329" s="79"/>
      <c r="V329" s="79"/>
      <c r="W329" s="79"/>
      <c r="X329" s="79"/>
      <c r="Y329" s="79"/>
      <c r="Z329" s="79"/>
      <c r="AA329" s="79"/>
      <c r="AB329" s="79"/>
      <c r="AC329" s="79"/>
      <c r="AD329" s="113"/>
    </row>
    <row r="330" spans="19:30">
      <c r="S330">
        <v>33428776897</v>
      </c>
      <c r="T330" s="79">
        <f t="shared" si="38"/>
        <v>0</v>
      </c>
      <c r="U330" s="79"/>
      <c r="V330" s="79"/>
      <c r="W330" s="79"/>
      <c r="X330" s="79"/>
      <c r="Y330" s="79"/>
      <c r="Z330" s="79"/>
      <c r="AA330" s="79"/>
      <c r="AB330" s="79"/>
      <c r="AC330" s="79"/>
      <c r="AD330" s="113"/>
    </row>
    <row r="331" spans="19:30">
      <c r="S331">
        <v>3006130988</v>
      </c>
      <c r="T331" s="79">
        <f t="shared" si="38"/>
        <v>0</v>
      </c>
      <c r="U331" s="79"/>
      <c r="V331" s="79"/>
      <c r="W331" s="79"/>
      <c r="X331" s="79"/>
      <c r="Y331" s="79"/>
      <c r="Z331" s="79"/>
      <c r="AA331" s="79"/>
      <c r="AB331" s="79"/>
      <c r="AC331" s="79"/>
      <c r="AD331" s="113"/>
    </row>
    <row r="332" spans="19:30">
      <c r="S332">
        <v>12884396282</v>
      </c>
      <c r="T332" s="79">
        <f t="shared" si="38"/>
        <v>0</v>
      </c>
      <c r="U332" s="79"/>
      <c r="V332" s="79"/>
      <c r="W332" s="79"/>
      <c r="X332" s="79"/>
      <c r="Y332" s="79"/>
      <c r="Z332" s="79"/>
      <c r="AA332" s="79"/>
      <c r="AB332" s="79"/>
      <c r="AC332" s="79"/>
      <c r="AD332" s="113"/>
    </row>
    <row r="333" spans="19:30">
      <c r="S333">
        <v>16788002557</v>
      </c>
      <c r="T333" s="79">
        <f t="shared" ref="T333:T396" si="39">S333-S134</f>
        <v>0</v>
      </c>
      <c r="U333" s="79"/>
      <c r="V333" s="79"/>
      <c r="W333" s="79"/>
      <c r="X333" s="79"/>
      <c r="Y333" s="79"/>
      <c r="Z333" s="79"/>
      <c r="AA333" s="79"/>
      <c r="AB333" s="79"/>
      <c r="AC333" s="79"/>
      <c r="AD333" s="113"/>
    </row>
    <row r="334" spans="19:30">
      <c r="S334">
        <v>14383994555</v>
      </c>
      <c r="T334" s="79">
        <f t="shared" si="39"/>
        <v>0</v>
      </c>
      <c r="U334" s="79"/>
      <c r="V334" s="79"/>
      <c r="W334" s="79"/>
      <c r="X334" s="79"/>
      <c r="Y334" s="79"/>
      <c r="Z334" s="79"/>
      <c r="AA334" s="79"/>
      <c r="AB334" s="79"/>
      <c r="AC334" s="79"/>
      <c r="AD334" s="113"/>
    </row>
    <row r="335" spans="19:30">
      <c r="S335">
        <v>22161564401</v>
      </c>
      <c r="T335" s="79">
        <f t="shared" si="39"/>
        <v>0</v>
      </c>
      <c r="U335" s="79"/>
      <c r="V335" s="79"/>
      <c r="W335" s="79"/>
      <c r="X335" s="79"/>
      <c r="Y335" s="79"/>
      <c r="Z335" s="79"/>
      <c r="AA335" s="79"/>
      <c r="AB335" s="79"/>
      <c r="AC335" s="79"/>
      <c r="AD335" s="113"/>
    </row>
    <row r="336" spans="19:30">
      <c r="S336">
        <v>372072786371.43042</v>
      </c>
      <c r="T336" s="79">
        <f t="shared" si="39"/>
        <v>0</v>
      </c>
      <c r="U336" s="79"/>
      <c r="V336" s="79"/>
      <c r="W336" s="79"/>
      <c r="X336" s="79"/>
      <c r="Y336" s="79"/>
      <c r="Z336" s="79"/>
      <c r="AA336" s="79"/>
      <c r="AB336" s="79"/>
      <c r="AC336" s="79"/>
      <c r="AD336" s="113"/>
    </row>
    <row r="337" spans="19:30">
      <c r="S337">
        <v>123486115511.03615</v>
      </c>
      <c r="T337" s="79">
        <f t="shared" si="39"/>
        <v>0</v>
      </c>
      <c r="U337" s="79"/>
      <c r="V337" s="79"/>
      <c r="W337" s="79"/>
      <c r="X337" s="79"/>
      <c r="Y337" s="79"/>
      <c r="Z337" s="79"/>
      <c r="AA337" s="79"/>
      <c r="AB337" s="79"/>
      <c r="AC337" s="79"/>
      <c r="AD337" s="113"/>
    </row>
    <row r="338" spans="19:30">
      <c r="S338">
        <v>37860630675769</v>
      </c>
      <c r="T338" s="79">
        <f t="shared" si="39"/>
        <v>0</v>
      </c>
      <c r="U338" s="79"/>
      <c r="V338" s="79"/>
      <c r="W338" s="79"/>
      <c r="X338" s="79"/>
      <c r="Y338" s="79"/>
      <c r="Z338" s="79"/>
      <c r="AA338" s="79"/>
      <c r="AB338" s="79"/>
      <c r="AC338" s="79"/>
      <c r="AD338" s="113"/>
    </row>
    <row r="339" spans="19:30">
      <c r="S339">
        <v>-21301178428</v>
      </c>
      <c r="T339" s="79">
        <f t="shared" si="39"/>
        <v>0</v>
      </c>
      <c r="U339" s="79"/>
      <c r="V339" s="79"/>
      <c r="W339" s="79"/>
      <c r="X339" s="79"/>
      <c r="Y339" s="79"/>
      <c r="Z339" s="79"/>
      <c r="AA339" s="79"/>
      <c r="AB339" s="79"/>
      <c r="AC339" s="79"/>
      <c r="AD339" s="113"/>
    </row>
    <row r="340" spans="19:30">
      <c r="S340">
        <v>0</v>
      </c>
      <c r="T340" s="79">
        <f t="shared" si="39"/>
        <v>0</v>
      </c>
      <c r="U340" s="79"/>
      <c r="V340" s="79"/>
      <c r="W340" s="79"/>
      <c r="X340" s="79"/>
      <c r="Y340" s="79"/>
      <c r="Z340" s="79"/>
      <c r="AA340" s="79"/>
      <c r="AB340" s="79"/>
      <c r="AC340" s="79"/>
      <c r="AD340" s="113"/>
    </row>
    <row r="341" spans="19:30">
      <c r="S341">
        <v>0</v>
      </c>
      <c r="T341" s="79">
        <f t="shared" si="39"/>
        <v>0</v>
      </c>
      <c r="U341" s="79"/>
      <c r="V341" s="79"/>
      <c r="W341" s="79"/>
      <c r="X341" s="79"/>
      <c r="Y341" s="79"/>
      <c r="Z341" s="79"/>
      <c r="AA341" s="79"/>
      <c r="AB341" s="79"/>
      <c r="AC341" s="79"/>
      <c r="AD341" s="113"/>
    </row>
    <row r="342" spans="19:30">
      <c r="S342">
        <v>18212430661420</v>
      </c>
      <c r="T342" s="79">
        <f t="shared" si="39"/>
        <v>0</v>
      </c>
      <c r="U342" s="79"/>
      <c r="V342" s="79"/>
      <c r="W342" s="79"/>
      <c r="X342" s="79"/>
      <c r="Y342" s="79"/>
      <c r="Z342" s="79"/>
      <c r="AA342" s="79"/>
      <c r="AB342" s="79"/>
      <c r="AC342" s="79"/>
      <c r="AD342" s="113"/>
    </row>
    <row r="343" spans="19:30">
      <c r="S343">
        <v>1854023667493</v>
      </c>
      <c r="T343" s="79">
        <f t="shared" si="39"/>
        <v>0</v>
      </c>
      <c r="U343" s="79"/>
      <c r="V343" s="79"/>
      <c r="W343" s="79"/>
      <c r="X343" s="79"/>
      <c r="Y343" s="79"/>
      <c r="Z343" s="79"/>
      <c r="AA343" s="79"/>
      <c r="AB343" s="79"/>
      <c r="AC343" s="79"/>
      <c r="AD343" s="113"/>
    </row>
    <row r="344" spans="19:30">
      <c r="S344">
        <v>283490538503</v>
      </c>
      <c r="T344" s="79">
        <f t="shared" si="39"/>
        <v>0</v>
      </c>
      <c r="U344" s="79"/>
      <c r="V344" s="79"/>
      <c r="W344" s="79"/>
      <c r="X344" s="79"/>
      <c r="Y344" s="79"/>
      <c r="Z344" s="79"/>
      <c r="AA344" s="79"/>
      <c r="AB344" s="79"/>
      <c r="AC344" s="79"/>
      <c r="AD344" s="113"/>
    </row>
    <row r="345" spans="19:30">
      <c r="S345">
        <v>0</v>
      </c>
      <c r="T345" s="79">
        <f t="shared" si="39"/>
        <v>0</v>
      </c>
      <c r="U345" s="79"/>
      <c r="V345" s="79"/>
      <c r="W345" s="79"/>
      <c r="X345" s="79"/>
      <c r="Y345" s="79"/>
      <c r="Z345" s="79"/>
      <c r="AA345" s="79"/>
      <c r="AB345" s="79"/>
      <c r="AC345" s="79"/>
      <c r="AD345" s="113"/>
    </row>
    <row r="346" spans="19:30">
      <c r="S346">
        <v>2220100011728</v>
      </c>
      <c r="T346" s="79">
        <f t="shared" si="39"/>
        <v>0</v>
      </c>
      <c r="U346" s="79"/>
      <c r="V346" s="79"/>
      <c r="W346" s="79"/>
      <c r="X346" s="79"/>
      <c r="Y346" s="79"/>
      <c r="Z346" s="79"/>
      <c r="AA346" s="79"/>
      <c r="AB346" s="79"/>
      <c r="AC346" s="79"/>
      <c r="AD346" s="113"/>
    </row>
    <row r="347" spans="19:30">
      <c r="S347">
        <v>1086250897706</v>
      </c>
      <c r="T347" s="79">
        <f t="shared" si="39"/>
        <v>0</v>
      </c>
      <c r="U347" s="79"/>
      <c r="V347" s="79"/>
      <c r="W347" s="79"/>
      <c r="X347" s="79"/>
      <c r="Y347" s="79"/>
      <c r="Z347" s="79"/>
      <c r="AA347" s="79"/>
      <c r="AB347" s="79"/>
      <c r="AC347" s="79"/>
      <c r="AD347" s="113"/>
    </row>
    <row r="348" spans="19:30">
      <c r="S348">
        <v>0</v>
      </c>
      <c r="T348" s="79">
        <f t="shared" si="39"/>
        <v>0</v>
      </c>
      <c r="U348" s="79"/>
      <c r="V348" s="79"/>
      <c r="W348" s="79"/>
      <c r="X348" s="79"/>
      <c r="Y348" s="79"/>
      <c r="Z348" s="79"/>
      <c r="AA348" s="79"/>
      <c r="AB348" s="79"/>
      <c r="AC348" s="79"/>
      <c r="AD348" s="113"/>
    </row>
    <row r="349" spans="19:30">
      <c r="S349">
        <v>0</v>
      </c>
      <c r="T349" s="79">
        <f t="shared" si="39"/>
        <v>0</v>
      </c>
      <c r="U349" s="79"/>
      <c r="V349" s="79"/>
      <c r="W349" s="79"/>
      <c r="X349" s="79"/>
      <c r="Y349" s="79"/>
      <c r="Z349" s="79"/>
      <c r="AA349" s="79"/>
      <c r="AB349" s="79"/>
      <c r="AC349" s="79"/>
      <c r="AD349" s="113"/>
    </row>
    <row r="350" spans="19:30">
      <c r="S350">
        <v>0</v>
      </c>
      <c r="T350" s="79">
        <f t="shared" si="39"/>
        <v>0</v>
      </c>
      <c r="U350" s="79"/>
      <c r="V350" s="79"/>
      <c r="W350" s="79"/>
      <c r="X350" s="79"/>
      <c r="Y350" s="79"/>
      <c r="Z350" s="79"/>
      <c r="AA350" s="79"/>
      <c r="AB350" s="79"/>
      <c r="AC350" s="79"/>
      <c r="AD350" s="113"/>
    </row>
    <row r="351" spans="19:30">
      <c r="S351">
        <v>14225636077347</v>
      </c>
      <c r="T351" s="79">
        <f t="shared" si="39"/>
        <v>0</v>
      </c>
      <c r="U351" s="79"/>
      <c r="V351" s="79"/>
      <c r="W351" s="79"/>
      <c r="X351" s="79"/>
      <c r="Y351" s="79"/>
      <c r="Z351" s="79"/>
      <c r="AA351" s="79"/>
      <c r="AB351" s="79"/>
      <c r="AC351" s="79"/>
      <c r="AD351" s="113"/>
    </row>
    <row r="352" spans="19:30">
      <c r="S352">
        <v>2928397282</v>
      </c>
      <c r="T352" s="79">
        <f t="shared" si="39"/>
        <v>0</v>
      </c>
      <c r="U352" s="79"/>
      <c r="V352" s="79"/>
      <c r="W352" s="79"/>
      <c r="X352" s="79"/>
      <c r="Y352" s="79"/>
      <c r="Z352" s="79"/>
      <c r="AA352" s="79"/>
      <c r="AB352" s="79"/>
      <c r="AC352" s="79"/>
      <c r="AD352" s="113"/>
    </row>
    <row r="353" spans="19:30">
      <c r="S353">
        <v>512541200958</v>
      </c>
      <c r="T353" s="79">
        <f t="shared" si="39"/>
        <v>0</v>
      </c>
      <c r="U353" s="79"/>
      <c r="V353" s="79"/>
      <c r="W353" s="79"/>
      <c r="X353" s="79"/>
      <c r="Y353" s="79"/>
      <c r="Z353" s="79"/>
      <c r="AA353" s="79"/>
      <c r="AB353" s="79"/>
      <c r="AC353" s="79"/>
      <c r="AD353" s="113"/>
    </row>
    <row r="354" spans="19:30">
      <c r="S354">
        <v>129231745</v>
      </c>
      <c r="T354" s="79">
        <f t="shared" si="39"/>
        <v>0</v>
      </c>
      <c r="U354" s="79"/>
      <c r="V354" s="79"/>
      <c r="W354" s="79"/>
      <c r="X354" s="79"/>
      <c r="Y354" s="79"/>
      <c r="Z354" s="79"/>
      <c r="AA354" s="79"/>
      <c r="AB354" s="79"/>
      <c r="AC354" s="79"/>
      <c r="AD354" s="113"/>
    </row>
    <row r="355" spans="19:30">
      <c r="S355">
        <v>5027409419303</v>
      </c>
      <c r="T355" s="79">
        <f t="shared" si="39"/>
        <v>0</v>
      </c>
      <c r="U355" s="79"/>
      <c r="V355" s="79"/>
      <c r="W355" s="79"/>
      <c r="X355" s="79"/>
      <c r="Y355" s="79"/>
      <c r="Z355" s="79"/>
      <c r="AA355" s="79"/>
      <c r="AB355" s="79"/>
      <c r="AC355" s="79"/>
      <c r="AD355" s="113"/>
    </row>
    <row r="356" spans="19:30">
      <c r="S356">
        <v>23794508648</v>
      </c>
      <c r="T356" s="79">
        <f t="shared" si="39"/>
        <v>0</v>
      </c>
      <c r="U356" s="79"/>
      <c r="V356" s="79"/>
      <c r="W356" s="79"/>
      <c r="X356" s="79"/>
      <c r="Y356" s="79"/>
      <c r="Z356" s="79"/>
      <c r="AA356" s="79"/>
      <c r="AB356" s="79"/>
      <c r="AC356" s="79"/>
      <c r="AD356" s="113"/>
    </row>
    <row r="357" spans="19:30">
      <c r="S357">
        <v>372125328278</v>
      </c>
      <c r="T357" s="79">
        <f t="shared" si="39"/>
        <v>0</v>
      </c>
      <c r="U357" s="79"/>
      <c r="V357" s="79"/>
      <c r="W357" s="79"/>
      <c r="X357" s="79"/>
      <c r="Y357" s="79"/>
      <c r="Z357" s="79"/>
      <c r="AA357" s="79"/>
      <c r="AB357" s="79"/>
      <c r="AC357" s="79"/>
      <c r="AD357" s="113"/>
    </row>
    <row r="358" spans="19:30">
      <c r="S358">
        <v>2449964505466</v>
      </c>
      <c r="T358" s="79">
        <f t="shared" si="39"/>
        <v>0</v>
      </c>
      <c r="U358" s="79"/>
      <c r="V358" s="79"/>
      <c r="W358" s="79"/>
      <c r="X358" s="79"/>
      <c r="Y358" s="79"/>
      <c r="Z358" s="79"/>
      <c r="AA358" s="79"/>
      <c r="AB358" s="79"/>
      <c r="AC358" s="79"/>
      <c r="AD358" s="113"/>
    </row>
    <row r="359" spans="19:30">
      <c r="S359">
        <v>0</v>
      </c>
      <c r="T359" s="79">
        <f t="shared" si="39"/>
        <v>0</v>
      </c>
      <c r="U359" s="79"/>
      <c r="V359" s="79"/>
      <c r="W359" s="79"/>
      <c r="X359" s="79"/>
      <c r="Y359" s="79"/>
      <c r="Z359" s="79"/>
      <c r="AA359" s="79"/>
      <c r="AB359" s="79"/>
      <c r="AC359" s="79"/>
      <c r="AD359" s="113"/>
    </row>
    <row r="360" spans="19:30">
      <c r="S360">
        <v>0</v>
      </c>
      <c r="T360" s="79">
        <f t="shared" si="39"/>
        <v>0</v>
      </c>
      <c r="U360" s="79"/>
      <c r="V360" s="79"/>
      <c r="W360" s="79"/>
      <c r="X360" s="79"/>
      <c r="Y360" s="79"/>
      <c r="Z360" s="79"/>
      <c r="AA360" s="79"/>
      <c r="AB360" s="79"/>
      <c r="AC360" s="79"/>
      <c r="AD360" s="113"/>
    </row>
    <row r="361" spans="19:30">
      <c r="S361">
        <v>410775424982</v>
      </c>
      <c r="T361" s="79">
        <f t="shared" si="39"/>
        <v>0</v>
      </c>
      <c r="U361" s="79"/>
      <c r="V361" s="79"/>
      <c r="W361" s="79"/>
      <c r="X361" s="79"/>
      <c r="Y361" s="79"/>
      <c r="Z361" s="79"/>
      <c r="AA361" s="79"/>
      <c r="AB361" s="79"/>
      <c r="AC361" s="79"/>
      <c r="AD361" s="113"/>
    </row>
    <row r="362" spans="19:30">
      <c r="S362">
        <v>94482567309</v>
      </c>
      <c r="T362" s="79">
        <f t="shared" si="39"/>
        <v>0</v>
      </c>
      <c r="U362" s="79"/>
      <c r="V362" s="79"/>
      <c r="W362" s="79"/>
      <c r="X362" s="79"/>
      <c r="Y362" s="79"/>
      <c r="Z362" s="79"/>
      <c r="AA362" s="79"/>
      <c r="AB362" s="79"/>
      <c r="AC362" s="79"/>
      <c r="AD362" s="113"/>
    </row>
    <row r="363" spans="19:30">
      <c r="S363">
        <v>85689643671</v>
      </c>
      <c r="T363" s="79">
        <f t="shared" si="39"/>
        <v>0</v>
      </c>
      <c r="U363" s="79"/>
      <c r="V363" s="79"/>
      <c r="W363" s="79"/>
      <c r="X363" s="79"/>
      <c r="Y363" s="79"/>
      <c r="Z363" s="79"/>
      <c r="AA363" s="79"/>
      <c r="AB363" s="79"/>
      <c r="AC363" s="79"/>
      <c r="AD363" s="113"/>
    </row>
    <row r="364" spans="19:30">
      <c r="S364">
        <v>150505583033</v>
      </c>
      <c r="T364" s="79">
        <f t="shared" si="39"/>
        <v>0</v>
      </c>
      <c r="U364" s="79"/>
      <c r="V364" s="79"/>
      <c r="W364" s="79"/>
      <c r="X364" s="79"/>
      <c r="Y364" s="79"/>
      <c r="Z364" s="79"/>
      <c r="AA364" s="79"/>
      <c r="AB364" s="79"/>
      <c r="AC364" s="79"/>
      <c r="AD364" s="113"/>
    </row>
    <row r="365" spans="19:30">
      <c r="S365">
        <v>5094316198364</v>
      </c>
      <c r="T365" s="79">
        <f t="shared" si="39"/>
        <v>0</v>
      </c>
      <c r="U365" s="79"/>
      <c r="V365" s="79"/>
      <c r="W365" s="79"/>
      <c r="X365" s="79"/>
      <c r="Y365" s="79"/>
      <c r="Z365" s="79"/>
      <c r="AA365" s="79"/>
      <c r="AB365" s="79"/>
      <c r="AC365" s="79"/>
      <c r="AD365" s="113"/>
    </row>
    <row r="366" spans="19:30">
      <c r="S366">
        <v>974068308</v>
      </c>
      <c r="T366" s="79">
        <f t="shared" si="39"/>
        <v>0</v>
      </c>
      <c r="U366" s="79"/>
      <c r="V366" s="79"/>
      <c r="W366" s="79"/>
      <c r="X366" s="79"/>
      <c r="Y366" s="79"/>
      <c r="Z366" s="79"/>
      <c r="AA366" s="79"/>
      <c r="AB366" s="79"/>
      <c r="AC366" s="79"/>
      <c r="AD366" s="113"/>
    </row>
    <row r="367" spans="19:30">
      <c r="S367">
        <v>309819378962542.5</v>
      </c>
      <c r="T367" s="79">
        <f t="shared" si="39"/>
        <v>0</v>
      </c>
      <c r="U367" s="79"/>
      <c r="V367" s="79"/>
      <c r="W367" s="79"/>
      <c r="X367" s="79"/>
      <c r="Y367" s="79"/>
      <c r="Z367" s="79"/>
      <c r="AA367" s="79"/>
      <c r="AB367" s="79"/>
      <c r="AC367" s="79"/>
      <c r="AD367" s="113"/>
    </row>
    <row r="368" spans="19:30">
      <c r="S368">
        <v>1480015310000</v>
      </c>
      <c r="T368" s="79">
        <f t="shared" si="39"/>
        <v>0</v>
      </c>
      <c r="U368" s="79"/>
      <c r="V368" s="79"/>
      <c r="W368" s="79"/>
      <c r="X368" s="79"/>
      <c r="Y368" s="79"/>
      <c r="Z368" s="79"/>
      <c r="AA368" s="79"/>
      <c r="AB368" s="79"/>
      <c r="AC368" s="79"/>
      <c r="AD368" s="113"/>
    </row>
    <row r="369" spans="19:30">
      <c r="S369">
        <v>568437089000</v>
      </c>
      <c r="T369" s="79">
        <f t="shared" si="39"/>
        <v>0</v>
      </c>
      <c r="U369" s="79"/>
      <c r="V369" s="79"/>
      <c r="W369" s="79"/>
      <c r="X369" s="79"/>
      <c r="Y369" s="79"/>
      <c r="Z369" s="79"/>
      <c r="AA369" s="79"/>
      <c r="AB369" s="79"/>
      <c r="AC369" s="79"/>
      <c r="AD369" s="113"/>
    </row>
    <row r="370" spans="19:30">
      <c r="S370">
        <v>10478249124309.15</v>
      </c>
      <c r="T370" s="79">
        <f t="shared" si="39"/>
        <v>0</v>
      </c>
      <c r="U370" s="79"/>
      <c r="V370" s="79"/>
      <c r="W370" s="79"/>
      <c r="X370" s="79"/>
      <c r="Y370" s="79"/>
      <c r="Z370" s="79"/>
      <c r="AA370" s="79"/>
      <c r="AB370" s="79"/>
      <c r="AC370" s="79"/>
      <c r="AD370" s="113"/>
    </row>
    <row r="371" spans="19:30">
      <c r="S371">
        <v>8120827564962</v>
      </c>
      <c r="T371" s="79">
        <f t="shared" si="39"/>
        <v>0</v>
      </c>
      <c r="U371" s="79"/>
      <c r="V371" s="79"/>
      <c r="W371" s="79"/>
      <c r="X371" s="79"/>
      <c r="Y371" s="79"/>
      <c r="Z371" s="79"/>
      <c r="AA371" s="79"/>
      <c r="AB371" s="79"/>
      <c r="AC371" s="79"/>
      <c r="AD371" s="113"/>
    </row>
    <row r="372" spans="19:30">
      <c r="S372">
        <v>0</v>
      </c>
      <c r="T372" s="79">
        <f t="shared" si="39"/>
        <v>0</v>
      </c>
      <c r="U372" s="79"/>
      <c r="V372" s="79"/>
      <c r="W372" s="79"/>
      <c r="X372" s="79"/>
      <c r="Y372" s="79"/>
      <c r="Z372" s="79"/>
      <c r="AA372" s="79"/>
      <c r="AB372" s="79"/>
      <c r="AC372" s="79"/>
      <c r="AD372" s="113"/>
    </row>
    <row r="373" spans="19:30">
      <c r="S373">
        <v>0</v>
      </c>
      <c r="T373" s="79">
        <f t="shared" si="39"/>
        <v>0</v>
      </c>
      <c r="U373" s="79"/>
      <c r="V373" s="79"/>
      <c r="W373" s="79"/>
      <c r="X373" s="79"/>
      <c r="Y373" s="79"/>
      <c r="Z373" s="79"/>
      <c r="AA373" s="79"/>
      <c r="AB373" s="79"/>
      <c r="AC373" s="79"/>
      <c r="AD373" s="113"/>
    </row>
    <row r="374" spans="19:30">
      <c r="S374">
        <v>76385933097</v>
      </c>
      <c r="T374" s="79">
        <f t="shared" si="39"/>
        <v>0</v>
      </c>
      <c r="U374" s="79"/>
      <c r="V374" s="79"/>
      <c r="W374" s="79"/>
      <c r="X374" s="79"/>
      <c r="Y374" s="79"/>
      <c r="Z374" s="79"/>
      <c r="AA374" s="79"/>
      <c r="AB374" s="79"/>
      <c r="AC374" s="79"/>
      <c r="AD374" s="113"/>
    </row>
    <row r="375" spans="19:30">
      <c r="S375">
        <v>2281035626250.1499</v>
      </c>
      <c r="T375" s="79">
        <f t="shared" si="39"/>
        <v>0</v>
      </c>
      <c r="U375" s="79"/>
      <c r="V375" s="79"/>
      <c r="W375" s="79"/>
      <c r="X375" s="79"/>
      <c r="Y375" s="79"/>
      <c r="Z375" s="79"/>
      <c r="AA375" s="79"/>
      <c r="AB375" s="79"/>
      <c r="AC375" s="79"/>
      <c r="AD375" s="113"/>
    </row>
    <row r="376" spans="19:30">
      <c r="S376">
        <v>-13021811156</v>
      </c>
      <c r="T376" s="79">
        <f t="shared" si="39"/>
        <v>0</v>
      </c>
      <c r="U376" s="79"/>
      <c r="V376" s="79"/>
      <c r="W376" s="79"/>
      <c r="X376" s="79"/>
      <c r="Y376" s="79"/>
      <c r="Z376" s="79"/>
      <c r="AA376" s="79"/>
      <c r="AB376" s="79"/>
      <c r="AC376" s="79"/>
      <c r="AD376" s="113"/>
    </row>
    <row r="377" spans="19:30">
      <c r="S377">
        <v>0</v>
      </c>
      <c r="T377" s="79">
        <f t="shared" si="39"/>
        <v>0</v>
      </c>
      <c r="U377" s="79"/>
      <c r="V377" s="79"/>
      <c r="W377" s="79"/>
      <c r="X377" s="79"/>
      <c r="Y377" s="79"/>
      <c r="Z377" s="79"/>
      <c r="AA377" s="79"/>
      <c r="AB377" s="79"/>
      <c r="AC377" s="79"/>
      <c r="AD377" s="113"/>
    </row>
    <row r="378" spans="19:30">
      <c r="S378">
        <v>0</v>
      </c>
      <c r="T378" s="79">
        <f t="shared" si="39"/>
        <v>0</v>
      </c>
      <c r="U378" s="79"/>
      <c r="V378" s="79"/>
      <c r="W378" s="79"/>
      <c r="X378" s="79"/>
      <c r="Y378" s="79"/>
      <c r="Z378" s="79"/>
      <c r="AA378" s="79"/>
      <c r="AB378" s="79"/>
      <c r="AC378" s="79"/>
      <c r="AD378" s="113"/>
    </row>
    <row r="379" spans="19:30">
      <c r="S379">
        <v>0</v>
      </c>
      <c r="T379" s="79">
        <f t="shared" si="39"/>
        <v>0</v>
      </c>
      <c r="U379" s="79"/>
      <c r="V379" s="79"/>
      <c r="W379" s="79"/>
      <c r="X379" s="79"/>
      <c r="Y379" s="79"/>
      <c r="Z379" s="79"/>
      <c r="AA379" s="79"/>
      <c r="AB379" s="79"/>
      <c r="AC379" s="79"/>
      <c r="AD379" s="113"/>
    </row>
    <row r="380" spans="19:30">
      <c r="S380">
        <v>0</v>
      </c>
      <c r="T380" s="79">
        <f t="shared" si="39"/>
        <v>0</v>
      </c>
      <c r="U380" s="79"/>
      <c r="V380" s="79"/>
      <c r="W380" s="79"/>
      <c r="X380" s="79"/>
      <c r="Y380" s="79"/>
      <c r="Z380" s="79"/>
      <c r="AA380" s="79"/>
      <c r="AB380" s="79"/>
      <c r="AC380" s="79"/>
      <c r="AD380" s="113"/>
    </row>
    <row r="381" spans="19:30">
      <c r="S381">
        <v>1</v>
      </c>
      <c r="T381" s="79">
        <f t="shared" si="39"/>
        <v>0</v>
      </c>
      <c r="U381" s="79"/>
      <c r="V381" s="79"/>
      <c r="W381" s="79"/>
      <c r="X381" s="79"/>
      <c r="Y381" s="79"/>
      <c r="Z381" s="79"/>
      <c r="AA381" s="79"/>
      <c r="AB381" s="79"/>
      <c r="AC381" s="79"/>
      <c r="AD381" s="113"/>
    </row>
    <row r="382" spans="19:30">
      <c r="S382">
        <v>-13021811157</v>
      </c>
      <c r="T382" s="79">
        <f t="shared" si="39"/>
        <v>0</v>
      </c>
      <c r="U382" s="79"/>
      <c r="V382" s="79"/>
      <c r="W382" s="79"/>
      <c r="X382" s="79"/>
      <c r="Y382" s="79"/>
      <c r="Z382" s="79"/>
      <c r="AA382" s="79"/>
      <c r="AB382" s="79"/>
      <c r="AC382" s="79"/>
      <c r="AD382" s="113"/>
    </row>
    <row r="383" spans="19:30">
      <c r="S383">
        <v>41514428955.976013</v>
      </c>
      <c r="T383" s="79">
        <f t="shared" si="39"/>
        <v>0</v>
      </c>
      <c r="U383" s="79"/>
      <c r="V383" s="79"/>
      <c r="W383" s="79"/>
      <c r="X383" s="79"/>
      <c r="Y383" s="79"/>
      <c r="Z383" s="79"/>
      <c r="AA383" s="79"/>
      <c r="AB383" s="79"/>
      <c r="AC383" s="79"/>
      <c r="AD383" s="113"/>
    </row>
    <row r="384" spans="19:30">
      <c r="S384">
        <v>417685844477</v>
      </c>
      <c r="T384" s="79">
        <f t="shared" si="39"/>
        <v>0</v>
      </c>
      <c r="U384" s="79"/>
      <c r="V384" s="79"/>
      <c r="W384" s="79"/>
      <c r="X384" s="79"/>
      <c r="Y384" s="79"/>
      <c r="Z384" s="79"/>
      <c r="AA384" s="79"/>
      <c r="AB384" s="79"/>
      <c r="AC384" s="79"/>
      <c r="AD384" s="113"/>
    </row>
    <row r="385" spans="19:30">
      <c r="S385">
        <v>439024476263</v>
      </c>
      <c r="T385" s="79">
        <f t="shared" si="39"/>
        <v>0</v>
      </c>
      <c r="U385" s="79"/>
      <c r="V385" s="79"/>
      <c r="W385" s="79"/>
      <c r="X385" s="79"/>
      <c r="Y385" s="79"/>
      <c r="Z385" s="79"/>
      <c r="AA385" s="79"/>
      <c r="AB385" s="79"/>
      <c r="AC385" s="79"/>
      <c r="AD385" s="113"/>
    </row>
    <row r="386" spans="19:30">
      <c r="S386">
        <v>-21338631786</v>
      </c>
      <c r="T386" s="79">
        <f t="shared" si="39"/>
        <v>0</v>
      </c>
      <c r="U386" s="79"/>
      <c r="V386" s="79"/>
      <c r="W386" s="79"/>
      <c r="X386" s="79"/>
      <c r="Y386" s="79"/>
      <c r="Z386" s="79"/>
      <c r="AA386" s="79"/>
      <c r="AB386" s="79"/>
      <c r="AC386" s="79"/>
      <c r="AD386" s="113"/>
    </row>
    <row r="387" spans="19:30">
      <c r="S387">
        <v>0</v>
      </c>
      <c r="T387" s="79">
        <f t="shared" si="39"/>
        <v>0</v>
      </c>
      <c r="U387" s="79"/>
      <c r="V387" s="79"/>
      <c r="W387" s="79"/>
      <c r="X387" s="79"/>
      <c r="Y387" s="79"/>
      <c r="Z387" s="79"/>
      <c r="AA387" s="79"/>
      <c r="AB387" s="79"/>
      <c r="AC387" s="79"/>
      <c r="AD387" s="113"/>
    </row>
    <row r="388" spans="19:30">
      <c r="S388">
        <v>0</v>
      </c>
      <c r="T388" s="79">
        <f t="shared" si="39"/>
        <v>0</v>
      </c>
      <c r="U388" s="79"/>
      <c r="V388" s="79"/>
      <c r="W388" s="79"/>
      <c r="X388" s="79"/>
      <c r="Y388" s="79"/>
      <c r="Z388" s="79"/>
      <c r="AA388" s="79"/>
      <c r="AB388" s="79"/>
      <c r="AC388" s="79"/>
      <c r="AD388" s="113"/>
    </row>
    <row r="389" spans="19:30">
      <c r="S389">
        <v>-16088055781.024002</v>
      </c>
      <c r="T389" s="79">
        <f t="shared" si="39"/>
        <v>0</v>
      </c>
      <c r="U389" s="79"/>
      <c r="V389" s="79"/>
      <c r="W389" s="79"/>
      <c r="X389" s="79"/>
      <c r="Y389" s="79"/>
      <c r="Z389" s="79"/>
      <c r="AA389" s="79"/>
      <c r="AB389" s="79"/>
      <c r="AC389" s="79"/>
      <c r="AD389" s="113"/>
    </row>
    <row r="390" spans="19:30">
      <c r="S390">
        <v>-866835904</v>
      </c>
      <c r="T390" s="79">
        <f t="shared" si="39"/>
        <v>0</v>
      </c>
      <c r="U390" s="79"/>
      <c r="V390" s="79"/>
      <c r="W390" s="79"/>
      <c r="X390" s="79"/>
      <c r="Y390" s="79"/>
      <c r="Z390" s="79"/>
      <c r="AA390" s="79"/>
      <c r="AB390" s="79"/>
      <c r="AC390" s="79"/>
      <c r="AD390" s="113"/>
    </row>
    <row r="391" spans="19:30">
      <c r="S391">
        <v>0</v>
      </c>
      <c r="T391" s="79">
        <f t="shared" si="39"/>
        <v>0</v>
      </c>
      <c r="U391" s="79"/>
      <c r="V391" s="79"/>
      <c r="W391" s="79"/>
      <c r="X391" s="79"/>
      <c r="Y391" s="79"/>
      <c r="Z391" s="79"/>
      <c r="AA391" s="79"/>
      <c r="AB391" s="79"/>
      <c r="AC391" s="79"/>
      <c r="AD391" s="113"/>
    </row>
    <row r="392" spans="19:30">
      <c r="S392">
        <v>-167406615278</v>
      </c>
      <c r="T392" s="79">
        <f t="shared" si="39"/>
        <v>0</v>
      </c>
      <c r="U392" s="79"/>
      <c r="V392" s="79"/>
      <c r="W392" s="79"/>
      <c r="X392" s="79"/>
      <c r="Y392" s="79"/>
      <c r="Z392" s="79"/>
      <c r="AA392" s="79"/>
      <c r="AB392" s="79"/>
      <c r="AC392" s="79"/>
      <c r="AD392" s="113"/>
    </row>
    <row r="393" spans="19:30">
      <c r="S393">
        <v>-191809908558</v>
      </c>
      <c r="T393" s="79">
        <f t="shared" si="39"/>
        <v>0</v>
      </c>
      <c r="U393" s="79"/>
      <c r="V393" s="79"/>
      <c r="W393" s="79"/>
      <c r="X393" s="79"/>
      <c r="Y393" s="79"/>
      <c r="Z393" s="79"/>
      <c r="AA393" s="79"/>
      <c r="AB393" s="79"/>
      <c r="AC393" s="79"/>
      <c r="AD393" s="113"/>
    </row>
    <row r="394" spans="19:30">
      <c r="S394">
        <v>9399208328855.1465</v>
      </c>
      <c r="T394" s="79">
        <f t="shared" si="39"/>
        <v>0</v>
      </c>
      <c r="U394" s="79"/>
      <c r="V394" s="79"/>
      <c r="W394" s="79"/>
      <c r="X394" s="79"/>
      <c r="Y394" s="79"/>
      <c r="Z394" s="79"/>
      <c r="AA394" s="79"/>
      <c r="AB394" s="79"/>
      <c r="AC394" s="79"/>
      <c r="AD394" s="113"/>
    </row>
    <row r="395" spans="19:30">
      <c r="S395">
        <v>468118278025</v>
      </c>
      <c r="T395" s="79">
        <f t="shared" si="39"/>
        <v>0</v>
      </c>
      <c r="U395" s="79"/>
      <c r="V395" s="79"/>
      <c r="W395" s="79"/>
      <c r="X395" s="79"/>
      <c r="Y395" s="79"/>
      <c r="Z395" s="79"/>
      <c r="AA395" s="79"/>
      <c r="AB395" s="79"/>
      <c r="AC395" s="79"/>
      <c r="AD395" s="113"/>
    </row>
    <row r="396" spans="19:30">
      <c r="S396">
        <v>3707978812400</v>
      </c>
      <c r="T396" s="79">
        <f t="shared" si="39"/>
        <v>0</v>
      </c>
      <c r="U396" s="79"/>
      <c r="V396" s="79"/>
      <c r="W396" s="79"/>
      <c r="X396" s="79"/>
      <c r="Y396" s="79"/>
      <c r="Z396" s="79"/>
      <c r="AA396" s="79"/>
      <c r="AB396" s="79"/>
      <c r="AC396" s="79"/>
      <c r="AD396" s="113"/>
    </row>
    <row r="397" spans="19:30">
      <c r="S397">
        <v>5223111238430.1465</v>
      </c>
      <c r="T397" s="79">
        <f t="shared" ref="T397:T400" si="40">S397-S198</f>
        <v>0</v>
      </c>
      <c r="U397" s="79"/>
      <c r="V397" s="79"/>
      <c r="W397" s="79"/>
      <c r="X397" s="79"/>
      <c r="Y397" s="79"/>
      <c r="Z397" s="79"/>
      <c r="AA397" s="79"/>
      <c r="AB397" s="79"/>
      <c r="AC397" s="79"/>
      <c r="AD397" s="113"/>
    </row>
    <row r="398" spans="19:30">
      <c r="S398">
        <v>775276843937.85059</v>
      </c>
      <c r="T398" s="79">
        <f t="shared" si="40"/>
        <v>0</v>
      </c>
      <c r="U398" s="79"/>
      <c r="V398" s="79"/>
      <c r="W398" s="79"/>
      <c r="X398" s="79"/>
      <c r="Y398" s="79"/>
      <c r="Z398" s="79"/>
      <c r="AA398" s="79"/>
      <c r="AB398" s="79"/>
      <c r="AC398" s="79"/>
      <c r="AD398" s="113"/>
    </row>
    <row r="399" spans="19:30">
      <c r="S399">
        <v>22729679313902.125</v>
      </c>
      <c r="T399" s="79">
        <f t="shared" si="40"/>
        <v>0</v>
      </c>
      <c r="U399" s="79"/>
      <c r="V399" s="79"/>
      <c r="W399" s="79"/>
      <c r="X399" s="79"/>
      <c r="Y399" s="79"/>
      <c r="Z399" s="79"/>
      <c r="AA399" s="79"/>
      <c r="AB399" s="79"/>
      <c r="AC399" s="79"/>
      <c r="AD399" s="113"/>
    </row>
    <row r="400" spans="19:30">
      <c r="S400">
        <v>332549058276444.63</v>
      </c>
      <c r="T400" s="79">
        <f t="shared" si="40"/>
        <v>0</v>
      </c>
      <c r="U400" s="79"/>
      <c r="V400" s="79"/>
      <c r="W400" s="79"/>
      <c r="X400" s="79"/>
      <c r="Y400" s="79"/>
      <c r="Z400" s="79"/>
      <c r="AA400" s="79"/>
      <c r="AB400" s="79"/>
      <c r="AC400" s="79"/>
      <c r="AD400" s="113"/>
    </row>
    <row r="401" spans="19:19">
      <c r="S401">
        <v>0</v>
      </c>
    </row>
    <row r="402" spans="19:19">
      <c r="S402">
        <v>1786933811280</v>
      </c>
    </row>
    <row r="403" spans="19:19">
      <c r="S403">
        <v>77750507845</v>
      </c>
    </row>
    <row r="404" spans="19:19">
      <c r="S404">
        <v>77676147893</v>
      </c>
    </row>
    <row r="405" spans="19:19">
      <c r="S405">
        <v>3755295361</v>
      </c>
    </row>
    <row r="406" spans="19:19">
      <c r="S406">
        <v>0</v>
      </c>
    </row>
    <row r="407" spans="19:19">
      <c r="S407">
        <v>3755295361</v>
      </c>
    </row>
    <row r="408" spans="19:19">
      <c r="S408">
        <v>0</v>
      </c>
    </row>
    <row r="409" spans="19:19">
      <c r="S409">
        <v>0</v>
      </c>
    </row>
    <row r="410" spans="19:19">
      <c r="S410">
        <v>73920852532</v>
      </c>
    </row>
    <row r="411" spans="19:19">
      <c r="S411">
        <v>0</v>
      </c>
    </row>
    <row r="412" spans="19:19">
      <c r="S412">
        <v>73920852532</v>
      </c>
    </row>
    <row r="413" spans="19:19">
      <c r="S413">
        <v>0</v>
      </c>
    </row>
    <row r="414" spans="19:19">
      <c r="S414">
        <v>0</v>
      </c>
    </row>
    <row r="415" spans="19:19">
      <c r="S415">
        <v>0</v>
      </c>
    </row>
    <row r="416" spans="19:19">
      <c r="S416">
        <v>0</v>
      </c>
    </row>
    <row r="417" spans="19:19">
      <c r="S417">
        <v>0</v>
      </c>
    </row>
    <row r="418" spans="19:19">
      <c r="S418">
        <v>0</v>
      </c>
    </row>
    <row r="419" spans="19:19">
      <c r="S419">
        <v>0</v>
      </c>
    </row>
    <row r="420" spans="19:19">
      <c r="S420">
        <v>0</v>
      </c>
    </row>
    <row r="421" spans="19:19">
      <c r="S421">
        <v>0</v>
      </c>
    </row>
    <row r="422" spans="19:19">
      <c r="S422">
        <v>0</v>
      </c>
    </row>
    <row r="423" spans="19:19">
      <c r="S423">
        <v>0</v>
      </c>
    </row>
    <row r="424" spans="19:19">
      <c r="S424">
        <v>0</v>
      </c>
    </row>
    <row r="425" spans="19:19">
      <c r="S425">
        <v>0</v>
      </c>
    </row>
    <row r="426" spans="19:19">
      <c r="S426">
        <v>0</v>
      </c>
    </row>
    <row r="427" spans="19:19">
      <c r="S427">
        <v>0</v>
      </c>
    </row>
    <row r="428" spans="19:19">
      <c r="S428">
        <v>74359952</v>
      </c>
    </row>
    <row r="429" spans="19:19">
      <c r="S429">
        <v>0</v>
      </c>
    </row>
    <row r="430" spans="19:19">
      <c r="S430">
        <v>0</v>
      </c>
    </row>
    <row r="431" spans="19:19">
      <c r="S431">
        <v>0</v>
      </c>
    </row>
    <row r="432" spans="19:19">
      <c r="S432">
        <v>0</v>
      </c>
    </row>
    <row r="433" spans="19:19">
      <c r="S433">
        <v>0</v>
      </c>
    </row>
    <row r="434" spans="19:19">
      <c r="S434">
        <v>74359952</v>
      </c>
    </row>
    <row r="435" spans="19:19">
      <c r="S435">
        <v>0</v>
      </c>
    </row>
    <row r="436" spans="19:19">
      <c r="S436">
        <v>74359952</v>
      </c>
    </row>
    <row r="437" spans="19:19">
      <c r="S437">
        <v>0</v>
      </c>
    </row>
    <row r="438" spans="19:19">
      <c r="S438">
        <v>0</v>
      </c>
    </row>
    <row r="439" spans="19:19">
      <c r="S439">
        <v>0</v>
      </c>
    </row>
    <row r="440" spans="19:19">
      <c r="S440">
        <v>0</v>
      </c>
    </row>
    <row r="441" spans="19:19">
      <c r="S441">
        <v>0</v>
      </c>
    </row>
    <row r="442" spans="19:19">
      <c r="S442">
        <v>0</v>
      </c>
    </row>
    <row r="443" spans="19:19">
      <c r="S443">
        <v>0</v>
      </c>
    </row>
    <row r="444" spans="19:19">
      <c r="S444">
        <v>0</v>
      </c>
    </row>
    <row r="445" spans="19:19">
      <c r="S445">
        <v>0</v>
      </c>
    </row>
    <row r="446" spans="19:19">
      <c r="S446">
        <v>0</v>
      </c>
    </row>
    <row r="447" spans="19:19">
      <c r="S447">
        <v>0</v>
      </c>
    </row>
    <row r="448" spans="19:19">
      <c r="S448">
        <v>0</v>
      </c>
    </row>
    <row r="449" spans="19:19">
      <c r="S449">
        <v>0</v>
      </c>
    </row>
    <row r="450" spans="19:19">
      <c r="S450">
        <v>0</v>
      </c>
    </row>
    <row r="451" spans="19:19">
      <c r="S451">
        <v>0</v>
      </c>
    </row>
    <row r="452" spans="19:19">
      <c r="S452">
        <v>1032380791239</v>
      </c>
    </row>
    <row r="453" spans="19:19">
      <c r="S453">
        <v>434124583170</v>
      </c>
    </row>
    <row r="454" spans="19:19">
      <c r="S454">
        <v>0</v>
      </c>
    </row>
    <row r="455" spans="19:19">
      <c r="S455">
        <v>434124583170</v>
      </c>
    </row>
    <row r="456" spans="19:19">
      <c r="S456">
        <v>577256208069</v>
      </c>
    </row>
    <row r="457" spans="19:19">
      <c r="S457">
        <v>21000000000</v>
      </c>
    </row>
    <row r="458" spans="19:19">
      <c r="S458">
        <v>2774741050786</v>
      </c>
    </row>
    <row r="459" spans="19:19">
      <c r="S459">
        <v>1562416242449</v>
      </c>
    </row>
    <row r="460" spans="19:19">
      <c r="S460">
        <v>807470362789</v>
      </c>
    </row>
    <row r="461" spans="19:19">
      <c r="S461">
        <v>434036186818</v>
      </c>
    </row>
    <row r="462" spans="19:19">
      <c r="S462">
        <v>4172567855</v>
      </c>
    </row>
    <row r="463" spans="19:19">
      <c r="S463">
        <v>1275875286483</v>
      </c>
    </row>
    <row r="464" spans="19:19">
      <c r="S464">
        <v>132531925887</v>
      </c>
    </row>
    <row r="465" spans="19:19">
      <c r="S465">
        <v>168172240233</v>
      </c>
    </row>
    <row r="466" spans="19:19">
      <c r="S466">
        <v>-1675452039579</v>
      </c>
    </row>
    <row r="467" spans="19:19">
      <c r="S467">
        <v>-1665603035496</v>
      </c>
    </row>
    <row r="468" spans="19:19">
      <c r="S468">
        <v>-9849004083</v>
      </c>
    </row>
    <row r="469" spans="19:19">
      <c r="S469">
        <v>0</v>
      </c>
    </row>
    <row r="470" spans="19:19">
      <c r="S470">
        <v>0</v>
      </c>
    </row>
    <row r="471" spans="19:19">
      <c r="S471">
        <v>65518277851</v>
      </c>
    </row>
    <row r="472" spans="19:19">
      <c r="S472">
        <v>0</v>
      </c>
    </row>
    <row r="473" spans="19:19">
      <c r="S473">
        <v>0</v>
      </c>
    </row>
    <row r="474" spans="19:19">
      <c r="S474">
        <v>0</v>
      </c>
    </row>
    <row r="475" spans="19:19">
      <c r="S475">
        <v>1151397901434</v>
      </c>
    </row>
    <row r="476" spans="19:19">
      <c r="S476">
        <v>79790486915</v>
      </c>
    </row>
    <row r="477" spans="19:19">
      <c r="S477">
        <v>18260077490</v>
      </c>
    </row>
    <row r="478" spans="19:19">
      <c r="S478">
        <v>46553052968</v>
      </c>
    </row>
    <row r="479" spans="19:19">
      <c r="S479">
        <v>110476946143</v>
      </c>
    </row>
    <row r="480" spans="19:19">
      <c r="S480">
        <v>504482904766</v>
      </c>
    </row>
    <row r="481" spans="19:19">
      <c r="S481">
        <v>272378215001</v>
      </c>
    </row>
    <row r="482" spans="19:19">
      <c r="S482">
        <v>130097706443</v>
      </c>
    </row>
    <row r="483" spans="19:19">
      <c r="S483">
        <v>-10641488292</v>
      </c>
    </row>
    <row r="484" spans="19:19">
      <c r="S484">
        <v>54359871488</v>
      </c>
    </row>
    <row r="485" spans="19:19">
      <c r="S485">
        <v>27850504673522.586</v>
      </c>
    </row>
    <row r="486" spans="19:19">
      <c r="S486">
        <v>-27141189029</v>
      </c>
    </row>
    <row r="487" spans="19:19">
      <c r="S487">
        <v>0</v>
      </c>
    </row>
    <row r="488" spans="19:19">
      <c r="S488">
        <v>-95647575479.447662</v>
      </c>
    </row>
    <row r="489" spans="19:19">
      <c r="S489">
        <v>1279506989500</v>
      </c>
    </row>
    <row r="490" spans="19:19">
      <c r="S490">
        <v>17937855696486.035</v>
      </c>
    </row>
    <row r="491" spans="19:19">
      <c r="S491">
        <v>9043147751</v>
      </c>
    </row>
    <row r="492" spans="19:19">
      <c r="S492">
        <v>844020776152</v>
      </c>
    </row>
    <row r="493" spans="19:19">
      <c r="S493">
        <v>198794954842</v>
      </c>
    </row>
    <row r="494" spans="19:19">
      <c r="S494">
        <v>66060588046</v>
      </c>
    </row>
    <row r="495" spans="19:19">
      <c r="S495">
        <v>795792579</v>
      </c>
    </row>
    <row r="496" spans="19:19">
      <c r="S496">
        <v>504160593362</v>
      </c>
    </row>
    <row r="497" spans="19:19">
      <c r="S497">
        <v>559484063552</v>
      </c>
    </row>
    <row r="498" spans="19:19">
      <c r="S498">
        <v>-5306118708</v>
      </c>
    </row>
    <row r="499" spans="19:19">
      <c r="S499">
        <v>-50017351482</v>
      </c>
    </row>
    <row r="500" spans="19:19">
      <c r="S500">
        <v>0</v>
      </c>
    </row>
    <row r="501" spans="19:19">
      <c r="S501">
        <v>8251447979</v>
      </c>
    </row>
    <row r="502" spans="19:19">
      <c r="S502">
        <v>1080653426254</v>
      </c>
    </row>
    <row r="503" spans="19:19">
      <c r="S503">
        <v>6044150025080</v>
      </c>
    </row>
    <row r="504" spans="19:19">
      <c r="S504">
        <v>146837723717</v>
      </c>
    </row>
    <row r="505" spans="19:19">
      <c r="S505">
        <v>0</v>
      </c>
    </row>
    <row r="506" spans="19:19">
      <c r="S506">
        <v>10375228249</v>
      </c>
    </row>
    <row r="507" spans="19:19">
      <c r="S507">
        <v>0</v>
      </c>
    </row>
    <row r="508" spans="19:19">
      <c r="S508">
        <v>136462495468</v>
      </c>
    </row>
    <row r="509" spans="19:19">
      <c r="S509">
        <v>3488061963925</v>
      </c>
    </row>
    <row r="510" spans="19:19">
      <c r="S510">
        <v>32956387426</v>
      </c>
    </row>
    <row r="511" spans="19:19">
      <c r="S511">
        <v>11633396077</v>
      </c>
    </row>
    <row r="512" spans="19:19">
      <c r="S512">
        <v>100000000</v>
      </c>
    </row>
    <row r="513" spans="19:19">
      <c r="S513">
        <v>0</v>
      </c>
    </row>
    <row r="514" spans="19:19">
      <c r="S514">
        <v>9426153733</v>
      </c>
    </row>
    <row r="515" spans="19:19">
      <c r="S515">
        <v>0</v>
      </c>
    </row>
    <row r="516" spans="19:19">
      <c r="S516">
        <v>0</v>
      </c>
    </row>
    <row r="517" spans="19:19">
      <c r="S517">
        <v>2355134400202</v>
      </c>
    </row>
    <row r="518" spans="19:19">
      <c r="S518">
        <v>145989985</v>
      </c>
    </row>
    <row r="519" spans="19:19">
      <c r="S519">
        <v>145989985</v>
      </c>
    </row>
    <row r="520" spans="19:19">
      <c r="S520">
        <v>0</v>
      </c>
    </row>
    <row r="521" spans="19:19">
      <c r="S521">
        <v>332549058276444.56</v>
      </c>
    </row>
    <row r="522" spans="19:19">
      <c r="S522">
        <v>203373294242080</v>
      </c>
    </row>
    <row r="523" spans="19:19">
      <c r="S523">
        <v>44849425515788</v>
      </c>
    </row>
    <row r="524" spans="19:19">
      <c r="S524">
        <v>28653678905918</v>
      </c>
    </row>
    <row r="525" spans="19:19">
      <c r="S525">
        <v>27144706060804</v>
      </c>
    </row>
    <row r="526" spans="19:19">
      <c r="S526">
        <v>0</v>
      </c>
    </row>
    <row r="527" spans="19:19">
      <c r="S527">
        <v>1508972845114</v>
      </c>
    </row>
    <row r="528" spans="19:19">
      <c r="S528">
        <v>16195746609870</v>
      </c>
    </row>
    <row r="529" spans="19:19">
      <c r="S529">
        <v>157906145809651</v>
      </c>
    </row>
    <row r="530" spans="19:19">
      <c r="S530">
        <v>144856250569244</v>
      </c>
    </row>
    <row r="531" spans="19:19">
      <c r="S531">
        <v>143597912241844</v>
      </c>
    </row>
    <row r="532" spans="19:19">
      <c r="S532">
        <v>528800706237</v>
      </c>
    </row>
    <row r="533" spans="19:19">
      <c r="S533">
        <v>729537621163</v>
      </c>
    </row>
    <row r="534" spans="19:19">
      <c r="S534">
        <v>13049895240407</v>
      </c>
    </row>
    <row r="535" spans="19:19">
      <c r="S535">
        <v>617722916641</v>
      </c>
    </row>
    <row r="536" spans="19:19">
      <c r="S536">
        <v>0</v>
      </c>
    </row>
    <row r="537" spans="19:19">
      <c r="S537">
        <v>0</v>
      </c>
    </row>
    <row r="538" spans="19:19">
      <c r="S538">
        <v>0</v>
      </c>
    </row>
    <row r="539" spans="19:19">
      <c r="S539">
        <v>4986790724823</v>
      </c>
    </row>
    <row r="540" spans="19:19">
      <c r="S540">
        <v>4986790724823</v>
      </c>
    </row>
    <row r="541" spans="19:19">
      <c r="S541">
        <v>3340986216300</v>
      </c>
    </row>
    <row r="542" spans="19:19">
      <c r="S542">
        <v>2381949938913</v>
      </c>
    </row>
    <row r="543" spans="19:19">
      <c r="S543">
        <v>941723386880</v>
      </c>
    </row>
    <row r="544" spans="19:19">
      <c r="S544">
        <v>17312890507</v>
      </c>
    </row>
    <row r="545" spans="19:19">
      <c r="S545">
        <v>0</v>
      </c>
    </row>
    <row r="546" spans="19:19">
      <c r="S546">
        <v>1146810129476</v>
      </c>
    </row>
    <row r="547" spans="19:19">
      <c r="S547">
        <v>1700281049</v>
      </c>
    </row>
    <row r="548" spans="19:19">
      <c r="S548">
        <v>1050079603860</v>
      </c>
    </row>
    <row r="549" spans="19:19">
      <c r="S549">
        <v>86545258760</v>
      </c>
    </row>
    <row r="550" spans="19:19">
      <c r="S550">
        <v>8484985807</v>
      </c>
    </row>
    <row r="551" spans="19:19">
      <c r="S551">
        <v>360479976243</v>
      </c>
    </row>
    <row r="552" spans="19:19">
      <c r="S552">
        <v>622999711</v>
      </c>
    </row>
    <row r="553" spans="19:19">
      <c r="S553">
        <v>279164083548</v>
      </c>
    </row>
    <row r="554" spans="19:19">
      <c r="S554">
        <v>79196422491</v>
      </c>
    </row>
    <row r="555" spans="19:19">
      <c r="S555">
        <v>1496470493</v>
      </c>
    </row>
    <row r="556" spans="19:19">
      <c r="S556">
        <v>11569244887</v>
      </c>
    </row>
    <row r="557" spans="19:19">
      <c r="S557">
        <v>7799113209</v>
      </c>
    </row>
    <row r="558" spans="19:19">
      <c r="S558">
        <v>0</v>
      </c>
    </row>
    <row r="559" spans="19:19">
      <c r="S559">
        <v>0</v>
      </c>
    </row>
    <row r="560" spans="19:19">
      <c r="S560">
        <v>3770131678</v>
      </c>
    </row>
    <row r="561" spans="19:19">
      <c r="S561">
        <v>126945157917</v>
      </c>
    </row>
    <row r="562" spans="19:19">
      <c r="S562">
        <v>125316333326</v>
      </c>
    </row>
    <row r="563" spans="19:19">
      <c r="S563">
        <v>1628824591</v>
      </c>
    </row>
    <row r="564" spans="19:19">
      <c r="S564">
        <v>0</v>
      </c>
    </row>
    <row r="565" spans="19:19">
      <c r="S565">
        <v>610363587189</v>
      </c>
    </row>
    <row r="566" spans="19:19">
      <c r="S566">
        <v>0</v>
      </c>
    </row>
    <row r="567" spans="19:19">
      <c r="S567">
        <v>584000333032</v>
      </c>
    </row>
    <row r="568" spans="19:19">
      <c r="S568">
        <v>0</v>
      </c>
    </row>
    <row r="569" spans="19:19">
      <c r="S569">
        <v>26363254157</v>
      </c>
    </row>
    <row r="570" spans="19:19">
      <c r="S570">
        <v>32607859389873</v>
      </c>
    </row>
    <row r="571" spans="19:19">
      <c r="S571">
        <v>0</v>
      </c>
    </row>
    <row r="572" spans="19:19">
      <c r="S572">
        <v>0</v>
      </c>
    </row>
    <row r="573" spans="19:19">
      <c r="S573">
        <v>6419834495147</v>
      </c>
    </row>
    <row r="574" spans="19:19">
      <c r="S574">
        <v>1851903000000</v>
      </c>
    </row>
    <row r="575" spans="19:19">
      <c r="S575">
        <v>3098469357857</v>
      </c>
    </row>
    <row r="576" spans="19:19">
      <c r="S576">
        <v>1469462137290</v>
      </c>
    </row>
    <row r="577" spans="19:19">
      <c r="S577">
        <v>11122388461783</v>
      </c>
    </row>
    <row r="578" spans="19:19">
      <c r="S578">
        <v>0</v>
      </c>
    </row>
    <row r="579" spans="19:19">
      <c r="S579">
        <v>11122388461783</v>
      </c>
    </row>
    <row r="580" spans="19:19">
      <c r="S580">
        <v>1872417157221</v>
      </c>
    </row>
    <row r="581" spans="19:19">
      <c r="S581">
        <v>120000000000</v>
      </c>
    </row>
    <row r="582" spans="19:19">
      <c r="S582">
        <v>1752417157221</v>
      </c>
    </row>
    <row r="583" spans="19:19">
      <c r="S583">
        <v>4496885883686</v>
      </c>
    </row>
    <row r="584" spans="19:19">
      <c r="S584">
        <v>3987949108686</v>
      </c>
    </row>
    <row r="585" spans="19:19">
      <c r="S585">
        <v>508936775000</v>
      </c>
    </row>
    <row r="586" spans="19:19">
      <c r="S586">
        <v>8696333392036</v>
      </c>
    </row>
    <row r="587" spans="19:19">
      <c r="S587">
        <v>141398893809</v>
      </c>
    </row>
    <row r="588" spans="19:19">
      <c r="S588">
        <v>0</v>
      </c>
    </row>
    <row r="589" spans="19:19">
      <c r="S589">
        <v>0</v>
      </c>
    </row>
    <row r="590" spans="19:19">
      <c r="S590">
        <v>450604424630</v>
      </c>
    </row>
    <row r="591" spans="19:19">
      <c r="S591">
        <v>8104330073597</v>
      </c>
    </row>
    <row r="592" spans="19:19">
      <c r="S592">
        <v>0</v>
      </c>
    </row>
    <row r="593" spans="19:19">
      <c r="S593">
        <v>29357787649341</v>
      </c>
    </row>
    <row r="594" spans="19:19">
      <c r="S594">
        <v>22174161281062</v>
      </c>
    </row>
    <row r="595" spans="19:19">
      <c r="S595">
        <v>20537813357490</v>
      </c>
    </row>
    <row r="596" spans="19:19">
      <c r="S596">
        <v>1661128000000</v>
      </c>
    </row>
    <row r="597" spans="19:19">
      <c r="S597">
        <v>0</v>
      </c>
    </row>
    <row r="598" spans="19:19">
      <c r="S598">
        <v>0</v>
      </c>
    </row>
    <row r="599" spans="19:19">
      <c r="S599">
        <v>0</v>
      </c>
    </row>
    <row r="600" spans="19:19">
      <c r="S600">
        <v>-24780076428</v>
      </c>
    </row>
    <row r="601" spans="19:19">
      <c r="S601">
        <v>0</v>
      </c>
    </row>
    <row r="602" spans="19:19">
      <c r="S602">
        <v>7183626368279</v>
      </c>
    </row>
    <row r="603" spans="19:19">
      <c r="S603">
        <v>7203052318113</v>
      </c>
    </row>
    <row r="604" spans="19:19">
      <c r="S604">
        <v>-19425949834</v>
      </c>
    </row>
    <row r="605" spans="19:19">
      <c r="S605">
        <v>0</v>
      </c>
    </row>
    <row r="606" spans="19:19">
      <c r="S606">
        <v>34589954117</v>
      </c>
    </row>
    <row r="607" spans="19:19">
      <c r="S607">
        <v>31003554890</v>
      </c>
    </row>
    <row r="608" spans="19:19">
      <c r="S608">
        <v>8013858048</v>
      </c>
    </row>
    <row r="609" spans="19:19">
      <c r="S609">
        <v>0</v>
      </c>
    </row>
    <row r="610" spans="19:19">
      <c r="S610">
        <v>8013858048</v>
      </c>
    </row>
    <row r="611" spans="19:19">
      <c r="S611">
        <v>0</v>
      </c>
    </row>
    <row r="612" spans="19:19">
      <c r="S612">
        <v>0</v>
      </c>
    </row>
    <row r="613" spans="19:19">
      <c r="S613">
        <v>22989696842</v>
      </c>
    </row>
    <row r="614" spans="19:19">
      <c r="S614">
        <v>0</v>
      </c>
    </row>
    <row r="615" spans="19:19">
      <c r="S615">
        <v>22989696842</v>
      </c>
    </row>
    <row r="616" spans="19:19">
      <c r="S616">
        <v>0</v>
      </c>
    </row>
    <row r="617" spans="19:19">
      <c r="S617">
        <v>0</v>
      </c>
    </row>
    <row r="618" spans="19:19">
      <c r="S618">
        <v>0</v>
      </c>
    </row>
    <row r="619" spans="19:19">
      <c r="S619">
        <v>0</v>
      </c>
    </row>
    <row r="620" spans="19:19">
      <c r="S620">
        <v>0</v>
      </c>
    </row>
    <row r="621" spans="19:19">
      <c r="S621">
        <v>0</v>
      </c>
    </row>
    <row r="622" spans="19:19">
      <c r="S622">
        <v>0</v>
      </c>
    </row>
    <row r="623" spans="19:19">
      <c r="S623">
        <v>0</v>
      </c>
    </row>
    <row r="624" spans="19:19">
      <c r="S624">
        <v>0</v>
      </c>
    </row>
    <row r="625" spans="19:19">
      <c r="S625">
        <v>0</v>
      </c>
    </row>
    <row r="626" spans="19:19">
      <c r="S626">
        <v>0</v>
      </c>
    </row>
    <row r="627" spans="19:19">
      <c r="S627">
        <v>0</v>
      </c>
    </row>
    <row r="628" spans="19:19">
      <c r="S628">
        <v>0</v>
      </c>
    </row>
    <row r="629" spans="19:19">
      <c r="S629">
        <v>0</v>
      </c>
    </row>
    <row r="630" spans="19:19">
      <c r="S630">
        <v>0</v>
      </c>
    </row>
    <row r="631" spans="19:19">
      <c r="S631">
        <v>3586399227</v>
      </c>
    </row>
    <row r="632" spans="19:19">
      <c r="S632">
        <v>0</v>
      </c>
    </row>
    <row r="633" spans="19:19">
      <c r="S633">
        <v>0</v>
      </c>
    </row>
    <row r="634" spans="19:19">
      <c r="S634">
        <v>0</v>
      </c>
    </row>
    <row r="635" spans="19:19">
      <c r="S635">
        <v>0</v>
      </c>
    </row>
    <row r="636" spans="19:19">
      <c r="S636">
        <v>0</v>
      </c>
    </row>
    <row r="637" spans="19:19">
      <c r="S637">
        <v>3586399227</v>
      </c>
    </row>
    <row r="638" spans="19:19">
      <c r="S638">
        <v>0</v>
      </c>
    </row>
    <row r="639" spans="19:19">
      <c r="S639">
        <v>3586399227</v>
      </c>
    </row>
    <row r="640" spans="19:19">
      <c r="S640">
        <v>0</v>
      </c>
    </row>
    <row r="641" spans="19:19">
      <c r="S641">
        <v>0</v>
      </c>
    </row>
    <row r="642" spans="19:19">
      <c r="S642">
        <v>0</v>
      </c>
    </row>
    <row r="643" spans="19:19">
      <c r="S643">
        <v>0</v>
      </c>
    </row>
    <row r="644" spans="19:19">
      <c r="S644">
        <v>0</v>
      </c>
    </row>
    <row r="645" spans="19:19">
      <c r="S645">
        <v>0</v>
      </c>
    </row>
    <row r="646" spans="19:19">
      <c r="S646">
        <v>0</v>
      </c>
    </row>
    <row r="647" spans="19:19">
      <c r="S647">
        <v>0</v>
      </c>
    </row>
    <row r="648" spans="19:19">
      <c r="S648">
        <v>0</v>
      </c>
    </row>
    <row r="649" spans="19:19">
      <c r="S649">
        <v>0</v>
      </c>
    </row>
    <row r="650" spans="19:19">
      <c r="S650">
        <v>0</v>
      </c>
    </row>
    <row r="651" spans="19:19">
      <c r="S651">
        <v>0</v>
      </c>
    </row>
    <row r="652" spans="19:19">
      <c r="S652">
        <v>0</v>
      </c>
    </row>
    <row r="653" spans="19:19">
      <c r="S653">
        <v>0</v>
      </c>
    </row>
    <row r="654" spans="19:19">
      <c r="S654">
        <v>0</v>
      </c>
    </row>
    <row r="655" spans="19:19">
      <c r="S655">
        <v>315072707738</v>
      </c>
    </row>
    <row r="656" spans="19:19">
      <c r="S656">
        <v>52185475451</v>
      </c>
    </row>
    <row r="657" spans="19:19">
      <c r="S657">
        <v>115916211873</v>
      </c>
    </row>
    <row r="658" spans="19:19">
      <c r="S658">
        <v>146971020414</v>
      </c>
    </row>
    <row r="659" spans="19:19">
      <c r="S659">
        <v>0</v>
      </c>
    </row>
    <row r="660" spans="19:19">
      <c r="S660">
        <v>44318154734</v>
      </c>
    </row>
    <row r="661" spans="19:19">
      <c r="S661">
        <v>33428776897</v>
      </c>
    </row>
    <row r="662" spans="19:19">
      <c r="S662">
        <v>3006130988</v>
      </c>
    </row>
    <row r="663" spans="19:19">
      <c r="S663">
        <v>12884396282</v>
      </c>
    </row>
    <row r="664" spans="19:19">
      <c r="S664">
        <v>16788002557</v>
      </c>
    </row>
    <row r="665" spans="19:19">
      <c r="S665">
        <v>14383994555</v>
      </c>
    </row>
    <row r="666" spans="19:19">
      <c r="S666">
        <v>22161564401</v>
      </c>
    </row>
    <row r="667" spans="19:19">
      <c r="S667">
        <v>177431129730</v>
      </c>
    </row>
    <row r="668" spans="19:19">
      <c r="S668">
        <v>1249824520710</v>
      </c>
    </row>
    <row r="669" spans="19:19">
      <c r="S669">
        <v>1248743877471</v>
      </c>
    </row>
    <row r="670" spans="19:19">
      <c r="S670">
        <v>1080643239</v>
      </c>
    </row>
    <row r="671" spans="19:19">
      <c r="S671">
        <v>0</v>
      </c>
    </row>
    <row r="672" spans="19:19">
      <c r="S672">
        <v>0</v>
      </c>
    </row>
    <row r="673" spans="19:19">
      <c r="S673">
        <v>-409155335227</v>
      </c>
    </row>
    <row r="674" spans="19:19">
      <c r="S674">
        <v>-663238055753</v>
      </c>
    </row>
    <row r="675" spans="19:19">
      <c r="S675">
        <v>372072786371.43042</v>
      </c>
    </row>
    <row r="676" spans="19:19">
      <c r="S676">
        <v>37984116791280.031</v>
      </c>
    </row>
    <row r="677" spans="19:19">
      <c r="S677">
        <v>-21301178428</v>
      </c>
    </row>
    <row r="678" spans="19:19">
      <c r="S678">
        <v>0</v>
      </c>
    </row>
    <row r="679" spans="19:19">
      <c r="S679">
        <v>0</v>
      </c>
    </row>
    <row r="680" spans="19:19">
      <c r="S680">
        <v>0</v>
      </c>
    </row>
    <row r="681" spans="19:19">
      <c r="S681">
        <v>0</v>
      </c>
    </row>
    <row r="682" spans="19:19">
      <c r="S682">
        <v>0</v>
      </c>
    </row>
    <row r="683" spans="19:19">
      <c r="S683">
        <v>18212430661420</v>
      </c>
    </row>
    <row r="684" spans="19:19">
      <c r="S684">
        <v>1854023667493</v>
      </c>
    </row>
    <row r="685" spans="19:19">
      <c r="S685">
        <v>283490538503</v>
      </c>
    </row>
    <row r="686" spans="19:19">
      <c r="S686">
        <v>123486115511.03615</v>
      </c>
    </row>
    <row r="687" spans="19:19">
      <c r="S687">
        <v>0</v>
      </c>
    </row>
    <row r="688" spans="19:19">
      <c r="S688">
        <v>2220100011728</v>
      </c>
    </row>
    <row r="689" spans="19:19">
      <c r="S689">
        <v>1086250897706</v>
      </c>
    </row>
    <row r="690" spans="19:19">
      <c r="S690">
        <v>0</v>
      </c>
    </row>
    <row r="691" spans="19:19">
      <c r="S691">
        <v>0</v>
      </c>
    </row>
    <row r="692" spans="19:19">
      <c r="S692">
        <v>0</v>
      </c>
    </row>
    <row r="693" spans="19:19">
      <c r="S693">
        <v>14225636077347</v>
      </c>
    </row>
    <row r="694" spans="19:19">
      <c r="S694">
        <v>2928397282</v>
      </c>
    </row>
    <row r="695" spans="19:19">
      <c r="S695">
        <v>512541200958</v>
      </c>
    </row>
    <row r="696" spans="19:19">
      <c r="S696">
        <v>129231745</v>
      </c>
    </row>
    <row r="697" spans="19:19">
      <c r="S697">
        <v>5027409419303</v>
      </c>
    </row>
    <row r="698" spans="19:19">
      <c r="S698">
        <v>23794508648</v>
      </c>
    </row>
    <row r="699" spans="19:19">
      <c r="S699">
        <v>372125328278</v>
      </c>
    </row>
    <row r="700" spans="19:19">
      <c r="S700">
        <v>2449964505466</v>
      </c>
    </row>
    <row r="701" spans="19:19">
      <c r="S701">
        <v>0</v>
      </c>
    </row>
    <row r="702" spans="19:19">
      <c r="S702">
        <v>0</v>
      </c>
    </row>
    <row r="703" spans="19:19">
      <c r="S703">
        <v>410775424982</v>
      </c>
    </row>
    <row r="704" spans="19:19">
      <c r="S704">
        <v>94482567309</v>
      </c>
    </row>
    <row r="705" spans="19:19">
      <c r="S705">
        <v>85689643671</v>
      </c>
    </row>
    <row r="706" spans="19:19">
      <c r="S706">
        <v>150505583033</v>
      </c>
    </row>
    <row r="707" spans="19:19">
      <c r="S707">
        <v>5094316198364</v>
      </c>
    </row>
    <row r="708" spans="19:19">
      <c r="S708">
        <v>974068308</v>
      </c>
    </row>
    <row r="709" spans="19:19">
      <c r="S709">
        <v>0</v>
      </c>
    </row>
    <row r="710" spans="19:19">
      <c r="S710">
        <v>309819378962542.5</v>
      </c>
    </row>
    <row r="711" spans="19:19">
      <c r="S711">
        <v>1480015310000</v>
      </c>
    </row>
    <row r="712" spans="19:19">
      <c r="S712">
        <v>1480015310000</v>
      </c>
    </row>
    <row r="713" spans="19:19">
      <c r="S713">
        <v>0</v>
      </c>
    </row>
    <row r="714" spans="19:19">
      <c r="S714">
        <v>0</v>
      </c>
    </row>
    <row r="715" spans="19:19">
      <c r="S715">
        <v>568437089000</v>
      </c>
    </row>
    <row r="716" spans="19:19">
      <c r="S716">
        <v>0</v>
      </c>
    </row>
    <row r="717" spans="19:19">
      <c r="S717">
        <v>0</v>
      </c>
    </row>
    <row r="718" spans="19:19">
      <c r="S718">
        <v>10478249124309.15</v>
      </c>
    </row>
    <row r="719" spans="19:19">
      <c r="S719">
        <v>8120827564962</v>
      </c>
    </row>
    <row r="720" spans="19:19">
      <c r="S720">
        <v>0</v>
      </c>
    </row>
    <row r="721" spans="19:19">
      <c r="S721">
        <v>0</v>
      </c>
    </row>
    <row r="722" spans="19:19">
      <c r="S722">
        <v>76385933097</v>
      </c>
    </row>
    <row r="723" spans="19:19">
      <c r="S723">
        <v>2281035626250.1499</v>
      </c>
    </row>
    <row r="724" spans="19:19">
      <c r="S724">
        <v>-13021811156</v>
      </c>
    </row>
    <row r="725" spans="19:19">
      <c r="S725">
        <v>0</v>
      </c>
    </row>
    <row r="726" spans="19:19">
      <c r="S726">
        <v>0</v>
      </c>
    </row>
    <row r="727" spans="19:19">
      <c r="S727">
        <v>0</v>
      </c>
    </row>
    <row r="728" spans="19:19">
      <c r="S728">
        <v>0</v>
      </c>
    </row>
    <row r="729" spans="19:19">
      <c r="S729">
        <v>1</v>
      </c>
    </row>
    <row r="730" spans="19:19">
      <c r="S730">
        <v>-13021811157</v>
      </c>
    </row>
    <row r="731" spans="19:19">
      <c r="S731">
        <v>9399208328855.1465</v>
      </c>
    </row>
    <row r="732" spans="19:19">
      <c r="S732">
        <v>468118278025</v>
      </c>
    </row>
    <row r="733" spans="19:19">
      <c r="S733">
        <v>467692167448</v>
      </c>
    </row>
    <row r="734" spans="19:19">
      <c r="S734">
        <v>426110577</v>
      </c>
    </row>
    <row r="735" spans="19:19">
      <c r="S735">
        <v>0</v>
      </c>
    </row>
    <row r="736" spans="19:19">
      <c r="S736">
        <v>3707978812400</v>
      </c>
    </row>
    <row r="737" spans="19:19">
      <c r="S737">
        <v>0</v>
      </c>
    </row>
    <row r="738" spans="19:19">
      <c r="S738">
        <v>0</v>
      </c>
    </row>
    <row r="739" spans="19:19">
      <c r="S739">
        <v>3707978812400</v>
      </c>
    </row>
    <row r="740" spans="19:19">
      <c r="S740">
        <v>5223111238430.1465</v>
      </c>
    </row>
    <row r="741" spans="19:19">
      <c r="S741">
        <v>41514428955.976013</v>
      </c>
    </row>
    <row r="742" spans="19:19">
      <c r="S742">
        <v>417685844477</v>
      </c>
    </row>
    <row r="743" spans="19:19">
      <c r="S743">
        <v>439024476263</v>
      </c>
    </row>
    <row r="744" spans="19:19">
      <c r="S744">
        <v>-21338631786</v>
      </c>
    </row>
    <row r="745" spans="19:19">
      <c r="S745">
        <v>0</v>
      </c>
    </row>
    <row r="746" spans="19:19">
      <c r="S746">
        <v>0</v>
      </c>
    </row>
    <row r="747" spans="19:19">
      <c r="S747">
        <v>-16088055781.024002</v>
      </c>
    </row>
    <row r="748" spans="19:19">
      <c r="S748">
        <v>3436981713.9759979</v>
      </c>
    </row>
    <row r="749" spans="19:19">
      <c r="S749">
        <v>-19525037495</v>
      </c>
    </row>
    <row r="750" spans="19:19">
      <c r="S750">
        <v>-866835904</v>
      </c>
    </row>
    <row r="751" spans="19:19">
      <c r="S751">
        <v>17334001</v>
      </c>
    </row>
    <row r="752" spans="19:19">
      <c r="S752">
        <v>-884169905</v>
      </c>
    </row>
    <row r="753" spans="19:19">
      <c r="S753">
        <v>0</v>
      </c>
    </row>
    <row r="754" spans="19:19">
      <c r="S754">
        <v>-167406615278</v>
      </c>
    </row>
    <row r="755" spans="19:19">
      <c r="S755">
        <v>-191809908558</v>
      </c>
    </row>
    <row r="756" spans="19:19">
      <c r="S756">
        <v>21954402469964.273</v>
      </c>
    </row>
    <row r="757" spans="19:19">
      <c r="S757">
        <v>775276843937.85059</v>
      </c>
    </row>
    <row r="762" spans="19:19">
      <c r="S762">
        <v>22729679313902.125</v>
      </c>
    </row>
    <row r="763" spans="19:19">
      <c r="S763">
        <v>332549058276444.63</v>
      </c>
    </row>
    <row r="764" spans="19:19">
      <c r="S764">
        <v>0</v>
      </c>
    </row>
  </sheetData>
  <phoneticPr fontId="27" type="noConversion"/>
  <pageMargins left="0.7" right="0.7" top="0.75" bottom="0.75" header="0.3" footer="0.3"/>
  <pageSetup paperSize="9" scale="83" orientation="portrait" r:id="rId1"/>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2:BP586"/>
  <sheetViews>
    <sheetView view="pageBreakPreview" topLeftCell="A313" zoomScale="85" zoomScaleSheetLayoutView="85" workbookViewId="0">
      <pane xSplit="22" topLeftCell="AF1" activePane="topRight" state="frozen"/>
      <selection activeCell="F20" sqref="F20"/>
      <selection pane="topRight" activeCell="F20" sqref="F20"/>
    </sheetView>
  </sheetViews>
  <sheetFormatPr defaultRowHeight="16.5"/>
  <cols>
    <col min="2" max="2" width="21.625" bestFit="1" customWidth="1"/>
    <col min="3" max="3" width="19.5" customWidth="1"/>
    <col min="4" max="4" width="2.125" customWidth="1"/>
    <col min="5" max="5" width="2.375" customWidth="1"/>
    <col min="6" max="6" width="2.25" customWidth="1"/>
    <col min="10" max="18" width="10" hidden="1" customWidth="1"/>
    <col min="19" max="20" width="10.875" hidden="1" customWidth="1"/>
    <col min="21" max="21" width="20.625" hidden="1" customWidth="1"/>
    <col min="22" max="22" width="25" hidden="1" customWidth="1"/>
    <col min="23" max="23" width="24.25" customWidth="1"/>
    <col min="24" max="34" width="19.375" customWidth="1"/>
    <col min="35" max="35" width="27.625" customWidth="1"/>
    <col min="36" max="36" width="3.75" bestFit="1" customWidth="1"/>
    <col min="52" max="64" width="0" hidden="1" customWidth="1"/>
    <col min="65" max="65" width="0" style="117" hidden="1" customWidth="1"/>
    <col min="68" max="68" width="19.25" bestFit="1" customWidth="1"/>
  </cols>
  <sheetData>
    <row r="2" spans="1:68" ht="22.5">
      <c r="D2" s="88" t="s">
        <v>689</v>
      </c>
      <c r="E2" s="1"/>
      <c r="F2" s="1"/>
      <c r="G2" s="1"/>
      <c r="H2" s="1"/>
      <c r="I2" s="50"/>
      <c r="J2" s="54"/>
      <c r="K2" s="54"/>
      <c r="L2" s="54"/>
      <c r="M2" s="54"/>
      <c r="N2" s="54"/>
      <c r="O2" s="54"/>
      <c r="P2" s="54"/>
      <c r="Q2" s="54"/>
      <c r="R2" s="54"/>
      <c r="S2" s="65"/>
      <c r="T2" s="65"/>
      <c r="U2" s="65"/>
      <c r="V2" s="98" t="s">
        <v>669</v>
      </c>
      <c r="W2" s="99" t="s">
        <v>670</v>
      </c>
      <c r="X2" t="s">
        <v>699</v>
      </c>
      <c r="Y2" t="s">
        <v>703</v>
      </c>
      <c r="Z2" t="s">
        <v>697</v>
      </c>
      <c r="AA2" t="s">
        <v>704</v>
      </c>
      <c r="AB2" t="s">
        <v>702</v>
      </c>
      <c r="AC2" t="s">
        <v>707</v>
      </c>
      <c r="AD2" t="s">
        <v>716</v>
      </c>
      <c r="AE2" t="s">
        <v>725</v>
      </c>
      <c r="AF2" t="s">
        <v>734</v>
      </c>
      <c r="AH2" t="s">
        <v>743</v>
      </c>
    </row>
    <row r="3" spans="1:68" ht="33">
      <c r="B3" s="104" t="s">
        <v>683</v>
      </c>
      <c r="C3" s="75" t="s">
        <v>682</v>
      </c>
      <c r="D3" s="64"/>
      <c r="E3" s="1"/>
      <c r="F3" s="1"/>
      <c r="G3" s="1"/>
      <c r="H3" s="1"/>
      <c r="I3" s="50"/>
      <c r="J3" s="54">
        <v>1</v>
      </c>
      <c r="K3" s="54">
        <v>2</v>
      </c>
      <c r="L3" s="54">
        <v>3</v>
      </c>
      <c r="M3" s="54">
        <v>4</v>
      </c>
      <c r="N3" s="54">
        <v>5</v>
      </c>
      <c r="O3" s="54">
        <v>6</v>
      </c>
      <c r="P3" s="54">
        <v>7</v>
      </c>
      <c r="Q3" s="54">
        <v>8</v>
      </c>
      <c r="R3" s="54">
        <v>9</v>
      </c>
      <c r="S3" s="54">
        <v>10</v>
      </c>
      <c r="T3" s="51">
        <v>11</v>
      </c>
      <c r="U3" s="51">
        <v>12</v>
      </c>
      <c r="V3" s="48">
        <v>13</v>
      </c>
      <c r="W3" s="48">
        <v>14</v>
      </c>
      <c r="X3" s="48"/>
      <c r="Y3" s="48"/>
      <c r="Z3" s="48"/>
      <c r="AA3" s="48"/>
      <c r="AB3" s="48"/>
      <c r="AC3" s="48"/>
      <c r="AD3" s="48"/>
      <c r="AE3" s="48"/>
      <c r="AF3" s="48"/>
      <c r="AG3" s="48"/>
      <c r="AH3" s="48"/>
      <c r="AI3" s="48"/>
    </row>
    <row r="4" spans="1:68">
      <c r="D4" s="64"/>
      <c r="E4" s="1"/>
      <c r="F4" s="1"/>
      <c r="G4" s="1"/>
      <c r="H4" s="1"/>
      <c r="I4" s="50"/>
      <c r="J4" s="51" t="s">
        <v>1</v>
      </c>
      <c r="K4" s="51" t="s">
        <v>2</v>
      </c>
      <c r="L4" s="51" t="s">
        <v>3</v>
      </c>
      <c r="M4" s="51" t="s">
        <v>84</v>
      </c>
      <c r="N4" s="51" t="s">
        <v>85</v>
      </c>
      <c r="O4" s="51" t="s">
        <v>86</v>
      </c>
      <c r="P4" s="51" t="s">
        <v>87</v>
      </c>
      <c r="Q4" s="51" t="s">
        <v>88</v>
      </c>
      <c r="R4" s="51" t="s">
        <v>83</v>
      </c>
      <c r="S4" s="51" t="s">
        <v>89</v>
      </c>
      <c r="T4" s="100" t="s">
        <v>94</v>
      </c>
      <c r="U4" s="103" t="s">
        <v>101</v>
      </c>
      <c r="V4" s="43" t="s">
        <v>104</v>
      </c>
      <c r="W4" s="43" t="s">
        <v>667</v>
      </c>
      <c r="X4" s="43" t="s">
        <v>673</v>
      </c>
      <c r="Y4" s="108" t="s">
        <v>690</v>
      </c>
      <c r="Z4" s="110" t="s">
        <v>694</v>
      </c>
      <c r="AA4" s="112" t="s">
        <v>696</v>
      </c>
      <c r="AB4" s="43" t="s">
        <v>698</v>
      </c>
      <c r="AC4" s="43" t="s">
        <v>754</v>
      </c>
      <c r="AD4" s="43" t="s">
        <v>755</v>
      </c>
      <c r="AE4" s="43" t="s">
        <v>756</v>
      </c>
      <c r="AF4" s="43" t="s">
        <v>757</v>
      </c>
      <c r="AG4" s="43"/>
      <c r="AH4" s="43" t="s">
        <v>758</v>
      </c>
      <c r="AI4" s="43" t="s">
        <v>750</v>
      </c>
    </row>
    <row r="5" spans="1:68">
      <c r="A5" t="s">
        <v>303</v>
      </c>
      <c r="D5" s="64"/>
      <c r="E5" s="1"/>
      <c r="F5" s="1"/>
      <c r="G5" s="1"/>
      <c r="H5" s="1"/>
      <c r="I5" s="50"/>
      <c r="J5" s="54"/>
      <c r="K5" s="54"/>
      <c r="L5" s="54"/>
      <c r="M5" s="54"/>
      <c r="N5" s="54"/>
      <c r="O5" s="54"/>
      <c r="P5" s="54"/>
      <c r="Q5" s="54"/>
      <c r="R5" s="54"/>
      <c r="S5" s="65"/>
      <c r="T5" s="65"/>
      <c r="U5" s="65"/>
      <c r="AZ5" t="s">
        <v>671</v>
      </c>
      <c r="BC5" t="s">
        <v>672</v>
      </c>
    </row>
    <row r="6" spans="1:68">
      <c r="A6" s="48">
        <v>1</v>
      </c>
      <c r="B6" s="48"/>
      <c r="C6" s="20" t="s">
        <v>20</v>
      </c>
      <c r="D6" s="66" t="s">
        <v>106</v>
      </c>
      <c r="E6" s="66"/>
      <c r="F6" s="66"/>
      <c r="G6" s="66"/>
      <c r="H6" s="66"/>
      <c r="I6" s="66" t="s">
        <v>304</v>
      </c>
      <c r="J6" s="54">
        <v>8183336920769</v>
      </c>
      <c r="K6" s="54">
        <v>5739997773861</v>
      </c>
      <c r="L6" s="54">
        <v>5211740073940</v>
      </c>
      <c r="M6" s="54">
        <v>7139526206870</v>
      </c>
      <c r="N6" s="54">
        <v>4492584856353</v>
      </c>
      <c r="O6" s="54">
        <v>7694706332353</v>
      </c>
      <c r="P6" s="54">
        <v>5907648423377</v>
      </c>
      <c r="Q6" s="54">
        <v>8231925059821</v>
      </c>
      <c r="R6" s="54">
        <v>7800887344234</v>
      </c>
      <c r="S6" s="65">
        <v>8355811373332</v>
      </c>
      <c r="T6" s="65">
        <v>7902508750785</v>
      </c>
      <c r="U6" s="101">
        <v>8167257931185</v>
      </c>
      <c r="V6" s="77">
        <v>7785356135977</v>
      </c>
      <c r="W6" s="105">
        <v>8112709485781</v>
      </c>
      <c r="X6" s="105">
        <v>19551299210738</v>
      </c>
      <c r="Y6" s="105">
        <v>17025612795932.697</v>
      </c>
      <c r="Z6" s="105">
        <v>20704739751821</v>
      </c>
      <c r="AA6" s="105">
        <v>20748395788238</v>
      </c>
      <c r="AB6" s="105">
        <v>18529154695742</v>
      </c>
      <c r="AC6" s="105">
        <v>27551569588591</v>
      </c>
      <c r="AD6" s="105">
        <v>21006953637501</v>
      </c>
      <c r="AE6" s="105">
        <v>17587059297372</v>
      </c>
      <c r="AF6" s="105">
        <v>20477802062190</v>
      </c>
      <c r="AG6" s="105">
        <v>17025612795932.697</v>
      </c>
      <c r="AH6" s="105">
        <v>19983915604439</v>
      </c>
      <c r="AI6" s="90">
        <v>19983915604439</v>
      </c>
      <c r="AJ6" s="79">
        <f t="shared" ref="AJ6:AJ69" si="0">Y6-AG6</f>
        <v>0</v>
      </c>
      <c r="AL6" s="82" t="s">
        <v>106</v>
      </c>
      <c r="AM6" s="82"/>
      <c r="AN6" s="82"/>
      <c r="AO6" s="82"/>
      <c r="AP6" s="82"/>
      <c r="AQ6" s="82" t="s">
        <v>304</v>
      </c>
      <c r="AS6" t="str">
        <f t="shared" ref="AS6:AS69" si="1">IF(AL6=D6,"y","no!!!!!!!!!!!!!!!")</f>
        <v>y</v>
      </c>
      <c r="AT6" t="str">
        <f t="shared" ref="AT6:AT69" si="2">IF(AM6=E6,"y","no!!!!!!!!!!!!!!!")</f>
        <v>y</v>
      </c>
      <c r="AU6" t="str">
        <f t="shared" ref="AU6:AU69" si="3">IF(AN6=F6,"y","no!!!!!!!!!!!!!!!")</f>
        <v>y</v>
      </c>
      <c r="AV6" t="str">
        <f t="shared" ref="AV6:AV69" si="4">IF(AO6=G6,"y","no!!!!!!!!!!!!!!!")</f>
        <v>y</v>
      </c>
      <c r="AW6" t="str">
        <f t="shared" ref="AW6:AW69" si="5">IF(AP6=H6,"y","no!!!!!!!!!!!!!!!")</f>
        <v>y</v>
      </c>
      <c r="AX6" t="str">
        <f t="shared" ref="AX6:AX69" si="6">IF(AQ6=I6,"y","no!!!!!!!!!!!!!!!")</f>
        <v>y</v>
      </c>
      <c r="AZ6">
        <v>7785356135977</v>
      </c>
      <c r="BA6" s="77">
        <f t="shared" ref="BA6:BA69" si="7">AZ6-V6</f>
        <v>0</v>
      </c>
      <c r="BC6">
        <v>7785356135977</v>
      </c>
      <c r="BD6" s="77">
        <f t="shared" ref="BD6:BD69" si="8">BC6-V6</f>
        <v>0</v>
      </c>
      <c r="BF6">
        <v>20704739751821</v>
      </c>
      <c r="BG6" s="107">
        <f t="shared" ref="BG6:BG69" si="9">BF6-Z6</f>
        <v>0</v>
      </c>
      <c r="BI6">
        <v>20748395788238</v>
      </c>
      <c r="BJ6" s="107">
        <f t="shared" ref="BJ6:BJ69" si="10">BI6-AA6</f>
        <v>0</v>
      </c>
      <c r="BL6">
        <v>27512834686804</v>
      </c>
      <c r="BM6" s="117">
        <f t="shared" ref="BM6:BM69" si="11">BL6-AC6</f>
        <v>-38734901787</v>
      </c>
      <c r="BO6">
        <v>21006953637501</v>
      </c>
      <c r="BP6" s="107">
        <f t="shared" ref="BP6:BP69" si="12">BO6-AD6</f>
        <v>0</v>
      </c>
    </row>
    <row r="7" spans="1:68">
      <c r="A7" s="48">
        <v>2</v>
      </c>
      <c r="B7" s="48"/>
      <c r="C7" s="48"/>
      <c r="D7" s="67"/>
      <c r="E7" s="67" t="s">
        <v>107</v>
      </c>
      <c r="F7" s="67"/>
      <c r="G7" s="67"/>
      <c r="H7" s="67"/>
      <c r="I7" s="67"/>
      <c r="J7" s="54">
        <v>905351823393</v>
      </c>
      <c r="K7" s="54">
        <v>965166837286</v>
      </c>
      <c r="L7" s="54">
        <v>1112039107647</v>
      </c>
      <c r="M7" s="54">
        <v>1467052916510</v>
      </c>
      <c r="N7" s="54">
        <v>987868803480</v>
      </c>
      <c r="O7" s="54">
        <v>1119185293255</v>
      </c>
      <c r="P7" s="54">
        <v>1301526504155</v>
      </c>
      <c r="Q7" s="54">
        <v>1669026117524</v>
      </c>
      <c r="R7" s="54">
        <v>1465518397352</v>
      </c>
      <c r="S7" s="65">
        <v>1033887920059</v>
      </c>
      <c r="T7" s="65">
        <v>1287952911552</v>
      </c>
      <c r="U7" s="101">
        <v>1188775631780</v>
      </c>
      <c r="V7" s="77">
        <v>1418538655069</v>
      </c>
      <c r="W7" s="105">
        <v>1136362657020</v>
      </c>
      <c r="X7" s="105">
        <v>2040167656253</v>
      </c>
      <c r="Y7" s="105">
        <v>1690027418581</v>
      </c>
      <c r="Z7" s="105">
        <v>2100303999772</v>
      </c>
      <c r="AA7" s="105">
        <v>1824485215002</v>
      </c>
      <c r="AB7" s="105">
        <v>1866617887709</v>
      </c>
      <c r="AC7" s="105">
        <v>1462150725186</v>
      </c>
      <c r="AD7" s="105">
        <v>2407202840517</v>
      </c>
      <c r="AE7" s="105">
        <v>1712716165291</v>
      </c>
      <c r="AF7" s="105">
        <v>1466692526995</v>
      </c>
      <c r="AG7" s="105">
        <v>1690027418581</v>
      </c>
      <c r="AH7" s="105">
        <v>1640301021908</v>
      </c>
      <c r="AI7" s="90">
        <v>1640301021908</v>
      </c>
      <c r="AJ7" s="79">
        <f t="shared" si="0"/>
        <v>0</v>
      </c>
      <c r="AL7" s="83"/>
      <c r="AM7" s="83" t="s">
        <v>107</v>
      </c>
      <c r="AN7" s="83"/>
      <c r="AO7" s="83"/>
      <c r="AP7" s="83"/>
      <c r="AQ7" s="83"/>
      <c r="AS7" t="str">
        <f t="shared" si="1"/>
        <v>y</v>
      </c>
      <c r="AT7" t="str">
        <f t="shared" si="2"/>
        <v>y</v>
      </c>
      <c r="AU7" t="str">
        <f t="shared" si="3"/>
        <v>y</v>
      </c>
      <c r="AV7" t="str">
        <f t="shared" si="4"/>
        <v>y</v>
      </c>
      <c r="AW7" t="str">
        <f t="shared" si="5"/>
        <v>y</v>
      </c>
      <c r="AX7" t="str">
        <f t="shared" si="6"/>
        <v>y</v>
      </c>
      <c r="AZ7">
        <v>1418538655069</v>
      </c>
      <c r="BA7" s="77">
        <f t="shared" si="7"/>
        <v>0</v>
      </c>
      <c r="BC7">
        <v>1418538655069</v>
      </c>
      <c r="BD7" s="77">
        <f t="shared" si="8"/>
        <v>0</v>
      </c>
      <c r="BF7">
        <v>2100303999772</v>
      </c>
      <c r="BG7" s="107">
        <f t="shared" si="9"/>
        <v>0</v>
      </c>
      <c r="BI7">
        <v>1824485215002</v>
      </c>
      <c r="BJ7" s="107">
        <f t="shared" si="10"/>
        <v>0</v>
      </c>
      <c r="BL7">
        <v>1462150725186</v>
      </c>
      <c r="BM7" s="117">
        <f t="shared" si="11"/>
        <v>0</v>
      </c>
      <c r="BO7">
        <v>2407202840517</v>
      </c>
      <c r="BP7" s="107">
        <f t="shared" si="12"/>
        <v>0</v>
      </c>
    </row>
    <row r="8" spans="1:68">
      <c r="A8" s="48">
        <v>3</v>
      </c>
      <c r="B8" s="48"/>
      <c r="C8" s="48"/>
      <c r="D8" s="67"/>
      <c r="E8" s="67" t="s">
        <v>108</v>
      </c>
      <c r="F8" s="67"/>
      <c r="G8" s="67"/>
      <c r="H8" s="67"/>
      <c r="I8" s="67"/>
      <c r="J8" s="54">
        <v>181473504799</v>
      </c>
      <c r="K8" s="54">
        <v>172286833490</v>
      </c>
      <c r="L8" s="54">
        <v>172169019286</v>
      </c>
      <c r="M8" s="54">
        <v>163882459431</v>
      </c>
      <c r="N8" s="54">
        <v>161730441969</v>
      </c>
      <c r="O8" s="54">
        <v>165849981635</v>
      </c>
      <c r="P8" s="54">
        <v>145509706291</v>
      </c>
      <c r="Q8" s="54">
        <v>141094085021</v>
      </c>
      <c r="R8" s="54">
        <v>138757122552</v>
      </c>
      <c r="S8" s="65">
        <v>128365940852</v>
      </c>
      <c r="T8" s="65">
        <v>138818780265</v>
      </c>
      <c r="U8" s="101">
        <v>129974045493</v>
      </c>
      <c r="V8" s="77">
        <v>125539626361</v>
      </c>
      <c r="W8" s="105">
        <v>121857797950</v>
      </c>
      <c r="X8" s="105">
        <v>768704902656</v>
      </c>
      <c r="Y8" s="105">
        <v>556825704428</v>
      </c>
      <c r="Z8" s="105">
        <v>587720483655</v>
      </c>
      <c r="AA8" s="105">
        <v>663082411569</v>
      </c>
      <c r="AB8" s="105">
        <v>580771193489</v>
      </c>
      <c r="AC8" s="105">
        <v>667388437676</v>
      </c>
      <c r="AD8" s="105">
        <v>608061998938</v>
      </c>
      <c r="AE8" s="105">
        <v>676121852218</v>
      </c>
      <c r="AF8" s="105">
        <v>686176364566</v>
      </c>
      <c r="AG8" s="105">
        <v>556825704428</v>
      </c>
      <c r="AH8" s="105">
        <v>583913564181</v>
      </c>
      <c r="AI8" s="90">
        <v>583913564181</v>
      </c>
      <c r="AJ8" s="79">
        <f t="shared" si="0"/>
        <v>0</v>
      </c>
      <c r="AL8" s="83"/>
      <c r="AM8" s="83" t="s">
        <v>108</v>
      </c>
      <c r="AN8" s="83"/>
      <c r="AO8" s="83"/>
      <c r="AP8" s="83"/>
      <c r="AQ8" s="83"/>
      <c r="AS8" t="str">
        <f t="shared" si="1"/>
        <v>y</v>
      </c>
      <c r="AT8" t="str">
        <f t="shared" si="2"/>
        <v>y</v>
      </c>
      <c r="AU8" t="str">
        <f t="shared" si="3"/>
        <v>y</v>
      </c>
      <c r="AV8" t="str">
        <f t="shared" si="4"/>
        <v>y</v>
      </c>
      <c r="AW8" t="str">
        <f t="shared" si="5"/>
        <v>y</v>
      </c>
      <c r="AX8" t="str">
        <f t="shared" si="6"/>
        <v>y</v>
      </c>
      <c r="AZ8">
        <v>125539626361</v>
      </c>
      <c r="BA8" s="77">
        <f t="shared" si="7"/>
        <v>0</v>
      </c>
      <c r="BC8">
        <v>125539626361</v>
      </c>
      <c r="BD8" s="77">
        <f t="shared" si="8"/>
        <v>0</v>
      </c>
      <c r="BF8">
        <v>587720483655</v>
      </c>
      <c r="BG8" s="107">
        <f t="shared" si="9"/>
        <v>0</v>
      </c>
      <c r="BI8">
        <v>663082411569</v>
      </c>
      <c r="BJ8" s="107">
        <f t="shared" si="10"/>
        <v>0</v>
      </c>
      <c r="BL8">
        <v>667388437676</v>
      </c>
      <c r="BM8" s="117">
        <f t="shared" si="11"/>
        <v>0</v>
      </c>
      <c r="BO8">
        <v>608061998938</v>
      </c>
      <c r="BP8" s="107">
        <f t="shared" si="12"/>
        <v>0</v>
      </c>
    </row>
    <row r="9" spans="1:68">
      <c r="A9" s="48">
        <v>4</v>
      </c>
      <c r="B9" s="48"/>
      <c r="C9" s="48"/>
      <c r="D9" s="66"/>
      <c r="E9" s="66" t="s">
        <v>109</v>
      </c>
      <c r="F9" s="66"/>
      <c r="G9" s="66"/>
      <c r="H9" s="66"/>
      <c r="I9" s="66"/>
      <c r="J9" s="54">
        <v>6031231596349</v>
      </c>
      <c r="K9" s="54">
        <v>4161170716507</v>
      </c>
      <c r="L9" s="54">
        <v>2929453226388</v>
      </c>
      <c r="M9" s="54">
        <v>5057689518307</v>
      </c>
      <c r="N9" s="54">
        <v>2969022312036</v>
      </c>
      <c r="O9" s="54">
        <v>5966524940882</v>
      </c>
      <c r="P9" s="54">
        <v>3713910490295</v>
      </c>
      <c r="Q9" s="54">
        <v>4570029484696</v>
      </c>
      <c r="R9" s="54">
        <v>5569495503757</v>
      </c>
      <c r="S9" s="65">
        <v>6144659729285</v>
      </c>
      <c r="T9" s="65">
        <v>5821606311784</v>
      </c>
      <c r="U9" s="101">
        <v>6292284229783</v>
      </c>
      <c r="V9" s="77">
        <v>5879250850126</v>
      </c>
      <c r="W9" s="105">
        <v>6228941583480</v>
      </c>
      <c r="X9" s="105">
        <v>7703110860154</v>
      </c>
      <c r="Y9" s="105">
        <v>6634054696363</v>
      </c>
      <c r="Z9" s="105">
        <v>10750094193458</v>
      </c>
      <c r="AA9" s="105">
        <v>11540034114974</v>
      </c>
      <c r="AB9" s="105">
        <v>9168833287779</v>
      </c>
      <c r="AC9" s="105">
        <v>16184879534403</v>
      </c>
      <c r="AD9" s="105">
        <v>10553363338962</v>
      </c>
      <c r="AE9" s="105">
        <v>8631189543065</v>
      </c>
      <c r="AF9" s="105">
        <v>11665184552169</v>
      </c>
      <c r="AG9" s="105">
        <v>6634054696363</v>
      </c>
      <c r="AH9" s="105">
        <v>11168327256825</v>
      </c>
      <c r="AI9" s="90">
        <v>11168327256825</v>
      </c>
      <c r="AJ9" s="79">
        <f t="shared" si="0"/>
        <v>0</v>
      </c>
      <c r="AL9" s="82"/>
      <c r="AM9" s="82" t="s">
        <v>109</v>
      </c>
      <c r="AN9" s="82"/>
      <c r="AO9" s="82"/>
      <c r="AP9" s="82"/>
      <c r="AQ9" s="82"/>
      <c r="AS9" t="str">
        <f t="shared" si="1"/>
        <v>y</v>
      </c>
      <c r="AT9" t="str">
        <f t="shared" si="2"/>
        <v>y</v>
      </c>
      <c r="AU9" t="str">
        <f t="shared" si="3"/>
        <v>y</v>
      </c>
      <c r="AV9" t="str">
        <f t="shared" si="4"/>
        <v>y</v>
      </c>
      <c r="AW9" t="str">
        <f t="shared" si="5"/>
        <v>y</v>
      </c>
      <c r="AX9" t="str">
        <f t="shared" si="6"/>
        <v>y</v>
      </c>
      <c r="AZ9">
        <v>5879250850126</v>
      </c>
      <c r="BA9" s="77">
        <f t="shared" si="7"/>
        <v>0</v>
      </c>
      <c r="BC9">
        <v>5879250850126</v>
      </c>
      <c r="BD9" s="77">
        <f t="shared" si="8"/>
        <v>0</v>
      </c>
      <c r="BF9">
        <v>10750094193458</v>
      </c>
      <c r="BG9" s="107">
        <f t="shared" si="9"/>
        <v>0</v>
      </c>
      <c r="BI9">
        <v>11540034114974</v>
      </c>
      <c r="BJ9" s="107">
        <f t="shared" si="10"/>
        <v>0</v>
      </c>
      <c r="BL9">
        <v>16146144632616</v>
      </c>
      <c r="BM9" s="117">
        <f t="shared" si="11"/>
        <v>-38734901787</v>
      </c>
      <c r="BO9">
        <v>10553363338962</v>
      </c>
      <c r="BP9" s="107">
        <f t="shared" si="12"/>
        <v>0</v>
      </c>
    </row>
    <row r="10" spans="1:68">
      <c r="A10" s="48">
        <v>5</v>
      </c>
      <c r="B10" s="48"/>
      <c r="C10" s="48"/>
      <c r="D10" s="67"/>
      <c r="E10" s="67"/>
      <c r="F10" s="67" t="s">
        <v>305</v>
      </c>
      <c r="G10" s="67"/>
      <c r="H10" s="67"/>
      <c r="I10" s="67"/>
      <c r="J10" s="54">
        <v>4505395786983</v>
      </c>
      <c r="K10" s="54">
        <v>2749000057247</v>
      </c>
      <c r="L10" s="54">
        <v>1459305481478</v>
      </c>
      <c r="M10" s="54">
        <v>3641250299587</v>
      </c>
      <c r="N10" s="54">
        <v>1360257533141</v>
      </c>
      <c r="O10" s="54">
        <v>4673770028269</v>
      </c>
      <c r="P10" s="54">
        <v>2119676588601</v>
      </c>
      <c r="Q10" s="54">
        <v>2943329369443</v>
      </c>
      <c r="R10" s="54">
        <v>3970408339349</v>
      </c>
      <c r="S10" s="65">
        <v>3936562411865</v>
      </c>
      <c r="T10" s="65">
        <v>3741460339034</v>
      </c>
      <c r="U10" s="101">
        <v>5187371860559</v>
      </c>
      <c r="V10" s="77">
        <v>5513761901037</v>
      </c>
      <c r="W10" s="105">
        <v>4942970806613</v>
      </c>
      <c r="X10" s="105">
        <v>7444422088335</v>
      </c>
      <c r="Y10" s="105">
        <v>6242495276678</v>
      </c>
      <c r="Z10" s="105">
        <v>10413794751643</v>
      </c>
      <c r="AA10" s="105">
        <v>11290773421853</v>
      </c>
      <c r="AB10" s="105">
        <v>8879761213781</v>
      </c>
      <c r="AC10" s="105">
        <v>15806859700557</v>
      </c>
      <c r="AD10" s="105">
        <v>10275779750739</v>
      </c>
      <c r="AE10" s="105">
        <v>8228715684408</v>
      </c>
      <c r="AF10" s="105">
        <v>11367692127695</v>
      </c>
      <c r="AG10" s="105">
        <v>6242495276678</v>
      </c>
      <c r="AH10" s="105">
        <v>10830992911137</v>
      </c>
      <c r="AI10" s="90">
        <v>10830992911137</v>
      </c>
      <c r="AJ10" s="79">
        <f t="shared" si="0"/>
        <v>0</v>
      </c>
      <c r="AL10" s="83"/>
      <c r="AM10" s="83"/>
      <c r="AN10" s="83" t="s">
        <v>305</v>
      </c>
      <c r="AO10" s="83"/>
      <c r="AP10" s="83"/>
      <c r="AQ10" s="83"/>
      <c r="AS10" t="str">
        <f t="shared" si="1"/>
        <v>y</v>
      </c>
      <c r="AT10" t="str">
        <f t="shared" si="2"/>
        <v>y</v>
      </c>
      <c r="AU10" t="str">
        <f t="shared" si="3"/>
        <v>y</v>
      </c>
      <c r="AV10" t="str">
        <f t="shared" si="4"/>
        <v>y</v>
      </c>
      <c r="AW10" t="str">
        <f t="shared" si="5"/>
        <v>y</v>
      </c>
      <c r="AX10" t="str">
        <f t="shared" si="6"/>
        <v>y</v>
      </c>
      <c r="AZ10">
        <v>5513761901037</v>
      </c>
      <c r="BA10" s="77">
        <f t="shared" si="7"/>
        <v>0</v>
      </c>
      <c r="BC10">
        <v>5513761901037</v>
      </c>
      <c r="BD10" s="77">
        <f t="shared" si="8"/>
        <v>0</v>
      </c>
      <c r="BF10">
        <v>10413794751643</v>
      </c>
      <c r="BG10" s="107">
        <f t="shared" si="9"/>
        <v>0</v>
      </c>
      <c r="BI10">
        <v>11290773421853</v>
      </c>
      <c r="BJ10" s="107">
        <f t="shared" si="10"/>
        <v>0</v>
      </c>
      <c r="BL10">
        <v>15806859700557</v>
      </c>
      <c r="BM10" s="117">
        <f t="shared" si="11"/>
        <v>0</v>
      </c>
      <c r="BO10">
        <v>10275779750739</v>
      </c>
      <c r="BP10" s="107">
        <f t="shared" si="12"/>
        <v>0</v>
      </c>
    </row>
    <row r="11" spans="1:68">
      <c r="A11" s="48">
        <v>6</v>
      </c>
      <c r="B11" s="48"/>
      <c r="C11" s="48"/>
      <c r="D11" s="67"/>
      <c r="E11" s="67"/>
      <c r="F11" s="67" t="s">
        <v>306</v>
      </c>
      <c r="G11" s="67"/>
      <c r="H11" s="67"/>
      <c r="I11" s="67"/>
      <c r="J11" s="54">
        <v>0</v>
      </c>
      <c r="K11" s="54">
        <v>0</v>
      </c>
      <c r="L11" s="54">
        <v>0</v>
      </c>
      <c r="M11" s="54">
        <v>0</v>
      </c>
      <c r="N11" s="54">
        <v>0</v>
      </c>
      <c r="O11" s="54">
        <v>0</v>
      </c>
      <c r="P11" s="54">
        <v>0</v>
      </c>
      <c r="Q11" s="54">
        <v>0</v>
      </c>
      <c r="R11" s="54">
        <v>0</v>
      </c>
      <c r="S11" s="65">
        <v>0</v>
      </c>
      <c r="T11" s="65">
        <v>0</v>
      </c>
      <c r="U11" s="101">
        <v>0</v>
      </c>
      <c r="V11" s="77">
        <v>0</v>
      </c>
      <c r="W11" s="105">
        <v>0</v>
      </c>
      <c r="X11" s="105">
        <v>0</v>
      </c>
      <c r="Y11" s="105">
        <v>0</v>
      </c>
      <c r="Z11" s="105">
        <v>0</v>
      </c>
      <c r="AA11" s="105">
        <v>0</v>
      </c>
      <c r="AB11" s="105">
        <v>0</v>
      </c>
      <c r="AC11" s="105">
        <v>0</v>
      </c>
      <c r="AD11" s="105">
        <v>0</v>
      </c>
      <c r="AE11" s="105">
        <v>0</v>
      </c>
      <c r="AF11" s="105">
        <v>0</v>
      </c>
      <c r="AG11" s="105">
        <v>0</v>
      </c>
      <c r="AH11" s="105">
        <v>0</v>
      </c>
      <c r="AI11" s="90">
        <v>0</v>
      </c>
      <c r="AJ11" s="79">
        <f t="shared" si="0"/>
        <v>0</v>
      </c>
      <c r="AL11" s="83"/>
      <c r="AM11" s="83"/>
      <c r="AN11" s="83" t="s">
        <v>306</v>
      </c>
      <c r="AO11" s="83"/>
      <c r="AP11" s="83"/>
      <c r="AQ11" s="83"/>
      <c r="AS11" t="str">
        <f t="shared" si="1"/>
        <v>y</v>
      </c>
      <c r="AT11" t="str">
        <f t="shared" si="2"/>
        <v>y</v>
      </c>
      <c r="AU11" t="str">
        <f t="shared" si="3"/>
        <v>y</v>
      </c>
      <c r="AV11" t="str">
        <f t="shared" si="4"/>
        <v>y</v>
      </c>
      <c r="AW11" t="str">
        <f t="shared" si="5"/>
        <v>y</v>
      </c>
      <c r="AX11" t="str">
        <f t="shared" si="6"/>
        <v>y</v>
      </c>
      <c r="AZ11">
        <v>0</v>
      </c>
      <c r="BA11" s="77">
        <f t="shared" si="7"/>
        <v>0</v>
      </c>
      <c r="BC11">
        <v>0</v>
      </c>
      <c r="BD11" s="77">
        <f t="shared" si="8"/>
        <v>0</v>
      </c>
      <c r="BF11">
        <v>0</v>
      </c>
      <c r="BG11" s="107">
        <f t="shared" si="9"/>
        <v>0</v>
      </c>
      <c r="BI11">
        <v>0</v>
      </c>
      <c r="BJ11" s="107">
        <f t="shared" si="10"/>
        <v>0</v>
      </c>
      <c r="BL11">
        <v>0</v>
      </c>
      <c r="BM11" s="117">
        <f t="shared" si="11"/>
        <v>0</v>
      </c>
      <c r="BO11">
        <v>0</v>
      </c>
      <c r="BP11" s="107">
        <f t="shared" si="12"/>
        <v>0</v>
      </c>
    </row>
    <row r="12" spans="1:68">
      <c r="A12" s="48">
        <v>7</v>
      </c>
      <c r="B12" s="48"/>
      <c r="C12" s="48"/>
      <c r="D12" s="67"/>
      <c r="E12" s="67"/>
      <c r="F12" s="67" t="s">
        <v>307</v>
      </c>
      <c r="G12" s="67"/>
      <c r="H12" s="67"/>
      <c r="I12" s="67"/>
      <c r="J12" s="54">
        <v>0</v>
      </c>
      <c r="K12" s="54">
        <v>0</v>
      </c>
      <c r="L12" s="54">
        <v>0</v>
      </c>
      <c r="M12" s="54">
        <v>0</v>
      </c>
      <c r="N12" s="54">
        <v>0</v>
      </c>
      <c r="O12" s="54">
        <v>0</v>
      </c>
      <c r="P12" s="54">
        <v>0</v>
      </c>
      <c r="Q12" s="54">
        <v>0</v>
      </c>
      <c r="R12" s="54">
        <v>0</v>
      </c>
      <c r="S12" s="65">
        <v>0</v>
      </c>
      <c r="T12" s="65">
        <v>0</v>
      </c>
      <c r="U12" s="101">
        <v>0</v>
      </c>
      <c r="V12" s="77">
        <v>0</v>
      </c>
      <c r="W12" s="105">
        <v>0</v>
      </c>
      <c r="X12" s="105">
        <v>0</v>
      </c>
      <c r="Y12" s="105">
        <v>0</v>
      </c>
      <c r="Z12" s="105">
        <v>0</v>
      </c>
      <c r="AA12" s="105">
        <v>0</v>
      </c>
      <c r="AB12" s="105">
        <v>0</v>
      </c>
      <c r="AC12" s="105">
        <v>0</v>
      </c>
      <c r="AD12" s="105">
        <v>0</v>
      </c>
      <c r="AE12" s="105">
        <v>0</v>
      </c>
      <c r="AF12" s="105">
        <v>0</v>
      </c>
      <c r="AG12" s="105">
        <v>0</v>
      </c>
      <c r="AH12" s="105">
        <v>0</v>
      </c>
      <c r="AI12" s="90">
        <v>0</v>
      </c>
      <c r="AJ12" s="79">
        <f t="shared" si="0"/>
        <v>0</v>
      </c>
      <c r="AL12" s="83"/>
      <c r="AM12" s="83"/>
      <c r="AN12" s="83" t="s">
        <v>307</v>
      </c>
      <c r="AO12" s="83"/>
      <c r="AP12" s="83"/>
      <c r="AQ12" s="83"/>
      <c r="AS12" t="str">
        <f t="shared" si="1"/>
        <v>y</v>
      </c>
      <c r="AT12" t="str">
        <f t="shared" si="2"/>
        <v>y</v>
      </c>
      <c r="AU12" t="str">
        <f t="shared" si="3"/>
        <v>y</v>
      </c>
      <c r="AV12" t="str">
        <f t="shared" si="4"/>
        <v>y</v>
      </c>
      <c r="AW12" t="str">
        <f t="shared" si="5"/>
        <v>y</v>
      </c>
      <c r="AX12" t="str">
        <f t="shared" si="6"/>
        <v>y</v>
      </c>
      <c r="AZ12">
        <v>0</v>
      </c>
      <c r="BA12" s="77">
        <f t="shared" si="7"/>
        <v>0</v>
      </c>
      <c r="BC12">
        <v>0</v>
      </c>
      <c r="BD12" s="77">
        <f t="shared" si="8"/>
        <v>0</v>
      </c>
      <c r="BF12">
        <v>0</v>
      </c>
      <c r="BG12" s="107">
        <f t="shared" si="9"/>
        <v>0</v>
      </c>
      <c r="BI12">
        <v>0</v>
      </c>
      <c r="BJ12" s="107">
        <f t="shared" si="10"/>
        <v>0</v>
      </c>
      <c r="BL12">
        <v>0</v>
      </c>
      <c r="BM12" s="117">
        <f t="shared" si="11"/>
        <v>0</v>
      </c>
      <c r="BO12">
        <v>0</v>
      </c>
      <c r="BP12" s="107">
        <f t="shared" si="12"/>
        <v>0</v>
      </c>
    </row>
    <row r="13" spans="1:68">
      <c r="A13" s="48">
        <v>8</v>
      </c>
      <c r="B13" s="48"/>
      <c r="C13" s="48"/>
      <c r="D13" s="67"/>
      <c r="E13" s="67"/>
      <c r="F13" s="67" t="s">
        <v>308</v>
      </c>
      <c r="G13" s="67"/>
      <c r="H13" s="67"/>
      <c r="I13" s="67"/>
      <c r="J13" s="54">
        <v>0</v>
      </c>
      <c r="K13" s="54">
        <v>0</v>
      </c>
      <c r="L13" s="54">
        <v>0</v>
      </c>
      <c r="M13" s="54">
        <v>0</v>
      </c>
      <c r="N13" s="54">
        <v>0</v>
      </c>
      <c r="O13" s="54">
        <v>0</v>
      </c>
      <c r="P13" s="54">
        <v>0</v>
      </c>
      <c r="Q13" s="54">
        <v>0</v>
      </c>
      <c r="R13" s="54">
        <v>0</v>
      </c>
      <c r="S13" s="65">
        <v>0</v>
      </c>
      <c r="T13" s="65">
        <v>0</v>
      </c>
      <c r="U13" s="101">
        <v>0</v>
      </c>
      <c r="V13" s="77">
        <v>0</v>
      </c>
      <c r="W13" s="105">
        <v>0</v>
      </c>
      <c r="X13" s="105">
        <v>0</v>
      </c>
      <c r="Y13" s="105">
        <v>0</v>
      </c>
      <c r="Z13" s="105">
        <v>0</v>
      </c>
      <c r="AA13" s="105">
        <v>0</v>
      </c>
      <c r="AB13" s="105">
        <v>0</v>
      </c>
      <c r="AC13" s="105">
        <v>0</v>
      </c>
      <c r="AD13" s="105">
        <v>0</v>
      </c>
      <c r="AE13" s="105">
        <v>0</v>
      </c>
      <c r="AF13" s="105">
        <v>0</v>
      </c>
      <c r="AG13" s="105">
        <v>0</v>
      </c>
      <c r="AH13" s="105">
        <v>0</v>
      </c>
      <c r="AI13" s="90">
        <v>0</v>
      </c>
      <c r="AJ13" s="79">
        <f t="shared" si="0"/>
        <v>0</v>
      </c>
      <c r="AL13" s="83"/>
      <c r="AM13" s="83"/>
      <c r="AN13" s="83" t="s">
        <v>308</v>
      </c>
      <c r="AO13" s="83"/>
      <c r="AP13" s="83"/>
      <c r="AQ13" s="83"/>
      <c r="AS13" t="str">
        <f t="shared" si="1"/>
        <v>y</v>
      </c>
      <c r="AT13" t="str">
        <f t="shared" si="2"/>
        <v>y</v>
      </c>
      <c r="AU13" t="str">
        <f t="shared" si="3"/>
        <v>y</v>
      </c>
      <c r="AV13" t="str">
        <f t="shared" si="4"/>
        <v>y</v>
      </c>
      <c r="AW13" t="str">
        <f t="shared" si="5"/>
        <v>y</v>
      </c>
      <c r="AX13" t="str">
        <f t="shared" si="6"/>
        <v>y</v>
      </c>
      <c r="AZ13">
        <v>0</v>
      </c>
      <c r="BA13" s="77">
        <f t="shared" si="7"/>
        <v>0</v>
      </c>
      <c r="BC13">
        <v>0</v>
      </c>
      <c r="BD13" s="77">
        <f t="shared" si="8"/>
        <v>0</v>
      </c>
      <c r="BF13">
        <v>0</v>
      </c>
      <c r="BG13" s="107">
        <f t="shared" si="9"/>
        <v>0</v>
      </c>
      <c r="BI13">
        <v>0</v>
      </c>
      <c r="BJ13" s="107">
        <f t="shared" si="10"/>
        <v>0</v>
      </c>
      <c r="BL13">
        <v>0</v>
      </c>
      <c r="BM13" s="117">
        <f t="shared" si="11"/>
        <v>0</v>
      </c>
      <c r="BO13">
        <v>0</v>
      </c>
      <c r="BP13" s="107">
        <f t="shared" si="12"/>
        <v>0</v>
      </c>
    </row>
    <row r="14" spans="1:68">
      <c r="A14" s="48">
        <v>9</v>
      </c>
      <c r="B14" s="48"/>
      <c r="C14" s="48"/>
      <c r="D14" s="68"/>
      <c r="E14" s="68"/>
      <c r="F14" s="68" t="s">
        <v>112</v>
      </c>
      <c r="G14" s="68"/>
      <c r="H14" s="68"/>
      <c r="I14" s="68"/>
      <c r="J14" s="54">
        <v>1525835809366</v>
      </c>
      <c r="K14" s="54">
        <v>1412170659260</v>
      </c>
      <c r="L14" s="54">
        <v>1470147744910</v>
      </c>
      <c r="M14" s="54">
        <v>1416439218720</v>
      </c>
      <c r="N14" s="54">
        <v>1608764778895</v>
      </c>
      <c r="O14" s="54">
        <v>1292754912613</v>
      </c>
      <c r="P14" s="54">
        <v>1594233901694</v>
      </c>
      <c r="Q14" s="54">
        <v>1626700115253</v>
      </c>
      <c r="R14" s="54">
        <v>1599087164408</v>
      </c>
      <c r="S14" s="65">
        <v>2208097317420</v>
      </c>
      <c r="T14" s="65">
        <v>2080145972750</v>
      </c>
      <c r="U14" s="101">
        <v>1104912369224</v>
      </c>
      <c r="V14" s="77">
        <v>365488949089</v>
      </c>
      <c r="W14" s="105">
        <v>1285970776867</v>
      </c>
      <c r="X14" s="105">
        <v>258688771819</v>
      </c>
      <c r="Y14" s="105">
        <v>391559419685</v>
      </c>
      <c r="Z14" s="105">
        <v>336299441815</v>
      </c>
      <c r="AA14" s="105">
        <v>249260693121</v>
      </c>
      <c r="AB14" s="105">
        <v>289072073998</v>
      </c>
      <c r="AC14" s="105">
        <v>378019833846</v>
      </c>
      <c r="AD14" s="105">
        <v>277583588223</v>
      </c>
      <c r="AE14" s="105">
        <v>402473858657</v>
      </c>
      <c r="AF14" s="105">
        <v>297492424474</v>
      </c>
      <c r="AG14" s="105">
        <v>391559419685</v>
      </c>
      <c r="AH14" s="105">
        <v>337334345688</v>
      </c>
      <c r="AI14" s="90">
        <v>337334345688</v>
      </c>
      <c r="AJ14" s="79">
        <f t="shared" si="0"/>
        <v>0</v>
      </c>
      <c r="AL14" s="84"/>
      <c r="AM14" s="84"/>
      <c r="AN14" s="84" t="s">
        <v>112</v>
      </c>
      <c r="AO14" s="84"/>
      <c r="AP14" s="84"/>
      <c r="AQ14" s="84"/>
      <c r="AS14" t="str">
        <f t="shared" si="1"/>
        <v>y</v>
      </c>
      <c r="AT14" t="str">
        <f t="shared" si="2"/>
        <v>y</v>
      </c>
      <c r="AU14" t="str">
        <f t="shared" si="3"/>
        <v>y</v>
      </c>
      <c r="AV14" t="str">
        <f t="shared" si="4"/>
        <v>y</v>
      </c>
      <c r="AW14" t="str">
        <f t="shared" si="5"/>
        <v>y</v>
      </c>
      <c r="AX14" t="str">
        <f t="shared" si="6"/>
        <v>y</v>
      </c>
      <c r="AZ14">
        <v>365488949089</v>
      </c>
      <c r="BA14" s="77">
        <f t="shared" si="7"/>
        <v>0</v>
      </c>
      <c r="BC14">
        <v>365488949089</v>
      </c>
      <c r="BD14" s="77">
        <f t="shared" si="8"/>
        <v>0</v>
      </c>
      <c r="BF14">
        <v>336299441815</v>
      </c>
      <c r="BG14" s="107">
        <f t="shared" si="9"/>
        <v>0</v>
      </c>
      <c r="BI14">
        <v>249260693121</v>
      </c>
      <c r="BJ14" s="107">
        <f t="shared" si="10"/>
        <v>0</v>
      </c>
      <c r="BL14">
        <v>339284932059</v>
      </c>
      <c r="BM14" s="117">
        <f t="shared" si="11"/>
        <v>-38734901787</v>
      </c>
      <c r="BO14">
        <v>277583588223</v>
      </c>
      <c r="BP14" s="107">
        <f t="shared" si="12"/>
        <v>0</v>
      </c>
    </row>
    <row r="15" spans="1:68">
      <c r="A15" s="48">
        <v>10</v>
      </c>
      <c r="B15" s="48"/>
      <c r="C15" s="48"/>
      <c r="D15" s="67"/>
      <c r="E15" s="67" t="s">
        <v>110</v>
      </c>
      <c r="F15" s="67"/>
      <c r="G15" s="67"/>
      <c r="H15" s="67"/>
      <c r="I15" s="67"/>
      <c r="J15" s="54">
        <v>1065279996228</v>
      </c>
      <c r="K15" s="54">
        <v>441373386578</v>
      </c>
      <c r="L15" s="54">
        <v>998078720619</v>
      </c>
      <c r="M15" s="54">
        <v>450901312622</v>
      </c>
      <c r="N15" s="54">
        <v>373963298868</v>
      </c>
      <c r="O15" s="54">
        <v>443146116581</v>
      </c>
      <c r="P15" s="54">
        <v>746701722636</v>
      </c>
      <c r="Q15" s="54">
        <v>1851775372580</v>
      </c>
      <c r="R15" s="54">
        <v>627116320573</v>
      </c>
      <c r="S15" s="65">
        <v>1048897783136</v>
      </c>
      <c r="T15" s="65">
        <v>654130747184</v>
      </c>
      <c r="U15" s="101">
        <v>556224024129</v>
      </c>
      <c r="V15" s="77">
        <v>362027004421</v>
      </c>
      <c r="W15" s="105">
        <v>625547447331</v>
      </c>
      <c r="X15" s="105">
        <v>9039315791675</v>
      </c>
      <c r="Y15" s="105">
        <v>8144704976560.6973</v>
      </c>
      <c r="Z15" s="105">
        <v>7266621074936</v>
      </c>
      <c r="AA15" s="105">
        <v>6720794046693</v>
      </c>
      <c r="AB15" s="105">
        <v>6912932326765</v>
      </c>
      <c r="AC15" s="105">
        <v>9237150891326</v>
      </c>
      <c r="AD15" s="105">
        <v>7438325459084</v>
      </c>
      <c r="AE15" s="105">
        <v>6567031736798</v>
      </c>
      <c r="AF15" s="105">
        <v>6659748618460</v>
      </c>
      <c r="AG15" s="105">
        <v>8144704976560.6973</v>
      </c>
      <c r="AH15" s="105">
        <v>6591373761525</v>
      </c>
      <c r="AI15" s="90">
        <v>6591373761525</v>
      </c>
      <c r="AJ15" s="79">
        <f t="shared" si="0"/>
        <v>0</v>
      </c>
      <c r="AL15" s="83"/>
      <c r="AM15" s="83" t="s">
        <v>110</v>
      </c>
      <c r="AN15" s="83"/>
      <c r="AO15" s="83"/>
      <c r="AP15" s="83"/>
      <c r="AQ15" s="83"/>
      <c r="AS15" t="str">
        <f t="shared" si="1"/>
        <v>y</v>
      </c>
      <c r="AT15" t="str">
        <f t="shared" si="2"/>
        <v>y</v>
      </c>
      <c r="AU15" t="str">
        <f t="shared" si="3"/>
        <v>y</v>
      </c>
      <c r="AV15" t="str">
        <f t="shared" si="4"/>
        <v>y</v>
      </c>
      <c r="AW15" t="str">
        <f t="shared" si="5"/>
        <v>y</v>
      </c>
      <c r="AX15" t="str">
        <f t="shared" si="6"/>
        <v>y</v>
      </c>
      <c r="AZ15">
        <v>362027004421</v>
      </c>
      <c r="BA15" s="77">
        <f t="shared" si="7"/>
        <v>0</v>
      </c>
      <c r="BC15">
        <v>362027004421</v>
      </c>
      <c r="BD15" s="77">
        <f t="shared" si="8"/>
        <v>0</v>
      </c>
      <c r="BF15">
        <v>7266621074936</v>
      </c>
      <c r="BG15" s="107">
        <f t="shared" si="9"/>
        <v>0</v>
      </c>
      <c r="BI15">
        <v>6720794046693</v>
      </c>
      <c r="BJ15" s="107">
        <f t="shared" si="10"/>
        <v>0</v>
      </c>
      <c r="BL15">
        <v>9237150891326</v>
      </c>
      <c r="BM15" s="117">
        <f t="shared" si="11"/>
        <v>0</v>
      </c>
      <c r="BO15">
        <v>7438325459084</v>
      </c>
      <c r="BP15" s="107">
        <f t="shared" si="12"/>
        <v>0</v>
      </c>
    </row>
    <row r="16" spans="1:68">
      <c r="A16" s="48">
        <v>11</v>
      </c>
      <c r="B16" s="48"/>
      <c r="C16" s="48"/>
      <c r="D16" s="67"/>
      <c r="E16" s="67" t="s">
        <v>111</v>
      </c>
      <c r="F16" s="67"/>
      <c r="G16" s="67"/>
      <c r="H16" s="67"/>
      <c r="I16" s="67"/>
      <c r="J16" s="54">
        <v>0</v>
      </c>
      <c r="K16" s="54">
        <v>0</v>
      </c>
      <c r="L16" s="54">
        <v>0</v>
      </c>
      <c r="M16" s="54">
        <v>0</v>
      </c>
      <c r="N16" s="54">
        <v>0</v>
      </c>
      <c r="O16" s="54">
        <v>0</v>
      </c>
      <c r="P16" s="54">
        <v>0</v>
      </c>
      <c r="Q16" s="54">
        <v>0</v>
      </c>
      <c r="R16" s="54">
        <v>0</v>
      </c>
      <c r="S16" s="65">
        <v>0</v>
      </c>
      <c r="T16" s="65">
        <v>0</v>
      </c>
      <c r="U16" s="101">
        <v>0</v>
      </c>
      <c r="V16" s="77">
        <v>0</v>
      </c>
      <c r="W16" s="105">
        <v>0</v>
      </c>
      <c r="X16" s="105">
        <v>0</v>
      </c>
      <c r="Y16" s="105">
        <v>0</v>
      </c>
      <c r="Z16" s="105">
        <v>0</v>
      </c>
      <c r="AA16" s="105">
        <v>0</v>
      </c>
      <c r="AB16" s="105">
        <v>0</v>
      </c>
      <c r="AC16" s="105">
        <v>0</v>
      </c>
      <c r="AD16" s="105">
        <v>0</v>
      </c>
      <c r="AE16" s="105">
        <v>0</v>
      </c>
      <c r="AF16" s="105">
        <v>0</v>
      </c>
      <c r="AG16" s="105">
        <v>0</v>
      </c>
      <c r="AH16" s="105">
        <v>0</v>
      </c>
      <c r="AI16" s="90">
        <v>0</v>
      </c>
      <c r="AJ16" s="79">
        <f t="shared" si="0"/>
        <v>0</v>
      </c>
      <c r="AL16" s="83"/>
      <c r="AM16" s="83" t="s">
        <v>111</v>
      </c>
      <c r="AN16" s="83"/>
      <c r="AO16" s="83"/>
      <c r="AP16" s="83"/>
      <c r="AQ16" s="83"/>
      <c r="AS16" t="str">
        <f t="shared" si="1"/>
        <v>y</v>
      </c>
      <c r="AT16" t="str">
        <f t="shared" si="2"/>
        <v>y</v>
      </c>
      <c r="AU16" t="str">
        <f t="shared" si="3"/>
        <v>y</v>
      </c>
      <c r="AV16" t="str">
        <f t="shared" si="4"/>
        <v>y</v>
      </c>
      <c r="AW16" t="str">
        <f t="shared" si="5"/>
        <v>y</v>
      </c>
      <c r="AX16" t="str">
        <f t="shared" si="6"/>
        <v>y</v>
      </c>
      <c r="AZ16">
        <v>0</v>
      </c>
      <c r="BA16" s="77">
        <f t="shared" si="7"/>
        <v>0</v>
      </c>
      <c r="BC16">
        <v>0</v>
      </c>
      <c r="BD16" s="77">
        <f t="shared" si="8"/>
        <v>0</v>
      </c>
      <c r="BF16">
        <v>0</v>
      </c>
      <c r="BG16" s="107">
        <f t="shared" si="9"/>
        <v>0</v>
      </c>
      <c r="BI16">
        <v>0</v>
      </c>
      <c r="BJ16" s="107">
        <f t="shared" si="10"/>
        <v>0</v>
      </c>
      <c r="BL16">
        <v>0</v>
      </c>
      <c r="BM16" s="117">
        <f t="shared" si="11"/>
        <v>0</v>
      </c>
      <c r="BO16">
        <v>0</v>
      </c>
      <c r="BP16" s="107">
        <f t="shared" si="12"/>
        <v>0</v>
      </c>
    </row>
    <row r="17" spans="1:68">
      <c r="A17" s="48">
        <v>12</v>
      </c>
      <c r="B17" s="48"/>
      <c r="C17" s="48"/>
      <c r="D17" s="67"/>
      <c r="E17" s="67" t="s">
        <v>112</v>
      </c>
      <c r="F17" s="67"/>
      <c r="G17" s="67"/>
      <c r="H17" s="67"/>
      <c r="I17" s="67"/>
      <c r="J17" s="54">
        <v>0</v>
      </c>
      <c r="K17" s="54">
        <v>0</v>
      </c>
      <c r="L17" s="54">
        <v>0</v>
      </c>
      <c r="M17" s="54">
        <v>0</v>
      </c>
      <c r="N17" s="54">
        <v>0</v>
      </c>
      <c r="O17" s="54">
        <v>0</v>
      </c>
      <c r="P17" s="54">
        <v>0</v>
      </c>
      <c r="Q17" s="54">
        <v>0</v>
      </c>
      <c r="R17" s="54">
        <v>0</v>
      </c>
      <c r="S17" s="65">
        <v>0</v>
      </c>
      <c r="T17" s="65">
        <v>0</v>
      </c>
      <c r="U17" s="101">
        <v>0</v>
      </c>
      <c r="V17" s="77">
        <v>0</v>
      </c>
      <c r="W17" s="105">
        <v>0</v>
      </c>
      <c r="X17" s="105">
        <v>0</v>
      </c>
      <c r="Y17" s="105">
        <v>0</v>
      </c>
      <c r="Z17" s="105">
        <v>0</v>
      </c>
      <c r="AA17" s="105">
        <v>0</v>
      </c>
      <c r="AB17" s="105">
        <v>0</v>
      </c>
      <c r="AC17" s="105">
        <v>0</v>
      </c>
      <c r="AD17" s="105">
        <v>0</v>
      </c>
      <c r="AE17" s="105">
        <v>0</v>
      </c>
      <c r="AF17" s="105">
        <v>0</v>
      </c>
      <c r="AG17" s="105">
        <v>0</v>
      </c>
      <c r="AH17" s="105">
        <v>0</v>
      </c>
      <c r="AI17" s="90">
        <v>0</v>
      </c>
      <c r="AJ17" s="79">
        <f t="shared" si="0"/>
        <v>0</v>
      </c>
      <c r="AL17" s="83"/>
      <c r="AM17" s="83" t="s">
        <v>112</v>
      </c>
      <c r="AN17" s="83"/>
      <c r="AO17" s="83"/>
      <c r="AP17" s="83"/>
      <c r="AQ17" s="83"/>
      <c r="AS17" t="str">
        <f t="shared" si="1"/>
        <v>y</v>
      </c>
      <c r="AT17" t="str">
        <f t="shared" si="2"/>
        <v>y</v>
      </c>
      <c r="AU17" t="str">
        <f t="shared" si="3"/>
        <v>y</v>
      </c>
      <c r="AV17" t="str">
        <f t="shared" si="4"/>
        <v>y</v>
      </c>
      <c r="AW17" t="str">
        <f t="shared" si="5"/>
        <v>y</v>
      </c>
      <c r="AX17" t="str">
        <f t="shared" si="6"/>
        <v>y</v>
      </c>
      <c r="AZ17">
        <v>0</v>
      </c>
      <c r="BA17" s="77">
        <f t="shared" si="7"/>
        <v>0</v>
      </c>
      <c r="BC17">
        <v>0</v>
      </c>
      <c r="BD17" s="77">
        <f t="shared" si="8"/>
        <v>0</v>
      </c>
      <c r="BF17">
        <v>0</v>
      </c>
      <c r="BG17" s="107">
        <f t="shared" si="9"/>
        <v>0</v>
      </c>
      <c r="BI17">
        <v>0</v>
      </c>
      <c r="BJ17" s="107">
        <f t="shared" si="10"/>
        <v>0</v>
      </c>
      <c r="BL17">
        <v>0</v>
      </c>
      <c r="BM17" s="117">
        <f t="shared" si="11"/>
        <v>0</v>
      </c>
      <c r="BO17">
        <v>0</v>
      </c>
      <c r="BP17" s="107">
        <f t="shared" si="12"/>
        <v>0</v>
      </c>
    </row>
    <row r="18" spans="1:68">
      <c r="A18" s="48">
        <v>13</v>
      </c>
      <c r="B18" s="48"/>
      <c r="C18" s="48"/>
      <c r="D18" s="66" t="s">
        <v>113</v>
      </c>
      <c r="E18" s="66"/>
      <c r="F18" s="66"/>
      <c r="G18" s="66"/>
      <c r="H18" s="66"/>
      <c r="I18" s="66"/>
      <c r="J18" s="54">
        <v>2991371392284</v>
      </c>
      <c r="K18" s="54">
        <v>2846604114996</v>
      </c>
      <c r="L18" s="54">
        <v>3436462144725</v>
      </c>
      <c r="M18" s="54">
        <v>3422646235713</v>
      </c>
      <c r="N18" s="54">
        <v>2767615333939</v>
      </c>
      <c r="O18" s="54">
        <v>2740297634002</v>
      </c>
      <c r="P18" s="54">
        <v>2690495872674</v>
      </c>
      <c r="Q18" s="54">
        <v>3300400951484</v>
      </c>
      <c r="R18" s="54">
        <v>2713153624989</v>
      </c>
      <c r="S18" s="65">
        <v>4511359579839</v>
      </c>
      <c r="T18" s="65">
        <v>3641874865325</v>
      </c>
      <c r="U18" s="101">
        <v>4226276985117</v>
      </c>
      <c r="V18" s="77">
        <v>3917838518630</v>
      </c>
      <c r="W18" s="105">
        <v>3181912141575</v>
      </c>
      <c r="X18" s="105">
        <v>9702232318244</v>
      </c>
      <c r="Y18" s="105">
        <v>6936964914403.3408</v>
      </c>
      <c r="Z18" s="105">
        <v>7819358612774.8066</v>
      </c>
      <c r="AA18" s="105">
        <v>6838657082706</v>
      </c>
      <c r="AB18" s="105">
        <v>7844059757143</v>
      </c>
      <c r="AC18" s="105">
        <v>8665549396402</v>
      </c>
      <c r="AD18" s="105">
        <v>7159171502966</v>
      </c>
      <c r="AE18" s="105">
        <v>5744012966291</v>
      </c>
      <c r="AF18" s="105">
        <v>6190736854237</v>
      </c>
      <c r="AG18" s="105">
        <v>6936964914403.3408</v>
      </c>
      <c r="AH18" s="105">
        <v>9443614105065</v>
      </c>
      <c r="AI18" s="90">
        <v>9443614105065</v>
      </c>
      <c r="AJ18" s="79">
        <f t="shared" si="0"/>
        <v>0</v>
      </c>
      <c r="AL18" s="82" t="s">
        <v>113</v>
      </c>
      <c r="AM18" s="82"/>
      <c r="AN18" s="82"/>
      <c r="AO18" s="82"/>
      <c r="AP18" s="82"/>
      <c r="AQ18" s="82"/>
      <c r="AS18" t="str">
        <f t="shared" si="1"/>
        <v>y</v>
      </c>
      <c r="AT18" t="str">
        <f t="shared" si="2"/>
        <v>y</v>
      </c>
      <c r="AU18" t="str">
        <f t="shared" si="3"/>
        <v>y</v>
      </c>
      <c r="AV18" t="str">
        <f t="shared" si="4"/>
        <v>y</v>
      </c>
      <c r="AW18" t="str">
        <f t="shared" si="5"/>
        <v>y</v>
      </c>
      <c r="AX18" t="str">
        <f t="shared" si="6"/>
        <v>y</v>
      </c>
      <c r="AZ18">
        <v>3917838518630</v>
      </c>
      <c r="BA18" s="77">
        <f t="shared" si="7"/>
        <v>0</v>
      </c>
      <c r="BC18">
        <v>3917838518630</v>
      </c>
      <c r="BD18" s="77">
        <f t="shared" si="8"/>
        <v>0</v>
      </c>
      <c r="BF18">
        <v>7819358612774.8066</v>
      </c>
      <c r="BG18" s="107">
        <f t="shared" si="9"/>
        <v>0</v>
      </c>
      <c r="BI18">
        <v>6838657082706</v>
      </c>
      <c r="BJ18" s="107">
        <f t="shared" si="10"/>
        <v>0</v>
      </c>
      <c r="BL18">
        <v>8665549396402</v>
      </c>
      <c r="BM18" s="117">
        <f t="shared" si="11"/>
        <v>0</v>
      </c>
      <c r="BO18">
        <v>7159171502966</v>
      </c>
      <c r="BP18" s="107">
        <f t="shared" si="12"/>
        <v>0</v>
      </c>
    </row>
    <row r="19" spans="1:68">
      <c r="A19" s="48">
        <v>14</v>
      </c>
      <c r="B19" s="48"/>
      <c r="C19" s="48"/>
      <c r="D19" s="66"/>
      <c r="E19" s="66" t="s">
        <v>114</v>
      </c>
      <c r="F19" s="66"/>
      <c r="G19" s="66"/>
      <c r="H19" s="66"/>
      <c r="I19" s="66"/>
      <c r="J19" s="54">
        <v>1704743627053</v>
      </c>
      <c r="K19" s="54">
        <v>1514135187716</v>
      </c>
      <c r="L19" s="54">
        <v>1923890635863</v>
      </c>
      <c r="M19" s="54">
        <v>1541270436579</v>
      </c>
      <c r="N19" s="54">
        <v>1112012822622</v>
      </c>
      <c r="O19" s="54">
        <v>910166127211</v>
      </c>
      <c r="P19" s="54">
        <v>897049444945</v>
      </c>
      <c r="Q19" s="54">
        <v>1402659144916</v>
      </c>
      <c r="R19" s="54">
        <v>1400244161605</v>
      </c>
      <c r="S19" s="65">
        <v>1833485223923</v>
      </c>
      <c r="T19" s="65">
        <v>1538989568296</v>
      </c>
      <c r="U19" s="101">
        <v>1587778961064</v>
      </c>
      <c r="V19" s="77">
        <v>1334954057346</v>
      </c>
      <c r="W19" s="105">
        <v>494344310439</v>
      </c>
      <c r="X19" s="105">
        <v>2409782966196</v>
      </c>
      <c r="Y19" s="105">
        <v>2235293068298</v>
      </c>
      <c r="Z19" s="105">
        <v>2517696090250</v>
      </c>
      <c r="AA19" s="105">
        <v>2582003044790</v>
      </c>
      <c r="AB19" s="105">
        <v>2446417709911</v>
      </c>
      <c r="AC19" s="105">
        <v>2325607251811</v>
      </c>
      <c r="AD19" s="105">
        <v>2518950409755</v>
      </c>
      <c r="AE19" s="105">
        <v>2564802027407</v>
      </c>
      <c r="AF19" s="105">
        <v>2758730800499</v>
      </c>
      <c r="AG19" s="105">
        <v>2235293068298</v>
      </c>
      <c r="AH19" s="105">
        <v>2886126521551</v>
      </c>
      <c r="AI19" s="90">
        <v>2886126521551</v>
      </c>
      <c r="AJ19" s="79">
        <f t="shared" si="0"/>
        <v>0</v>
      </c>
      <c r="AL19" s="82"/>
      <c r="AM19" s="82" t="s">
        <v>114</v>
      </c>
      <c r="AN19" s="82"/>
      <c r="AO19" s="82"/>
      <c r="AP19" s="82"/>
      <c r="AQ19" s="82"/>
      <c r="AS19" t="str">
        <f t="shared" si="1"/>
        <v>y</v>
      </c>
      <c r="AT19" t="str">
        <f t="shared" si="2"/>
        <v>y</v>
      </c>
      <c r="AU19" t="str">
        <f t="shared" si="3"/>
        <v>y</v>
      </c>
      <c r="AV19" t="str">
        <f t="shared" si="4"/>
        <v>y</v>
      </c>
      <c r="AW19" t="str">
        <f t="shared" si="5"/>
        <v>y</v>
      </c>
      <c r="AX19" t="str">
        <f t="shared" si="6"/>
        <v>y</v>
      </c>
      <c r="AZ19">
        <v>1334954057346</v>
      </c>
      <c r="BA19" s="77">
        <f t="shared" si="7"/>
        <v>0</v>
      </c>
      <c r="BC19">
        <v>1334954057346</v>
      </c>
      <c r="BD19" s="77">
        <f t="shared" si="8"/>
        <v>0</v>
      </c>
      <c r="BF19">
        <v>2517696090250</v>
      </c>
      <c r="BG19" s="107">
        <f t="shared" si="9"/>
        <v>0</v>
      </c>
      <c r="BI19">
        <v>2582003044790</v>
      </c>
      <c r="BJ19" s="107">
        <f t="shared" si="10"/>
        <v>0</v>
      </c>
      <c r="BL19">
        <v>2325607251811</v>
      </c>
      <c r="BM19" s="117">
        <f t="shared" si="11"/>
        <v>0</v>
      </c>
      <c r="BO19">
        <v>2518950409755</v>
      </c>
      <c r="BP19" s="107">
        <f t="shared" si="12"/>
        <v>0</v>
      </c>
    </row>
    <row r="20" spans="1:68">
      <c r="A20" s="48">
        <v>15</v>
      </c>
      <c r="B20" s="48"/>
      <c r="C20" s="48"/>
      <c r="D20" s="66"/>
      <c r="E20" s="66"/>
      <c r="F20" s="66" t="s">
        <v>118</v>
      </c>
      <c r="G20" s="66"/>
      <c r="H20" s="66"/>
      <c r="I20" s="66"/>
      <c r="J20" s="54">
        <v>1704743627053</v>
      </c>
      <c r="K20" s="54">
        <v>1514135187716</v>
      </c>
      <c r="L20" s="54">
        <v>1923890635863</v>
      </c>
      <c r="M20" s="54">
        <v>1541270436579</v>
      </c>
      <c r="N20" s="54">
        <v>1112012822622</v>
      </c>
      <c r="O20" s="54">
        <v>910166127211</v>
      </c>
      <c r="P20" s="54">
        <v>897049444945</v>
      </c>
      <c r="Q20" s="54">
        <v>1402659144916</v>
      </c>
      <c r="R20" s="54">
        <v>1400244161605</v>
      </c>
      <c r="S20" s="65">
        <v>1833485223923</v>
      </c>
      <c r="T20" s="65">
        <v>1538989568296</v>
      </c>
      <c r="U20" s="101">
        <v>1587778961064</v>
      </c>
      <c r="V20" s="77">
        <v>1334954057346</v>
      </c>
      <c r="W20" s="105">
        <v>494344310439</v>
      </c>
      <c r="X20" s="105">
        <v>2396098654753</v>
      </c>
      <c r="Y20" s="105">
        <v>2235293068301</v>
      </c>
      <c r="Z20" s="105">
        <v>2510360233980</v>
      </c>
      <c r="AA20" s="105">
        <v>2582003044790</v>
      </c>
      <c r="AB20" s="105">
        <v>2446417709911</v>
      </c>
      <c r="AC20" s="105">
        <v>2325607251811</v>
      </c>
      <c r="AD20" s="105">
        <v>2518950409755</v>
      </c>
      <c r="AE20" s="105">
        <v>2536233964807</v>
      </c>
      <c r="AF20" s="105">
        <v>2747408284699</v>
      </c>
      <c r="AG20" s="105">
        <v>2235293068301</v>
      </c>
      <c r="AH20" s="105">
        <v>2875581802751</v>
      </c>
      <c r="AI20" s="90">
        <v>2875581802751</v>
      </c>
      <c r="AJ20" s="79">
        <f t="shared" si="0"/>
        <v>0</v>
      </c>
      <c r="AL20" s="82"/>
      <c r="AM20" s="82"/>
      <c r="AN20" s="82" t="s">
        <v>118</v>
      </c>
      <c r="AO20" s="82"/>
      <c r="AP20" s="82"/>
      <c r="AQ20" s="82"/>
      <c r="AS20" t="str">
        <f t="shared" si="1"/>
        <v>y</v>
      </c>
      <c r="AT20" t="str">
        <f t="shared" si="2"/>
        <v>y</v>
      </c>
      <c r="AU20" t="str">
        <f t="shared" si="3"/>
        <v>y</v>
      </c>
      <c r="AV20" t="str">
        <f t="shared" si="4"/>
        <v>y</v>
      </c>
      <c r="AW20" t="str">
        <f t="shared" si="5"/>
        <v>y</v>
      </c>
      <c r="AX20" t="str">
        <f t="shared" si="6"/>
        <v>y</v>
      </c>
      <c r="AZ20">
        <v>1334954057346</v>
      </c>
      <c r="BA20" s="77">
        <f t="shared" si="7"/>
        <v>0</v>
      </c>
      <c r="BC20">
        <v>1334954057346</v>
      </c>
      <c r="BD20" s="77">
        <f t="shared" si="8"/>
        <v>0</v>
      </c>
      <c r="BF20">
        <v>2510360233980</v>
      </c>
      <c r="BG20" s="107">
        <f t="shared" si="9"/>
        <v>0</v>
      </c>
      <c r="BI20">
        <v>2582003044790</v>
      </c>
      <c r="BJ20" s="107">
        <f t="shared" si="10"/>
        <v>0</v>
      </c>
      <c r="BL20">
        <v>2325607251811</v>
      </c>
      <c r="BM20" s="117">
        <f t="shared" si="11"/>
        <v>0</v>
      </c>
      <c r="BO20">
        <v>2518950409755</v>
      </c>
      <c r="BP20" s="107">
        <f t="shared" si="12"/>
        <v>0</v>
      </c>
    </row>
    <row r="21" spans="1:68">
      <c r="A21" s="48">
        <v>16</v>
      </c>
      <c r="B21" s="48"/>
      <c r="C21" s="48"/>
      <c r="D21" s="67"/>
      <c r="E21" s="67"/>
      <c r="F21" s="67"/>
      <c r="G21" s="67" t="s">
        <v>309</v>
      </c>
      <c r="H21" s="67"/>
      <c r="I21" s="67"/>
      <c r="J21" s="54">
        <v>430819245354</v>
      </c>
      <c r="K21" s="54">
        <v>779826530350</v>
      </c>
      <c r="L21" s="54">
        <v>1285870897651</v>
      </c>
      <c r="M21" s="54">
        <v>839558873619</v>
      </c>
      <c r="N21" s="54">
        <v>346892403742</v>
      </c>
      <c r="O21" s="54">
        <v>467277434577</v>
      </c>
      <c r="P21" s="54">
        <v>732611460679</v>
      </c>
      <c r="Q21" s="54">
        <v>1011093804795</v>
      </c>
      <c r="R21" s="54">
        <v>1045482790678</v>
      </c>
      <c r="S21" s="65">
        <v>1167247874197</v>
      </c>
      <c r="T21" s="65">
        <v>1207219880264</v>
      </c>
      <c r="U21" s="101">
        <v>1253082660692</v>
      </c>
      <c r="V21" s="77">
        <v>987442427454</v>
      </c>
      <c r="W21" s="105">
        <v>208577884625</v>
      </c>
      <c r="X21" s="105">
        <v>1213395824625</v>
      </c>
      <c r="Y21" s="105">
        <v>1179669560942</v>
      </c>
      <c r="Z21" s="105">
        <v>1360501720666</v>
      </c>
      <c r="AA21" s="105">
        <v>1100380607190</v>
      </c>
      <c r="AB21" s="105">
        <v>1378203459070</v>
      </c>
      <c r="AC21" s="105">
        <v>1215234249472</v>
      </c>
      <c r="AD21" s="105">
        <v>1392645453499</v>
      </c>
      <c r="AE21" s="105">
        <v>1265888478557</v>
      </c>
      <c r="AF21" s="105">
        <v>1369644570417</v>
      </c>
      <c r="AG21" s="105">
        <v>1179669560942</v>
      </c>
      <c r="AH21" s="105">
        <v>1403731863512</v>
      </c>
      <c r="AI21" s="90">
        <v>1403731863512</v>
      </c>
      <c r="AJ21" s="79">
        <f t="shared" si="0"/>
        <v>0</v>
      </c>
      <c r="AL21" s="83"/>
      <c r="AM21" s="83"/>
      <c r="AN21" s="83"/>
      <c r="AO21" s="83" t="s">
        <v>309</v>
      </c>
      <c r="AP21" s="83"/>
      <c r="AQ21" s="83"/>
      <c r="AS21" t="str">
        <f t="shared" si="1"/>
        <v>y</v>
      </c>
      <c r="AT21" t="str">
        <f t="shared" si="2"/>
        <v>y</v>
      </c>
      <c r="AU21" t="str">
        <f t="shared" si="3"/>
        <v>y</v>
      </c>
      <c r="AV21" t="str">
        <f t="shared" si="4"/>
        <v>y</v>
      </c>
      <c r="AW21" t="str">
        <f t="shared" si="5"/>
        <v>y</v>
      </c>
      <c r="AX21" t="str">
        <f t="shared" si="6"/>
        <v>y</v>
      </c>
      <c r="AZ21">
        <v>987442427454</v>
      </c>
      <c r="BA21" s="77">
        <f t="shared" si="7"/>
        <v>0</v>
      </c>
      <c r="BC21">
        <v>987442427454</v>
      </c>
      <c r="BD21" s="77">
        <f t="shared" si="8"/>
        <v>0</v>
      </c>
      <c r="BF21">
        <v>1360501720666</v>
      </c>
      <c r="BG21" s="107">
        <f t="shared" si="9"/>
        <v>0</v>
      </c>
      <c r="BI21">
        <v>1100380607190</v>
      </c>
      <c r="BJ21" s="107">
        <f t="shared" si="10"/>
        <v>0</v>
      </c>
      <c r="BL21">
        <v>1215234249472</v>
      </c>
      <c r="BM21" s="117">
        <f t="shared" si="11"/>
        <v>0</v>
      </c>
      <c r="BO21">
        <v>1392645453499</v>
      </c>
      <c r="BP21" s="107">
        <f t="shared" si="12"/>
        <v>0</v>
      </c>
    </row>
    <row r="22" spans="1:68">
      <c r="A22" s="48">
        <v>17</v>
      </c>
      <c r="B22" s="48"/>
      <c r="C22" s="48"/>
      <c r="D22" s="67"/>
      <c r="E22" s="67"/>
      <c r="F22" s="67"/>
      <c r="G22" s="67" t="s">
        <v>310</v>
      </c>
      <c r="H22" s="67"/>
      <c r="I22" s="67"/>
      <c r="J22" s="54">
        <v>1159885987899</v>
      </c>
      <c r="K22" s="54">
        <v>734308657366</v>
      </c>
      <c r="L22" s="54">
        <v>574300560462</v>
      </c>
      <c r="M22" s="54">
        <v>693864687960</v>
      </c>
      <c r="N22" s="54">
        <v>734348243530</v>
      </c>
      <c r="O22" s="54">
        <v>410166865884</v>
      </c>
      <c r="P22" s="54">
        <v>108874043046</v>
      </c>
      <c r="Q22" s="54">
        <v>379194223121</v>
      </c>
      <c r="R22" s="54">
        <v>329638226292</v>
      </c>
      <c r="S22" s="65">
        <v>590896860376</v>
      </c>
      <c r="T22" s="65">
        <v>290752148271</v>
      </c>
      <c r="U22" s="101">
        <v>330309700372</v>
      </c>
      <c r="V22" s="77">
        <v>291676419992</v>
      </c>
      <c r="W22" s="105">
        <v>250725365469</v>
      </c>
      <c r="X22" s="105">
        <v>926934841982</v>
      </c>
      <c r="Y22" s="105">
        <v>851452181556</v>
      </c>
      <c r="Z22" s="105">
        <v>925076426409</v>
      </c>
      <c r="AA22" s="105">
        <v>1228190612995</v>
      </c>
      <c r="AB22" s="105">
        <v>865518535946</v>
      </c>
      <c r="AC22" s="105">
        <v>772076758310</v>
      </c>
      <c r="AD22" s="105">
        <v>713348783817</v>
      </c>
      <c r="AE22" s="105">
        <v>794742208275</v>
      </c>
      <c r="AF22" s="105">
        <v>843280429452</v>
      </c>
      <c r="AG22" s="105">
        <v>851452181556</v>
      </c>
      <c r="AH22" s="105">
        <v>990686889864</v>
      </c>
      <c r="AI22" s="90">
        <v>990686889864</v>
      </c>
      <c r="AJ22" s="79">
        <f t="shared" si="0"/>
        <v>0</v>
      </c>
      <c r="AL22" s="83"/>
      <c r="AM22" s="83"/>
      <c r="AN22" s="83"/>
      <c r="AO22" s="83" t="s">
        <v>310</v>
      </c>
      <c r="AP22" s="83"/>
      <c r="AQ22" s="83"/>
      <c r="AS22" t="str">
        <f t="shared" si="1"/>
        <v>y</v>
      </c>
      <c r="AT22" t="str">
        <f t="shared" si="2"/>
        <v>y</v>
      </c>
      <c r="AU22" t="str">
        <f t="shared" si="3"/>
        <v>y</v>
      </c>
      <c r="AV22" t="str">
        <f t="shared" si="4"/>
        <v>y</v>
      </c>
      <c r="AW22" t="str">
        <f t="shared" si="5"/>
        <v>y</v>
      </c>
      <c r="AX22" t="str">
        <f t="shared" si="6"/>
        <v>y</v>
      </c>
      <c r="AZ22">
        <v>291676419992</v>
      </c>
      <c r="BA22" s="77">
        <f t="shared" si="7"/>
        <v>0</v>
      </c>
      <c r="BC22">
        <v>291676419992</v>
      </c>
      <c r="BD22" s="77">
        <f t="shared" si="8"/>
        <v>0</v>
      </c>
      <c r="BF22">
        <v>925076426409</v>
      </c>
      <c r="BG22" s="107">
        <f t="shared" si="9"/>
        <v>0</v>
      </c>
      <c r="BI22">
        <v>1228190612995</v>
      </c>
      <c r="BJ22" s="107">
        <f t="shared" si="10"/>
        <v>0</v>
      </c>
      <c r="BL22">
        <v>772076758310</v>
      </c>
      <c r="BM22" s="117">
        <f t="shared" si="11"/>
        <v>0</v>
      </c>
      <c r="BO22">
        <v>713348783817</v>
      </c>
      <c r="BP22" s="107">
        <f t="shared" si="12"/>
        <v>0</v>
      </c>
    </row>
    <row r="23" spans="1:68">
      <c r="A23" s="48">
        <v>18</v>
      </c>
      <c r="B23" s="48"/>
      <c r="C23" s="48"/>
      <c r="D23" s="69"/>
      <c r="E23" s="69"/>
      <c r="F23" s="69"/>
      <c r="G23" s="69" t="s">
        <v>311</v>
      </c>
      <c r="H23" s="69"/>
      <c r="I23" s="69"/>
      <c r="J23" s="54">
        <v>0</v>
      </c>
      <c r="K23" s="54">
        <v>0</v>
      </c>
      <c r="L23" s="54">
        <v>0</v>
      </c>
      <c r="M23" s="54">
        <v>0</v>
      </c>
      <c r="N23" s="54">
        <v>0</v>
      </c>
      <c r="O23" s="54">
        <v>0</v>
      </c>
      <c r="P23" s="54">
        <v>0</v>
      </c>
      <c r="Q23" s="54">
        <v>0</v>
      </c>
      <c r="R23" s="54">
        <v>0</v>
      </c>
      <c r="S23" s="65">
        <v>0</v>
      </c>
      <c r="T23" s="65">
        <v>0</v>
      </c>
      <c r="U23" s="101">
        <v>0</v>
      </c>
      <c r="V23" s="77">
        <v>0</v>
      </c>
      <c r="W23" s="105">
        <v>0</v>
      </c>
      <c r="X23" s="105">
        <v>0</v>
      </c>
      <c r="Y23" s="105">
        <v>0</v>
      </c>
      <c r="Z23" s="105">
        <v>0</v>
      </c>
      <c r="AA23" s="105">
        <v>0</v>
      </c>
      <c r="AB23" s="105">
        <v>0</v>
      </c>
      <c r="AC23" s="105">
        <v>0</v>
      </c>
      <c r="AD23" s="105">
        <v>0</v>
      </c>
      <c r="AE23" s="105">
        <v>0</v>
      </c>
      <c r="AF23" s="105">
        <v>0</v>
      </c>
      <c r="AG23" s="105">
        <v>0</v>
      </c>
      <c r="AH23" s="105">
        <v>0</v>
      </c>
      <c r="AI23" s="90">
        <v>0</v>
      </c>
      <c r="AJ23" s="79">
        <f t="shared" si="0"/>
        <v>0</v>
      </c>
      <c r="AL23" s="83"/>
      <c r="AM23" s="83"/>
      <c r="AN23" s="83"/>
      <c r="AO23" s="83" t="s">
        <v>311</v>
      </c>
      <c r="AP23" s="83"/>
      <c r="AQ23" s="83"/>
      <c r="AS23" t="str">
        <f t="shared" si="1"/>
        <v>y</v>
      </c>
      <c r="AT23" t="str">
        <f t="shared" si="2"/>
        <v>y</v>
      </c>
      <c r="AU23" t="str">
        <f t="shared" si="3"/>
        <v>y</v>
      </c>
      <c r="AV23" t="str">
        <f t="shared" si="4"/>
        <v>y</v>
      </c>
      <c r="AW23" t="str">
        <f t="shared" si="5"/>
        <v>y</v>
      </c>
      <c r="AX23" t="str">
        <f t="shared" si="6"/>
        <v>y</v>
      </c>
      <c r="AZ23">
        <v>0</v>
      </c>
      <c r="BA23" s="77">
        <f t="shared" si="7"/>
        <v>0</v>
      </c>
      <c r="BC23">
        <v>0</v>
      </c>
      <c r="BD23" s="77">
        <f t="shared" si="8"/>
        <v>0</v>
      </c>
      <c r="BF23">
        <v>0</v>
      </c>
      <c r="BG23" s="107">
        <f t="shared" si="9"/>
        <v>0</v>
      </c>
      <c r="BI23">
        <v>0</v>
      </c>
      <c r="BJ23" s="107">
        <f t="shared" si="10"/>
        <v>0</v>
      </c>
      <c r="BL23">
        <v>0</v>
      </c>
      <c r="BM23" s="117">
        <f t="shared" si="11"/>
        <v>0</v>
      </c>
      <c r="BO23">
        <v>0</v>
      </c>
      <c r="BP23" s="107">
        <f t="shared" si="12"/>
        <v>0</v>
      </c>
    </row>
    <row r="24" spans="1:68">
      <c r="A24" s="48">
        <v>19</v>
      </c>
      <c r="B24" s="48"/>
      <c r="C24" s="48"/>
      <c r="D24" s="67"/>
      <c r="E24" s="67"/>
      <c r="F24" s="67"/>
      <c r="G24" s="67" t="s">
        <v>312</v>
      </c>
      <c r="H24" s="67"/>
      <c r="I24" s="67"/>
      <c r="J24" s="54">
        <v>0</v>
      </c>
      <c r="K24" s="54">
        <v>0</v>
      </c>
      <c r="L24" s="54">
        <v>0</v>
      </c>
      <c r="M24" s="54">
        <v>0</v>
      </c>
      <c r="N24" s="54">
        <v>0</v>
      </c>
      <c r="O24" s="54">
        <v>0</v>
      </c>
      <c r="P24" s="54">
        <v>0</v>
      </c>
      <c r="Q24" s="54">
        <v>0</v>
      </c>
      <c r="R24" s="54">
        <v>-10160098265</v>
      </c>
      <c r="S24" s="65">
        <v>0</v>
      </c>
      <c r="T24" s="65">
        <v>10097833511</v>
      </c>
      <c r="U24" s="101">
        <v>0</v>
      </c>
      <c r="V24" s="77">
        <v>0</v>
      </c>
      <c r="W24" s="105">
        <v>0</v>
      </c>
      <c r="X24" s="105">
        <v>204495744517</v>
      </c>
      <c r="Y24" s="105">
        <v>180943979414</v>
      </c>
      <c r="Z24" s="105">
        <v>171497730025</v>
      </c>
      <c r="AA24" s="105">
        <v>207195655725</v>
      </c>
      <c r="AB24" s="105">
        <v>258240652828</v>
      </c>
      <c r="AC24" s="105">
        <v>292568460829</v>
      </c>
      <c r="AD24" s="105">
        <v>353038089429</v>
      </c>
      <c r="AE24" s="105">
        <v>393164032050</v>
      </c>
      <c r="AF24" s="105">
        <v>452549394130</v>
      </c>
      <c r="AG24" s="105">
        <v>180943979414</v>
      </c>
      <c r="AH24" s="105">
        <v>430230658375</v>
      </c>
      <c r="AI24" s="90">
        <v>430230658375</v>
      </c>
      <c r="AJ24" s="79">
        <f t="shared" si="0"/>
        <v>0</v>
      </c>
      <c r="AL24" s="83"/>
      <c r="AM24" s="83"/>
      <c r="AN24" s="83"/>
      <c r="AO24" s="83" t="s">
        <v>312</v>
      </c>
      <c r="AP24" s="83"/>
      <c r="AQ24" s="83"/>
      <c r="AS24" t="str">
        <f t="shared" si="1"/>
        <v>y</v>
      </c>
      <c r="AT24" t="str">
        <f t="shared" si="2"/>
        <v>y</v>
      </c>
      <c r="AU24" t="str">
        <f t="shared" si="3"/>
        <v>y</v>
      </c>
      <c r="AV24" t="str">
        <f t="shared" si="4"/>
        <v>y</v>
      </c>
      <c r="AW24" t="str">
        <f t="shared" si="5"/>
        <v>y</v>
      </c>
      <c r="AX24" t="str">
        <f t="shared" si="6"/>
        <v>y</v>
      </c>
      <c r="AZ24">
        <v>0</v>
      </c>
      <c r="BA24" s="77">
        <f t="shared" si="7"/>
        <v>0</v>
      </c>
      <c r="BC24">
        <v>0</v>
      </c>
      <c r="BD24" s="77">
        <f t="shared" si="8"/>
        <v>0</v>
      </c>
      <c r="BF24">
        <v>171497730025</v>
      </c>
      <c r="BG24" s="107">
        <f t="shared" si="9"/>
        <v>0</v>
      </c>
      <c r="BI24">
        <v>207195655725</v>
      </c>
      <c r="BJ24" s="107">
        <f t="shared" si="10"/>
        <v>0</v>
      </c>
      <c r="BL24">
        <v>292568460829</v>
      </c>
      <c r="BM24" s="117">
        <f t="shared" si="11"/>
        <v>0</v>
      </c>
      <c r="BO24">
        <v>353038089429</v>
      </c>
      <c r="BP24" s="107">
        <f t="shared" si="12"/>
        <v>0</v>
      </c>
    </row>
    <row r="25" spans="1:68">
      <c r="A25" s="48">
        <v>20</v>
      </c>
      <c r="B25" s="48"/>
      <c r="C25" s="48"/>
      <c r="D25" s="67"/>
      <c r="E25" s="67"/>
      <c r="F25" s="67"/>
      <c r="G25" s="67" t="s">
        <v>313</v>
      </c>
      <c r="H25" s="67"/>
      <c r="I25" s="67"/>
      <c r="J25" s="54">
        <v>114038393800</v>
      </c>
      <c r="K25" s="54">
        <v>0</v>
      </c>
      <c r="L25" s="54">
        <v>63719177750</v>
      </c>
      <c r="M25" s="54">
        <v>7846875000</v>
      </c>
      <c r="N25" s="54">
        <v>30772175350</v>
      </c>
      <c r="O25" s="54">
        <v>32721826750</v>
      </c>
      <c r="P25" s="54">
        <v>55563941220</v>
      </c>
      <c r="Q25" s="54">
        <v>12371117000</v>
      </c>
      <c r="R25" s="54">
        <v>35283242900</v>
      </c>
      <c r="S25" s="65">
        <v>75340489350</v>
      </c>
      <c r="T25" s="65">
        <v>30919706250</v>
      </c>
      <c r="U25" s="101">
        <v>4386600000</v>
      </c>
      <c r="V25" s="77">
        <v>55835209900</v>
      </c>
      <c r="W25" s="105">
        <v>34396030345</v>
      </c>
      <c r="X25" s="105">
        <v>47960833630</v>
      </c>
      <c r="Y25" s="105">
        <v>23227346390</v>
      </c>
      <c r="Z25" s="105">
        <v>53284356880</v>
      </c>
      <c r="AA25" s="105">
        <v>46236168880</v>
      </c>
      <c r="AB25" s="105">
        <v>60998363170</v>
      </c>
      <c r="AC25" s="105">
        <v>45727783200</v>
      </c>
      <c r="AD25" s="105">
        <v>47171827110</v>
      </c>
      <c r="AE25" s="105">
        <v>82282147990</v>
      </c>
      <c r="AF25" s="105">
        <v>80143531960</v>
      </c>
      <c r="AG25" s="105">
        <v>23227346390</v>
      </c>
      <c r="AH25" s="105">
        <v>50932391000</v>
      </c>
      <c r="AI25" s="90">
        <v>50932391000</v>
      </c>
      <c r="AJ25" s="79">
        <f t="shared" si="0"/>
        <v>0</v>
      </c>
      <c r="AL25" s="83"/>
      <c r="AM25" s="83"/>
      <c r="AN25" s="83"/>
      <c r="AO25" s="83" t="s">
        <v>313</v>
      </c>
      <c r="AP25" s="83"/>
      <c r="AQ25" s="83"/>
      <c r="AS25" t="str">
        <f t="shared" si="1"/>
        <v>y</v>
      </c>
      <c r="AT25" t="str">
        <f t="shared" si="2"/>
        <v>y</v>
      </c>
      <c r="AU25" t="str">
        <f t="shared" si="3"/>
        <v>y</v>
      </c>
      <c r="AV25" t="str">
        <f t="shared" si="4"/>
        <v>y</v>
      </c>
      <c r="AW25" t="str">
        <f t="shared" si="5"/>
        <v>y</v>
      </c>
      <c r="AX25" t="str">
        <f t="shared" si="6"/>
        <v>y</v>
      </c>
      <c r="AZ25">
        <v>55835209900</v>
      </c>
      <c r="BA25" s="77">
        <f t="shared" si="7"/>
        <v>0</v>
      </c>
      <c r="BC25">
        <v>55835209900</v>
      </c>
      <c r="BD25" s="77">
        <f t="shared" si="8"/>
        <v>0</v>
      </c>
      <c r="BF25">
        <v>53284356880</v>
      </c>
      <c r="BG25" s="107">
        <f t="shared" si="9"/>
        <v>0</v>
      </c>
      <c r="BI25">
        <v>46236168880</v>
      </c>
      <c r="BJ25" s="107">
        <f t="shared" si="10"/>
        <v>0</v>
      </c>
      <c r="BL25">
        <v>45727783200</v>
      </c>
      <c r="BM25" s="117">
        <f t="shared" si="11"/>
        <v>0</v>
      </c>
      <c r="BO25">
        <v>47171827110</v>
      </c>
      <c r="BP25" s="107">
        <f t="shared" si="12"/>
        <v>0</v>
      </c>
    </row>
    <row r="26" spans="1:68">
      <c r="A26" s="48">
        <v>21</v>
      </c>
      <c r="B26" s="48"/>
      <c r="C26" s="48"/>
      <c r="D26" s="69"/>
      <c r="E26" s="69"/>
      <c r="F26" s="69"/>
      <c r="G26" s="69" t="s">
        <v>314</v>
      </c>
      <c r="H26" s="69"/>
      <c r="I26" s="69"/>
      <c r="J26" s="54">
        <v>0</v>
      </c>
      <c r="K26" s="54">
        <v>0</v>
      </c>
      <c r="L26" s="54">
        <v>0</v>
      </c>
      <c r="M26" s="54">
        <v>0</v>
      </c>
      <c r="N26" s="54">
        <v>0</v>
      </c>
      <c r="O26" s="54">
        <v>0</v>
      </c>
      <c r="P26" s="54">
        <v>0</v>
      </c>
      <c r="Q26" s="54">
        <v>0</v>
      </c>
      <c r="R26" s="54">
        <v>0</v>
      </c>
      <c r="S26" s="65">
        <v>0</v>
      </c>
      <c r="T26" s="65">
        <v>0</v>
      </c>
      <c r="U26" s="101">
        <v>0</v>
      </c>
      <c r="V26" s="77">
        <v>0</v>
      </c>
      <c r="W26" s="105">
        <v>0</v>
      </c>
      <c r="X26" s="105">
        <v>0</v>
      </c>
      <c r="Y26" s="105">
        <v>0</v>
      </c>
      <c r="Z26" s="105">
        <v>0</v>
      </c>
      <c r="AA26" s="105">
        <v>0</v>
      </c>
      <c r="AB26" s="105">
        <v>0</v>
      </c>
      <c r="AC26" s="105">
        <v>0</v>
      </c>
      <c r="AD26" s="105">
        <v>0</v>
      </c>
      <c r="AE26" s="105">
        <v>0</v>
      </c>
      <c r="AF26" s="105">
        <v>0</v>
      </c>
      <c r="AG26" s="105">
        <v>0</v>
      </c>
      <c r="AH26" s="105">
        <v>0</v>
      </c>
      <c r="AI26" s="90">
        <v>0</v>
      </c>
      <c r="AJ26" s="79">
        <f t="shared" si="0"/>
        <v>0</v>
      </c>
      <c r="AL26" s="83"/>
      <c r="AM26" s="83"/>
      <c r="AN26" s="83"/>
      <c r="AO26" s="83" t="s">
        <v>314</v>
      </c>
      <c r="AP26" s="83"/>
      <c r="AQ26" s="83"/>
      <c r="AS26" t="str">
        <f t="shared" si="1"/>
        <v>y</v>
      </c>
      <c r="AT26" t="str">
        <f t="shared" si="2"/>
        <v>y</v>
      </c>
      <c r="AU26" t="str">
        <f t="shared" si="3"/>
        <v>y</v>
      </c>
      <c r="AV26" t="str">
        <f t="shared" si="4"/>
        <v>y</v>
      </c>
      <c r="AW26" t="str">
        <f t="shared" si="5"/>
        <v>y</v>
      </c>
      <c r="AX26" t="str">
        <f t="shared" si="6"/>
        <v>y</v>
      </c>
      <c r="AZ26">
        <v>0</v>
      </c>
      <c r="BA26" s="77">
        <f t="shared" si="7"/>
        <v>0</v>
      </c>
      <c r="BC26">
        <v>0</v>
      </c>
      <c r="BD26" s="77">
        <f t="shared" si="8"/>
        <v>0</v>
      </c>
      <c r="BF26">
        <v>0</v>
      </c>
      <c r="BG26" s="107">
        <f t="shared" si="9"/>
        <v>0</v>
      </c>
      <c r="BI26">
        <v>0</v>
      </c>
      <c r="BJ26" s="107">
        <f t="shared" si="10"/>
        <v>0</v>
      </c>
      <c r="BL26">
        <v>0</v>
      </c>
      <c r="BM26" s="117">
        <f t="shared" si="11"/>
        <v>0</v>
      </c>
      <c r="BO26">
        <v>0</v>
      </c>
      <c r="BP26" s="107">
        <f t="shared" si="12"/>
        <v>0</v>
      </c>
    </row>
    <row r="27" spans="1:68">
      <c r="A27" s="48">
        <v>22</v>
      </c>
      <c r="B27" s="48"/>
      <c r="C27" s="48"/>
      <c r="D27" s="67"/>
      <c r="E27" s="67"/>
      <c r="F27" s="67"/>
      <c r="G27" s="67" t="s">
        <v>315</v>
      </c>
      <c r="H27" s="67"/>
      <c r="I27" s="67"/>
      <c r="J27" s="54">
        <v>0</v>
      </c>
      <c r="K27" s="54">
        <v>0</v>
      </c>
      <c r="L27" s="54">
        <v>0</v>
      </c>
      <c r="M27" s="54">
        <v>0</v>
      </c>
      <c r="N27" s="54">
        <v>0</v>
      </c>
      <c r="O27" s="54">
        <v>0</v>
      </c>
      <c r="P27" s="54">
        <v>0</v>
      </c>
      <c r="Q27" s="54">
        <v>0</v>
      </c>
      <c r="R27" s="54">
        <v>0</v>
      </c>
      <c r="S27" s="65">
        <v>0</v>
      </c>
      <c r="T27" s="65">
        <v>0</v>
      </c>
      <c r="U27" s="101">
        <v>0</v>
      </c>
      <c r="V27" s="77">
        <v>0</v>
      </c>
      <c r="W27" s="105">
        <v>645030000</v>
      </c>
      <c r="X27" s="105">
        <v>3311409999</v>
      </c>
      <c r="Y27" s="105">
        <v>-1</v>
      </c>
      <c r="Z27" s="105">
        <v>0</v>
      </c>
      <c r="AA27" s="105">
        <v>0</v>
      </c>
      <c r="AB27" s="105">
        <v>1281005000</v>
      </c>
      <c r="AC27" s="105">
        <v>0</v>
      </c>
      <c r="AD27" s="105">
        <v>12746255900</v>
      </c>
      <c r="AE27" s="105">
        <v>157097935</v>
      </c>
      <c r="AF27" s="105">
        <v>1790358740</v>
      </c>
      <c r="AG27" s="105">
        <v>-1</v>
      </c>
      <c r="AH27" s="105">
        <v>0</v>
      </c>
      <c r="AI27" s="90">
        <v>0</v>
      </c>
      <c r="AJ27" s="79">
        <f t="shared" si="0"/>
        <v>0</v>
      </c>
      <c r="AL27" s="83"/>
      <c r="AM27" s="83"/>
      <c r="AN27" s="83"/>
      <c r="AO27" s="83" t="s">
        <v>315</v>
      </c>
      <c r="AP27" s="83"/>
      <c r="AQ27" s="83"/>
      <c r="AS27" t="str">
        <f t="shared" si="1"/>
        <v>y</v>
      </c>
      <c r="AT27" t="str">
        <f t="shared" si="2"/>
        <v>y</v>
      </c>
      <c r="AU27" t="str">
        <f t="shared" si="3"/>
        <v>y</v>
      </c>
      <c r="AV27" t="str">
        <f t="shared" si="4"/>
        <v>y</v>
      </c>
      <c r="AW27" t="str">
        <f t="shared" si="5"/>
        <v>y</v>
      </c>
      <c r="AX27" t="str">
        <f t="shared" si="6"/>
        <v>y</v>
      </c>
      <c r="AZ27">
        <v>0</v>
      </c>
      <c r="BA27" s="77">
        <f t="shared" si="7"/>
        <v>0</v>
      </c>
      <c r="BC27">
        <v>0</v>
      </c>
      <c r="BD27" s="77">
        <f t="shared" si="8"/>
        <v>0</v>
      </c>
      <c r="BF27">
        <v>0</v>
      </c>
      <c r="BG27" s="107">
        <f t="shared" si="9"/>
        <v>0</v>
      </c>
      <c r="BI27">
        <v>0</v>
      </c>
      <c r="BJ27" s="107">
        <f t="shared" si="10"/>
        <v>0</v>
      </c>
      <c r="BL27">
        <v>0</v>
      </c>
      <c r="BM27" s="117">
        <f t="shared" si="11"/>
        <v>0</v>
      </c>
      <c r="BO27">
        <v>12746255900</v>
      </c>
      <c r="BP27" s="107">
        <f t="shared" si="12"/>
        <v>0</v>
      </c>
    </row>
    <row r="28" spans="1:68">
      <c r="A28" s="48">
        <v>23</v>
      </c>
      <c r="B28" s="48"/>
      <c r="C28" s="48"/>
      <c r="D28" s="69"/>
      <c r="E28" s="69"/>
      <c r="F28" s="69"/>
      <c r="G28" s="69" t="s">
        <v>316</v>
      </c>
      <c r="H28" s="69"/>
      <c r="I28" s="69"/>
      <c r="J28" s="54">
        <v>0</v>
      </c>
      <c r="K28" s="54">
        <v>0</v>
      </c>
      <c r="L28" s="54">
        <v>0</v>
      </c>
      <c r="M28" s="54">
        <v>0</v>
      </c>
      <c r="N28" s="54">
        <v>0</v>
      </c>
      <c r="O28" s="54">
        <v>0</v>
      </c>
      <c r="P28" s="54">
        <v>0</v>
      </c>
      <c r="Q28" s="54">
        <v>0</v>
      </c>
      <c r="R28" s="54">
        <v>0</v>
      </c>
      <c r="S28" s="65">
        <v>0</v>
      </c>
      <c r="T28" s="65">
        <v>0</v>
      </c>
      <c r="U28" s="101">
        <v>0</v>
      </c>
      <c r="V28" s="77">
        <v>0</v>
      </c>
      <c r="W28" s="105">
        <v>0</v>
      </c>
      <c r="X28" s="105">
        <v>0</v>
      </c>
      <c r="Y28" s="105">
        <v>0</v>
      </c>
      <c r="Z28" s="105">
        <v>0</v>
      </c>
      <c r="AA28" s="105">
        <v>0</v>
      </c>
      <c r="AB28" s="105">
        <v>0</v>
      </c>
      <c r="AC28" s="105">
        <v>0</v>
      </c>
      <c r="AD28" s="105">
        <v>0</v>
      </c>
      <c r="AE28" s="105">
        <v>0</v>
      </c>
      <c r="AF28" s="105">
        <v>0</v>
      </c>
      <c r="AG28" s="105">
        <v>0</v>
      </c>
      <c r="AH28" s="105">
        <v>0</v>
      </c>
      <c r="AI28" s="90">
        <v>0</v>
      </c>
      <c r="AJ28" s="79">
        <f t="shared" si="0"/>
        <v>0</v>
      </c>
      <c r="AL28" s="83"/>
      <c r="AM28" s="83"/>
      <c r="AN28" s="83"/>
      <c r="AO28" s="83" t="s">
        <v>316</v>
      </c>
      <c r="AP28" s="83"/>
      <c r="AQ28" s="83"/>
      <c r="AS28" t="str">
        <f t="shared" si="1"/>
        <v>y</v>
      </c>
      <c r="AT28" t="str">
        <f t="shared" si="2"/>
        <v>y</v>
      </c>
      <c r="AU28" t="str">
        <f t="shared" si="3"/>
        <v>y</v>
      </c>
      <c r="AV28" t="str">
        <f t="shared" si="4"/>
        <v>y</v>
      </c>
      <c r="AW28" t="str">
        <f t="shared" si="5"/>
        <v>y</v>
      </c>
      <c r="AX28" t="str">
        <f t="shared" si="6"/>
        <v>y</v>
      </c>
      <c r="AZ28">
        <v>0</v>
      </c>
      <c r="BA28" s="77">
        <f t="shared" si="7"/>
        <v>0</v>
      </c>
      <c r="BC28">
        <v>0</v>
      </c>
      <c r="BD28" s="77">
        <f t="shared" si="8"/>
        <v>0</v>
      </c>
      <c r="BF28">
        <v>0</v>
      </c>
      <c r="BG28" s="107">
        <f t="shared" si="9"/>
        <v>0</v>
      </c>
      <c r="BI28">
        <v>0</v>
      </c>
      <c r="BJ28" s="107">
        <f t="shared" si="10"/>
        <v>0</v>
      </c>
      <c r="BL28">
        <v>0</v>
      </c>
      <c r="BM28" s="117">
        <f t="shared" si="11"/>
        <v>0</v>
      </c>
      <c r="BO28">
        <v>0</v>
      </c>
      <c r="BP28" s="107">
        <f t="shared" si="12"/>
        <v>0</v>
      </c>
    </row>
    <row r="29" spans="1:68">
      <c r="A29" s="48">
        <v>24</v>
      </c>
      <c r="B29" s="48"/>
      <c r="C29" s="48"/>
      <c r="D29" s="69"/>
      <c r="E29" s="69"/>
      <c r="F29" s="69"/>
      <c r="G29" s="69" t="s">
        <v>317</v>
      </c>
      <c r="H29" s="69"/>
      <c r="I29" s="69"/>
      <c r="J29" s="54">
        <v>0</v>
      </c>
      <c r="K29" s="54">
        <v>0</v>
      </c>
      <c r="L29" s="54">
        <v>0</v>
      </c>
      <c r="M29" s="54">
        <v>0</v>
      </c>
      <c r="N29" s="54">
        <v>0</v>
      </c>
      <c r="O29" s="54">
        <v>0</v>
      </c>
      <c r="P29" s="54">
        <v>0</v>
      </c>
      <c r="Q29" s="54">
        <v>0</v>
      </c>
      <c r="R29" s="54">
        <v>0</v>
      </c>
      <c r="S29" s="65">
        <v>0</v>
      </c>
      <c r="T29" s="65">
        <v>0</v>
      </c>
      <c r="U29" s="101">
        <v>0</v>
      </c>
      <c r="V29" s="77">
        <v>0</v>
      </c>
      <c r="W29" s="105">
        <v>0</v>
      </c>
      <c r="X29" s="105">
        <v>0</v>
      </c>
      <c r="Y29" s="105">
        <v>0</v>
      </c>
      <c r="Z29" s="105">
        <v>0</v>
      </c>
      <c r="AA29" s="105">
        <v>0</v>
      </c>
      <c r="AB29" s="105">
        <v>0</v>
      </c>
      <c r="AC29" s="105">
        <v>0</v>
      </c>
      <c r="AD29" s="105">
        <v>0</v>
      </c>
      <c r="AE29" s="105">
        <v>0</v>
      </c>
      <c r="AF29" s="105">
        <v>0</v>
      </c>
      <c r="AG29" s="105">
        <v>0</v>
      </c>
      <c r="AH29" s="105">
        <v>0</v>
      </c>
      <c r="AI29" s="90">
        <v>0</v>
      </c>
      <c r="AJ29" s="79">
        <f t="shared" si="0"/>
        <v>0</v>
      </c>
      <c r="AL29" s="83"/>
      <c r="AM29" s="83"/>
      <c r="AN29" s="83"/>
      <c r="AO29" s="83" t="s">
        <v>317</v>
      </c>
      <c r="AP29" s="83"/>
      <c r="AQ29" s="83"/>
      <c r="AS29" t="str">
        <f t="shared" si="1"/>
        <v>y</v>
      </c>
      <c r="AT29" t="str">
        <f t="shared" si="2"/>
        <v>y</v>
      </c>
      <c r="AU29" t="str">
        <f t="shared" si="3"/>
        <v>y</v>
      </c>
      <c r="AV29" t="str">
        <f t="shared" si="4"/>
        <v>y</v>
      </c>
      <c r="AW29" t="str">
        <f t="shared" si="5"/>
        <v>y</v>
      </c>
      <c r="AX29" t="str">
        <f t="shared" si="6"/>
        <v>y</v>
      </c>
      <c r="AZ29">
        <v>0</v>
      </c>
      <c r="BA29" s="77">
        <f t="shared" si="7"/>
        <v>0</v>
      </c>
      <c r="BC29">
        <v>0</v>
      </c>
      <c r="BD29" s="77">
        <f t="shared" si="8"/>
        <v>0</v>
      </c>
      <c r="BF29">
        <v>0</v>
      </c>
      <c r="BG29" s="107">
        <f t="shared" si="9"/>
        <v>0</v>
      </c>
      <c r="BI29">
        <v>0</v>
      </c>
      <c r="BJ29" s="107">
        <f t="shared" si="10"/>
        <v>0</v>
      </c>
      <c r="BL29">
        <v>0</v>
      </c>
      <c r="BM29" s="117">
        <f t="shared" si="11"/>
        <v>0</v>
      </c>
      <c r="BO29">
        <v>0</v>
      </c>
      <c r="BP29" s="107">
        <f t="shared" si="12"/>
        <v>0</v>
      </c>
    </row>
    <row r="30" spans="1:68">
      <c r="A30" s="48">
        <v>25</v>
      </c>
      <c r="B30" s="48"/>
      <c r="C30" s="48"/>
      <c r="D30" s="67"/>
      <c r="E30" s="67"/>
      <c r="F30" s="67"/>
      <c r="G30" s="67" t="s">
        <v>318</v>
      </c>
      <c r="H30" s="67"/>
      <c r="I30" s="67"/>
      <c r="J30" s="54">
        <v>0</v>
      </c>
      <c r="K30" s="54">
        <v>0</v>
      </c>
      <c r="L30" s="54">
        <v>0</v>
      </c>
      <c r="M30" s="54">
        <v>0</v>
      </c>
      <c r="N30" s="54">
        <v>0</v>
      </c>
      <c r="O30" s="54">
        <v>0</v>
      </c>
      <c r="P30" s="54">
        <v>0</v>
      </c>
      <c r="Q30" s="54">
        <v>0</v>
      </c>
      <c r="R30" s="54">
        <v>0</v>
      </c>
      <c r="S30" s="65">
        <v>0</v>
      </c>
      <c r="T30" s="65">
        <v>0</v>
      </c>
      <c r="U30" s="101">
        <v>0</v>
      </c>
      <c r="V30" s="77">
        <v>0</v>
      </c>
      <c r="W30" s="105">
        <v>0</v>
      </c>
      <c r="X30" s="105">
        <v>0</v>
      </c>
      <c r="Y30" s="105">
        <v>0</v>
      </c>
      <c r="Z30" s="105">
        <v>0</v>
      </c>
      <c r="AA30" s="105">
        <v>0</v>
      </c>
      <c r="AB30" s="105">
        <v>-117824306103</v>
      </c>
      <c r="AC30" s="105">
        <v>0</v>
      </c>
      <c r="AD30" s="105">
        <v>0</v>
      </c>
      <c r="AE30" s="105">
        <v>0</v>
      </c>
      <c r="AF30" s="105">
        <v>0</v>
      </c>
      <c r="AG30" s="105">
        <v>0</v>
      </c>
      <c r="AH30" s="105">
        <v>0</v>
      </c>
      <c r="AI30" s="90">
        <v>0</v>
      </c>
      <c r="AJ30" s="79">
        <f t="shared" si="0"/>
        <v>0</v>
      </c>
      <c r="AL30" s="83"/>
      <c r="AM30" s="83"/>
      <c r="AN30" s="83"/>
      <c r="AO30" s="83" t="s">
        <v>318</v>
      </c>
      <c r="AP30" s="83"/>
      <c r="AQ30" s="83"/>
      <c r="AS30" t="str">
        <f t="shared" si="1"/>
        <v>y</v>
      </c>
      <c r="AT30" t="str">
        <f t="shared" si="2"/>
        <v>y</v>
      </c>
      <c r="AU30" t="str">
        <f t="shared" si="3"/>
        <v>y</v>
      </c>
      <c r="AV30" t="str">
        <f t="shared" si="4"/>
        <v>y</v>
      </c>
      <c r="AW30" t="str">
        <f t="shared" si="5"/>
        <v>y</v>
      </c>
      <c r="AX30" t="str">
        <f t="shared" si="6"/>
        <v>y</v>
      </c>
      <c r="AZ30">
        <v>0</v>
      </c>
      <c r="BA30" s="77">
        <f t="shared" si="7"/>
        <v>0</v>
      </c>
      <c r="BC30">
        <v>0</v>
      </c>
      <c r="BD30" s="77">
        <f t="shared" si="8"/>
        <v>0</v>
      </c>
      <c r="BF30">
        <v>0</v>
      </c>
      <c r="BG30" s="107">
        <f t="shared" si="9"/>
        <v>0</v>
      </c>
      <c r="BI30">
        <v>0</v>
      </c>
      <c r="BJ30" s="107">
        <f t="shared" si="10"/>
        <v>0</v>
      </c>
      <c r="BL30">
        <v>0</v>
      </c>
      <c r="BM30" s="117">
        <f t="shared" si="11"/>
        <v>0</v>
      </c>
      <c r="BO30">
        <v>0</v>
      </c>
      <c r="BP30" s="107">
        <f t="shared" si="12"/>
        <v>0</v>
      </c>
    </row>
    <row r="31" spans="1:68">
      <c r="A31" s="48">
        <v>26</v>
      </c>
      <c r="B31" s="48"/>
      <c r="C31" s="48"/>
      <c r="D31" s="66"/>
      <c r="E31" s="66"/>
      <c r="F31" s="66" t="s">
        <v>119</v>
      </c>
      <c r="G31" s="66"/>
      <c r="H31" s="66"/>
      <c r="I31" s="66"/>
      <c r="J31" s="54">
        <v>0</v>
      </c>
      <c r="K31" s="54">
        <v>0</v>
      </c>
      <c r="L31" s="54">
        <v>0</v>
      </c>
      <c r="M31" s="54">
        <v>0</v>
      </c>
      <c r="N31" s="54">
        <v>0</v>
      </c>
      <c r="O31" s="54">
        <v>0</v>
      </c>
      <c r="P31" s="54">
        <v>0</v>
      </c>
      <c r="Q31" s="54">
        <v>0</v>
      </c>
      <c r="R31" s="54">
        <v>0</v>
      </c>
      <c r="S31" s="65">
        <v>0</v>
      </c>
      <c r="T31" s="65">
        <v>0</v>
      </c>
      <c r="U31" s="101">
        <v>0</v>
      </c>
      <c r="V31" s="77">
        <v>0</v>
      </c>
      <c r="W31" s="105">
        <v>0</v>
      </c>
      <c r="X31" s="105">
        <v>13684311443</v>
      </c>
      <c r="Y31" s="105">
        <v>-3</v>
      </c>
      <c r="Z31" s="105">
        <v>7335856270</v>
      </c>
      <c r="AA31" s="105">
        <v>0</v>
      </c>
      <c r="AB31" s="105">
        <v>0</v>
      </c>
      <c r="AC31" s="105">
        <v>0</v>
      </c>
      <c r="AD31" s="105">
        <v>0</v>
      </c>
      <c r="AE31" s="105">
        <v>28568062600</v>
      </c>
      <c r="AF31" s="105">
        <v>11322515800</v>
      </c>
      <c r="AG31" s="105">
        <v>-3</v>
      </c>
      <c r="AH31" s="105">
        <v>10544718800</v>
      </c>
      <c r="AI31" s="90">
        <v>10544718800</v>
      </c>
      <c r="AJ31" s="79">
        <f t="shared" si="0"/>
        <v>0</v>
      </c>
      <c r="AL31" s="82"/>
      <c r="AM31" s="82"/>
      <c r="AN31" s="82" t="s">
        <v>119</v>
      </c>
      <c r="AO31" s="82"/>
      <c r="AP31" s="82"/>
      <c r="AQ31" s="82"/>
      <c r="AS31" t="str">
        <f t="shared" si="1"/>
        <v>y</v>
      </c>
      <c r="AT31" t="str">
        <f t="shared" si="2"/>
        <v>y</v>
      </c>
      <c r="AU31" t="str">
        <f t="shared" si="3"/>
        <v>y</v>
      </c>
      <c r="AV31" t="str">
        <f t="shared" si="4"/>
        <v>y</v>
      </c>
      <c r="AW31" t="str">
        <f t="shared" si="5"/>
        <v>y</v>
      </c>
      <c r="AX31" t="str">
        <f t="shared" si="6"/>
        <v>y</v>
      </c>
      <c r="AZ31">
        <v>0</v>
      </c>
      <c r="BA31" s="77">
        <f t="shared" si="7"/>
        <v>0</v>
      </c>
      <c r="BC31">
        <v>0</v>
      </c>
      <c r="BD31" s="77">
        <f t="shared" si="8"/>
        <v>0</v>
      </c>
      <c r="BF31">
        <v>7335856270</v>
      </c>
      <c r="BG31" s="107">
        <f t="shared" si="9"/>
        <v>0</v>
      </c>
      <c r="BI31">
        <v>0</v>
      </c>
      <c r="BJ31" s="107">
        <f t="shared" si="10"/>
        <v>0</v>
      </c>
      <c r="BL31">
        <v>0</v>
      </c>
      <c r="BM31" s="117">
        <f t="shared" si="11"/>
        <v>0</v>
      </c>
      <c r="BO31">
        <v>0</v>
      </c>
      <c r="BP31" s="107">
        <f t="shared" si="12"/>
        <v>0</v>
      </c>
    </row>
    <row r="32" spans="1:68">
      <c r="A32" s="48">
        <v>27</v>
      </c>
      <c r="B32" s="48"/>
      <c r="C32" s="48"/>
      <c r="D32" s="69"/>
      <c r="E32" s="69"/>
      <c r="F32" s="69"/>
      <c r="G32" s="69" t="s">
        <v>319</v>
      </c>
      <c r="H32" s="69"/>
      <c r="I32" s="69"/>
      <c r="J32" s="54">
        <v>0</v>
      </c>
      <c r="K32" s="54">
        <v>0</v>
      </c>
      <c r="L32" s="54">
        <v>0</v>
      </c>
      <c r="M32" s="54">
        <v>0</v>
      </c>
      <c r="N32" s="54">
        <v>0</v>
      </c>
      <c r="O32" s="54">
        <v>0</v>
      </c>
      <c r="P32" s="54">
        <v>0</v>
      </c>
      <c r="Q32" s="54">
        <v>0</v>
      </c>
      <c r="R32" s="54">
        <v>0</v>
      </c>
      <c r="S32" s="65">
        <v>0</v>
      </c>
      <c r="T32" s="65">
        <v>0</v>
      </c>
      <c r="U32" s="101">
        <v>0</v>
      </c>
      <c r="V32" s="77">
        <v>0</v>
      </c>
      <c r="W32" s="105">
        <v>0</v>
      </c>
      <c r="X32" s="105">
        <v>-4</v>
      </c>
      <c r="Y32" s="105">
        <v>-3</v>
      </c>
      <c r="Z32" s="105">
        <v>-3</v>
      </c>
      <c r="AA32" s="105">
        <v>0</v>
      </c>
      <c r="AB32" s="105">
        <v>0</v>
      </c>
      <c r="AC32" s="105">
        <v>0</v>
      </c>
      <c r="AD32" s="105">
        <v>0</v>
      </c>
      <c r="AE32" s="105">
        <v>0</v>
      </c>
      <c r="AF32" s="105">
        <v>0</v>
      </c>
      <c r="AG32" s="105">
        <v>-3</v>
      </c>
      <c r="AH32" s="105">
        <v>0</v>
      </c>
      <c r="AI32" s="90">
        <v>0</v>
      </c>
      <c r="AJ32" s="79">
        <f t="shared" si="0"/>
        <v>0</v>
      </c>
      <c r="AL32" s="83"/>
      <c r="AM32" s="83"/>
      <c r="AN32" s="83"/>
      <c r="AO32" s="83" t="s">
        <v>319</v>
      </c>
      <c r="AP32" s="83"/>
      <c r="AQ32" s="83"/>
      <c r="AS32" t="str">
        <f t="shared" si="1"/>
        <v>y</v>
      </c>
      <c r="AT32" t="str">
        <f t="shared" si="2"/>
        <v>y</v>
      </c>
      <c r="AU32" t="str">
        <f t="shared" si="3"/>
        <v>y</v>
      </c>
      <c r="AV32" t="str">
        <f t="shared" si="4"/>
        <v>y</v>
      </c>
      <c r="AW32" t="str">
        <f t="shared" si="5"/>
        <v>y</v>
      </c>
      <c r="AX32" t="str">
        <f t="shared" si="6"/>
        <v>y</v>
      </c>
      <c r="AZ32">
        <v>0</v>
      </c>
      <c r="BA32" s="77">
        <f t="shared" si="7"/>
        <v>0</v>
      </c>
      <c r="BC32">
        <v>0</v>
      </c>
      <c r="BD32" s="77">
        <f t="shared" si="8"/>
        <v>0</v>
      </c>
      <c r="BF32">
        <v>-3</v>
      </c>
      <c r="BG32" s="107">
        <f t="shared" si="9"/>
        <v>0</v>
      </c>
      <c r="BI32">
        <v>0</v>
      </c>
      <c r="BJ32" s="107">
        <f t="shared" si="10"/>
        <v>0</v>
      </c>
      <c r="BL32">
        <v>0</v>
      </c>
      <c r="BM32" s="117">
        <f t="shared" si="11"/>
        <v>0</v>
      </c>
      <c r="BO32">
        <v>0</v>
      </c>
      <c r="BP32" s="107">
        <f t="shared" si="12"/>
        <v>0</v>
      </c>
    </row>
    <row r="33" spans="1:68">
      <c r="A33" s="48">
        <v>28</v>
      </c>
      <c r="B33" s="48"/>
      <c r="C33" s="48"/>
      <c r="D33" s="67"/>
      <c r="E33" s="67"/>
      <c r="F33" s="67"/>
      <c r="G33" s="67" t="s">
        <v>320</v>
      </c>
      <c r="H33" s="67"/>
      <c r="I33" s="67"/>
      <c r="J33" s="54">
        <v>0</v>
      </c>
      <c r="K33" s="54">
        <v>0</v>
      </c>
      <c r="L33" s="54">
        <v>0</v>
      </c>
      <c r="M33" s="54">
        <v>0</v>
      </c>
      <c r="N33" s="54">
        <v>0</v>
      </c>
      <c r="O33" s="54">
        <v>0</v>
      </c>
      <c r="P33" s="54">
        <v>0</v>
      </c>
      <c r="Q33" s="54">
        <v>0</v>
      </c>
      <c r="R33" s="54">
        <v>0</v>
      </c>
      <c r="S33" s="65">
        <v>0</v>
      </c>
      <c r="T33" s="65">
        <v>0</v>
      </c>
      <c r="U33" s="101">
        <v>0</v>
      </c>
      <c r="V33" s="77">
        <v>0</v>
      </c>
      <c r="W33" s="105">
        <v>0</v>
      </c>
      <c r="X33" s="105">
        <v>0</v>
      </c>
      <c r="Y33" s="105">
        <v>0</v>
      </c>
      <c r="Z33" s="105">
        <v>530436974</v>
      </c>
      <c r="AA33" s="105">
        <v>0</v>
      </c>
      <c r="AB33" s="105">
        <v>0</v>
      </c>
      <c r="AC33" s="105">
        <v>0</v>
      </c>
      <c r="AD33" s="105">
        <v>0</v>
      </c>
      <c r="AE33" s="105">
        <v>0</v>
      </c>
      <c r="AF33" s="105">
        <v>0</v>
      </c>
      <c r="AG33" s="105">
        <v>0</v>
      </c>
      <c r="AH33" s="105">
        <v>0</v>
      </c>
      <c r="AI33" s="90">
        <v>0</v>
      </c>
      <c r="AJ33" s="79">
        <f t="shared" si="0"/>
        <v>0</v>
      </c>
      <c r="AL33" s="83"/>
      <c r="AM33" s="83"/>
      <c r="AN33" s="83"/>
      <c r="AO33" s="83" t="s">
        <v>320</v>
      </c>
      <c r="AP33" s="83"/>
      <c r="AQ33" s="83"/>
      <c r="AS33" t="str">
        <f t="shared" si="1"/>
        <v>y</v>
      </c>
      <c r="AT33" t="str">
        <f t="shared" si="2"/>
        <v>y</v>
      </c>
      <c r="AU33" t="str">
        <f t="shared" si="3"/>
        <v>y</v>
      </c>
      <c r="AV33" t="str">
        <f t="shared" si="4"/>
        <v>y</v>
      </c>
      <c r="AW33" t="str">
        <f t="shared" si="5"/>
        <v>y</v>
      </c>
      <c r="AX33" t="str">
        <f t="shared" si="6"/>
        <v>y</v>
      </c>
      <c r="AZ33">
        <v>0</v>
      </c>
      <c r="BA33" s="77">
        <f t="shared" si="7"/>
        <v>0</v>
      </c>
      <c r="BC33">
        <v>0</v>
      </c>
      <c r="BD33" s="77">
        <f t="shared" si="8"/>
        <v>0</v>
      </c>
      <c r="BF33">
        <v>530436974</v>
      </c>
      <c r="BG33" s="107">
        <f t="shared" si="9"/>
        <v>0</v>
      </c>
      <c r="BI33">
        <v>0</v>
      </c>
      <c r="BJ33" s="107">
        <f t="shared" si="10"/>
        <v>0</v>
      </c>
      <c r="BL33">
        <v>0</v>
      </c>
      <c r="BM33" s="117">
        <f t="shared" si="11"/>
        <v>0</v>
      </c>
      <c r="BO33">
        <v>0</v>
      </c>
      <c r="BP33" s="107">
        <f t="shared" si="12"/>
        <v>0</v>
      </c>
    </row>
    <row r="34" spans="1:68">
      <c r="A34" s="48">
        <v>29</v>
      </c>
      <c r="B34" s="48"/>
      <c r="C34" s="48"/>
      <c r="D34" s="67"/>
      <c r="E34" s="67"/>
      <c r="F34" s="67"/>
      <c r="G34" s="67" t="s">
        <v>321</v>
      </c>
      <c r="H34" s="67"/>
      <c r="I34" s="67"/>
      <c r="J34" s="54">
        <v>0</v>
      </c>
      <c r="K34" s="54">
        <v>0</v>
      </c>
      <c r="L34" s="54">
        <v>0</v>
      </c>
      <c r="M34" s="54">
        <v>0</v>
      </c>
      <c r="N34" s="54">
        <v>0</v>
      </c>
      <c r="O34" s="54">
        <v>0</v>
      </c>
      <c r="P34" s="54">
        <v>0</v>
      </c>
      <c r="Q34" s="54">
        <v>0</v>
      </c>
      <c r="R34" s="54">
        <v>0</v>
      </c>
      <c r="S34" s="65">
        <v>0</v>
      </c>
      <c r="T34" s="65">
        <v>0</v>
      </c>
      <c r="U34" s="101">
        <v>0</v>
      </c>
      <c r="V34" s="77">
        <v>0</v>
      </c>
      <c r="W34" s="105">
        <v>0</v>
      </c>
      <c r="X34" s="105">
        <v>13684311447</v>
      </c>
      <c r="Y34" s="105">
        <v>0</v>
      </c>
      <c r="Z34" s="105">
        <v>6805419299</v>
      </c>
      <c r="AA34" s="105">
        <v>0</v>
      </c>
      <c r="AB34" s="105">
        <v>0</v>
      </c>
      <c r="AC34" s="105">
        <v>0</v>
      </c>
      <c r="AD34" s="105">
        <v>0</v>
      </c>
      <c r="AE34" s="105">
        <v>28568062600</v>
      </c>
      <c r="AF34" s="105">
        <v>11322515800</v>
      </c>
      <c r="AG34" s="105">
        <v>0</v>
      </c>
      <c r="AH34" s="105">
        <v>10544718800</v>
      </c>
      <c r="AI34" s="90">
        <v>10544718800</v>
      </c>
      <c r="AJ34" s="79">
        <f t="shared" si="0"/>
        <v>0</v>
      </c>
      <c r="AL34" s="83"/>
      <c r="AM34" s="83"/>
      <c r="AN34" s="83"/>
      <c r="AO34" s="83" t="s">
        <v>321</v>
      </c>
      <c r="AP34" s="83"/>
      <c r="AQ34" s="83"/>
      <c r="AS34" t="str">
        <f t="shared" si="1"/>
        <v>y</v>
      </c>
      <c r="AT34" t="str">
        <f t="shared" si="2"/>
        <v>y</v>
      </c>
      <c r="AU34" t="str">
        <f t="shared" si="3"/>
        <v>y</v>
      </c>
      <c r="AV34" t="str">
        <f t="shared" si="4"/>
        <v>y</v>
      </c>
      <c r="AW34" t="str">
        <f t="shared" si="5"/>
        <v>y</v>
      </c>
      <c r="AX34" t="str">
        <f t="shared" si="6"/>
        <v>y</v>
      </c>
      <c r="AZ34">
        <v>0</v>
      </c>
      <c r="BA34" s="77">
        <f t="shared" si="7"/>
        <v>0</v>
      </c>
      <c r="BC34">
        <v>0</v>
      </c>
      <c r="BD34" s="77">
        <f t="shared" si="8"/>
        <v>0</v>
      </c>
      <c r="BF34">
        <v>6805419299</v>
      </c>
      <c r="BG34" s="107">
        <f t="shared" si="9"/>
        <v>0</v>
      </c>
      <c r="BI34">
        <v>0</v>
      </c>
      <c r="BJ34" s="107">
        <f t="shared" si="10"/>
        <v>0</v>
      </c>
      <c r="BL34">
        <v>0</v>
      </c>
      <c r="BM34" s="117">
        <f t="shared" si="11"/>
        <v>0</v>
      </c>
      <c r="BO34">
        <v>0</v>
      </c>
      <c r="BP34" s="107">
        <f t="shared" si="12"/>
        <v>0</v>
      </c>
    </row>
    <row r="35" spans="1:68">
      <c r="A35" s="48">
        <v>30</v>
      </c>
      <c r="B35" s="48"/>
      <c r="C35" s="48"/>
      <c r="D35" s="67"/>
      <c r="E35" s="67"/>
      <c r="F35" s="67"/>
      <c r="G35" s="67" t="s">
        <v>322</v>
      </c>
      <c r="H35" s="67"/>
      <c r="I35" s="67"/>
      <c r="J35" s="54">
        <v>0</v>
      </c>
      <c r="K35" s="54">
        <v>0</v>
      </c>
      <c r="L35" s="54">
        <v>0</v>
      </c>
      <c r="M35" s="54">
        <v>0</v>
      </c>
      <c r="N35" s="54">
        <v>0</v>
      </c>
      <c r="O35" s="54">
        <v>0</v>
      </c>
      <c r="P35" s="54">
        <v>0</v>
      </c>
      <c r="Q35" s="54">
        <v>0</v>
      </c>
      <c r="R35" s="54">
        <v>0</v>
      </c>
      <c r="S35" s="65">
        <v>0</v>
      </c>
      <c r="T35" s="65">
        <v>0</v>
      </c>
      <c r="U35" s="101">
        <v>0</v>
      </c>
      <c r="V35" s="77">
        <v>0</v>
      </c>
      <c r="W35" s="105">
        <v>0</v>
      </c>
      <c r="X35" s="105">
        <v>0</v>
      </c>
      <c r="Y35" s="105">
        <v>0</v>
      </c>
      <c r="Z35" s="105">
        <v>0</v>
      </c>
      <c r="AA35" s="105">
        <v>0</v>
      </c>
      <c r="AB35" s="105">
        <v>0</v>
      </c>
      <c r="AC35" s="105">
        <v>0</v>
      </c>
      <c r="AD35" s="105">
        <v>0</v>
      </c>
      <c r="AE35" s="105">
        <v>0</v>
      </c>
      <c r="AF35" s="105">
        <v>0</v>
      </c>
      <c r="AG35" s="105">
        <v>0</v>
      </c>
      <c r="AH35" s="105">
        <v>0</v>
      </c>
      <c r="AI35" s="90">
        <v>0</v>
      </c>
      <c r="AJ35" s="79">
        <f t="shared" si="0"/>
        <v>0</v>
      </c>
      <c r="AL35" s="83"/>
      <c r="AM35" s="83"/>
      <c r="AN35" s="83"/>
      <c r="AO35" s="83" t="s">
        <v>322</v>
      </c>
      <c r="AP35" s="83"/>
      <c r="AQ35" s="83"/>
      <c r="AS35" t="str">
        <f t="shared" si="1"/>
        <v>y</v>
      </c>
      <c r="AT35" t="str">
        <f t="shared" si="2"/>
        <v>y</v>
      </c>
      <c r="AU35" t="str">
        <f t="shared" si="3"/>
        <v>y</v>
      </c>
      <c r="AV35" t="str">
        <f t="shared" si="4"/>
        <v>y</v>
      </c>
      <c r="AW35" t="str">
        <f t="shared" si="5"/>
        <v>y</v>
      </c>
      <c r="AX35" t="str">
        <f t="shared" si="6"/>
        <v>y</v>
      </c>
      <c r="AZ35">
        <v>0</v>
      </c>
      <c r="BA35" s="77">
        <f t="shared" si="7"/>
        <v>0</v>
      </c>
      <c r="BC35">
        <v>0</v>
      </c>
      <c r="BD35" s="77">
        <f t="shared" si="8"/>
        <v>0</v>
      </c>
      <c r="BF35">
        <v>0</v>
      </c>
      <c r="BG35" s="107">
        <f t="shared" si="9"/>
        <v>0</v>
      </c>
      <c r="BI35">
        <v>0</v>
      </c>
      <c r="BJ35" s="107">
        <f t="shared" si="10"/>
        <v>0</v>
      </c>
      <c r="BL35">
        <v>0</v>
      </c>
      <c r="BM35" s="117">
        <f t="shared" si="11"/>
        <v>0</v>
      </c>
      <c r="BO35">
        <v>0</v>
      </c>
      <c r="BP35" s="107">
        <f t="shared" si="12"/>
        <v>0</v>
      </c>
    </row>
    <row r="36" spans="1:68">
      <c r="A36" s="48">
        <v>31</v>
      </c>
      <c r="B36" s="48"/>
      <c r="C36" s="48"/>
      <c r="D36" s="66"/>
      <c r="E36" s="66"/>
      <c r="F36" s="66" t="s">
        <v>120</v>
      </c>
      <c r="G36" s="66"/>
      <c r="H36" s="66"/>
      <c r="I36" s="66"/>
      <c r="J36" s="54">
        <v>0</v>
      </c>
      <c r="K36" s="54">
        <v>0</v>
      </c>
      <c r="L36" s="54">
        <v>0</v>
      </c>
      <c r="M36" s="54">
        <v>0</v>
      </c>
      <c r="N36" s="54">
        <v>0</v>
      </c>
      <c r="O36" s="54">
        <v>0</v>
      </c>
      <c r="P36" s="54">
        <v>0</v>
      </c>
      <c r="Q36" s="54">
        <v>0</v>
      </c>
      <c r="R36" s="54">
        <v>0</v>
      </c>
      <c r="S36" s="65">
        <v>0</v>
      </c>
      <c r="T36" s="65">
        <v>0</v>
      </c>
      <c r="U36" s="101">
        <v>0</v>
      </c>
      <c r="V36" s="77">
        <v>0</v>
      </c>
      <c r="W36" s="105">
        <v>0</v>
      </c>
      <c r="X36" s="105">
        <v>0</v>
      </c>
      <c r="Y36" s="105">
        <v>0</v>
      </c>
      <c r="Z36" s="105">
        <v>0</v>
      </c>
      <c r="AA36" s="105">
        <v>0</v>
      </c>
      <c r="AB36" s="105">
        <v>0</v>
      </c>
      <c r="AC36" s="105">
        <v>0</v>
      </c>
      <c r="AD36" s="105">
        <v>0</v>
      </c>
      <c r="AE36" s="105">
        <v>0</v>
      </c>
      <c r="AF36" s="105">
        <v>0</v>
      </c>
      <c r="AG36" s="105">
        <v>0</v>
      </c>
      <c r="AH36" s="105">
        <v>0</v>
      </c>
      <c r="AI36" s="90">
        <v>0</v>
      </c>
      <c r="AJ36" s="79">
        <f t="shared" si="0"/>
        <v>0</v>
      </c>
      <c r="AL36" s="82"/>
      <c r="AM36" s="82"/>
      <c r="AN36" s="82" t="s">
        <v>120</v>
      </c>
      <c r="AO36" s="82"/>
      <c r="AP36" s="82"/>
      <c r="AQ36" s="82"/>
      <c r="AS36" t="str">
        <f t="shared" si="1"/>
        <v>y</v>
      </c>
      <c r="AT36" t="str">
        <f t="shared" si="2"/>
        <v>y</v>
      </c>
      <c r="AU36" t="str">
        <f t="shared" si="3"/>
        <v>y</v>
      </c>
      <c r="AV36" t="str">
        <f t="shared" si="4"/>
        <v>y</v>
      </c>
      <c r="AW36" t="str">
        <f t="shared" si="5"/>
        <v>y</v>
      </c>
      <c r="AX36" t="str">
        <f t="shared" si="6"/>
        <v>y</v>
      </c>
      <c r="AZ36">
        <v>0</v>
      </c>
      <c r="BA36" s="77">
        <f t="shared" si="7"/>
        <v>0</v>
      </c>
      <c r="BC36">
        <v>0</v>
      </c>
      <c r="BD36" s="77">
        <f t="shared" si="8"/>
        <v>0</v>
      </c>
      <c r="BF36">
        <v>0</v>
      </c>
      <c r="BG36" s="107">
        <f t="shared" si="9"/>
        <v>0</v>
      </c>
      <c r="BI36">
        <v>0</v>
      </c>
      <c r="BJ36" s="107">
        <f t="shared" si="10"/>
        <v>0</v>
      </c>
      <c r="BL36">
        <v>0</v>
      </c>
      <c r="BM36" s="117">
        <f t="shared" si="11"/>
        <v>0</v>
      </c>
      <c r="BO36">
        <v>0</v>
      </c>
      <c r="BP36" s="107">
        <f t="shared" si="12"/>
        <v>0</v>
      </c>
    </row>
    <row r="37" spans="1:68">
      <c r="A37" s="48">
        <v>32</v>
      </c>
      <c r="B37" s="48"/>
      <c r="C37" s="48"/>
      <c r="D37" s="69"/>
      <c r="E37" s="69"/>
      <c r="F37" s="69"/>
      <c r="G37" s="69" t="s">
        <v>323</v>
      </c>
      <c r="H37" s="69"/>
      <c r="I37" s="69"/>
      <c r="J37" s="54">
        <v>0</v>
      </c>
      <c r="K37" s="54">
        <v>0</v>
      </c>
      <c r="L37" s="54">
        <v>0</v>
      </c>
      <c r="M37" s="54">
        <v>0</v>
      </c>
      <c r="N37" s="54">
        <v>0</v>
      </c>
      <c r="O37" s="54">
        <v>0</v>
      </c>
      <c r="P37" s="54">
        <v>0</v>
      </c>
      <c r="Q37" s="54">
        <v>0</v>
      </c>
      <c r="R37" s="54">
        <v>0</v>
      </c>
      <c r="S37" s="65">
        <v>0</v>
      </c>
      <c r="T37" s="65">
        <v>0</v>
      </c>
      <c r="U37" s="101">
        <v>0</v>
      </c>
      <c r="V37" s="77">
        <v>0</v>
      </c>
      <c r="W37" s="105">
        <v>0</v>
      </c>
      <c r="X37" s="105">
        <v>0</v>
      </c>
      <c r="Y37" s="105">
        <v>0</v>
      </c>
      <c r="Z37" s="105">
        <v>0</v>
      </c>
      <c r="AA37" s="105">
        <v>0</v>
      </c>
      <c r="AB37" s="105">
        <v>0</v>
      </c>
      <c r="AC37" s="105">
        <v>0</v>
      </c>
      <c r="AD37" s="105">
        <v>0</v>
      </c>
      <c r="AE37" s="105">
        <v>0</v>
      </c>
      <c r="AF37" s="105">
        <v>0</v>
      </c>
      <c r="AG37" s="105">
        <v>0</v>
      </c>
      <c r="AH37" s="105">
        <v>0</v>
      </c>
      <c r="AI37" s="90">
        <v>0</v>
      </c>
      <c r="AJ37" s="79">
        <f t="shared" si="0"/>
        <v>0</v>
      </c>
      <c r="AL37" s="83"/>
      <c r="AM37" s="83"/>
      <c r="AN37" s="83"/>
      <c r="AO37" s="83" t="s">
        <v>323</v>
      </c>
      <c r="AP37" s="83"/>
      <c r="AQ37" s="83"/>
      <c r="AS37" t="str">
        <f t="shared" si="1"/>
        <v>y</v>
      </c>
      <c r="AT37" t="str">
        <f t="shared" si="2"/>
        <v>y</v>
      </c>
      <c r="AU37" t="str">
        <f t="shared" si="3"/>
        <v>y</v>
      </c>
      <c r="AV37" t="str">
        <f t="shared" si="4"/>
        <v>y</v>
      </c>
      <c r="AW37" t="str">
        <f t="shared" si="5"/>
        <v>y</v>
      </c>
      <c r="AX37" t="str">
        <f t="shared" si="6"/>
        <v>y</v>
      </c>
      <c r="AZ37">
        <v>0</v>
      </c>
      <c r="BA37" s="77">
        <f t="shared" si="7"/>
        <v>0</v>
      </c>
      <c r="BC37">
        <v>0</v>
      </c>
      <c r="BD37" s="77">
        <f t="shared" si="8"/>
        <v>0</v>
      </c>
      <c r="BF37">
        <v>0</v>
      </c>
      <c r="BG37" s="107">
        <f t="shared" si="9"/>
        <v>0</v>
      </c>
      <c r="BI37">
        <v>0</v>
      </c>
      <c r="BJ37" s="107">
        <f t="shared" si="10"/>
        <v>0</v>
      </c>
      <c r="BL37">
        <v>0</v>
      </c>
      <c r="BM37" s="117">
        <f t="shared" si="11"/>
        <v>0</v>
      </c>
      <c r="BO37">
        <v>0</v>
      </c>
      <c r="BP37" s="107">
        <f t="shared" si="12"/>
        <v>0</v>
      </c>
    </row>
    <row r="38" spans="1:68">
      <c r="A38" s="48">
        <v>33</v>
      </c>
      <c r="B38" s="48"/>
      <c r="C38" s="48"/>
      <c r="D38" s="69"/>
      <c r="E38" s="69"/>
      <c r="F38" s="69"/>
      <c r="G38" s="69" t="s">
        <v>324</v>
      </c>
      <c r="H38" s="69"/>
      <c r="I38" s="69"/>
      <c r="J38" s="54">
        <v>0</v>
      </c>
      <c r="K38" s="54">
        <v>0</v>
      </c>
      <c r="L38" s="54">
        <v>0</v>
      </c>
      <c r="M38" s="54">
        <v>0</v>
      </c>
      <c r="N38" s="54">
        <v>0</v>
      </c>
      <c r="O38" s="54">
        <v>0</v>
      </c>
      <c r="P38" s="54">
        <v>0</v>
      </c>
      <c r="Q38" s="54">
        <v>0</v>
      </c>
      <c r="R38" s="54">
        <v>0</v>
      </c>
      <c r="S38" s="65">
        <v>0</v>
      </c>
      <c r="T38" s="65">
        <v>0</v>
      </c>
      <c r="U38" s="101">
        <v>0</v>
      </c>
      <c r="V38" s="77">
        <v>0</v>
      </c>
      <c r="W38" s="105">
        <v>0</v>
      </c>
      <c r="X38" s="105">
        <v>0</v>
      </c>
      <c r="Y38" s="105">
        <v>0</v>
      </c>
      <c r="Z38" s="105">
        <v>0</v>
      </c>
      <c r="AA38" s="105">
        <v>0</v>
      </c>
      <c r="AB38" s="105">
        <v>0</v>
      </c>
      <c r="AC38" s="105">
        <v>0</v>
      </c>
      <c r="AD38" s="105">
        <v>0</v>
      </c>
      <c r="AE38" s="105">
        <v>0</v>
      </c>
      <c r="AF38" s="105">
        <v>0</v>
      </c>
      <c r="AG38" s="105">
        <v>0</v>
      </c>
      <c r="AH38" s="105">
        <v>0</v>
      </c>
      <c r="AI38" s="90">
        <v>0</v>
      </c>
      <c r="AJ38" s="79">
        <f t="shared" si="0"/>
        <v>0</v>
      </c>
      <c r="AL38" s="83"/>
      <c r="AM38" s="83"/>
      <c r="AN38" s="83"/>
      <c r="AO38" s="83" t="s">
        <v>324</v>
      </c>
      <c r="AP38" s="83"/>
      <c r="AQ38" s="83"/>
      <c r="AS38" t="str">
        <f t="shared" si="1"/>
        <v>y</v>
      </c>
      <c r="AT38" t="str">
        <f t="shared" si="2"/>
        <v>y</v>
      </c>
      <c r="AU38" t="str">
        <f t="shared" si="3"/>
        <v>y</v>
      </c>
      <c r="AV38" t="str">
        <f t="shared" si="4"/>
        <v>y</v>
      </c>
      <c r="AW38" t="str">
        <f t="shared" si="5"/>
        <v>y</v>
      </c>
      <c r="AX38" t="str">
        <f t="shared" si="6"/>
        <v>y</v>
      </c>
      <c r="AZ38">
        <v>0</v>
      </c>
      <c r="BA38" s="77">
        <f t="shared" si="7"/>
        <v>0</v>
      </c>
      <c r="BC38">
        <v>0</v>
      </c>
      <c r="BD38" s="77">
        <f t="shared" si="8"/>
        <v>0</v>
      </c>
      <c r="BF38">
        <v>0</v>
      </c>
      <c r="BG38" s="107">
        <f t="shared" si="9"/>
        <v>0</v>
      </c>
      <c r="BI38">
        <v>0</v>
      </c>
      <c r="BJ38" s="107">
        <f t="shared" si="10"/>
        <v>0</v>
      </c>
      <c r="BL38">
        <v>0</v>
      </c>
      <c r="BM38" s="117">
        <f t="shared" si="11"/>
        <v>0</v>
      </c>
      <c r="BO38">
        <v>0</v>
      </c>
      <c r="BP38" s="107">
        <f t="shared" si="12"/>
        <v>0</v>
      </c>
    </row>
    <row r="39" spans="1:68">
      <c r="A39" s="48">
        <v>34</v>
      </c>
      <c r="B39" s="48"/>
      <c r="C39" s="48"/>
      <c r="D39" s="69"/>
      <c r="E39" s="69"/>
      <c r="F39" s="69"/>
      <c r="G39" s="69" t="s">
        <v>325</v>
      </c>
      <c r="H39" s="69"/>
      <c r="I39" s="69"/>
      <c r="J39" s="54">
        <v>0</v>
      </c>
      <c r="K39" s="54">
        <v>0</v>
      </c>
      <c r="L39" s="54">
        <v>0</v>
      </c>
      <c r="M39" s="54">
        <v>0</v>
      </c>
      <c r="N39" s="54">
        <v>0</v>
      </c>
      <c r="O39" s="54">
        <v>0</v>
      </c>
      <c r="P39" s="54">
        <v>0</v>
      </c>
      <c r="Q39" s="54">
        <v>0</v>
      </c>
      <c r="R39" s="54">
        <v>0</v>
      </c>
      <c r="S39" s="65">
        <v>0</v>
      </c>
      <c r="T39" s="65">
        <v>0</v>
      </c>
      <c r="U39" s="101">
        <v>0</v>
      </c>
      <c r="V39" s="77">
        <v>0</v>
      </c>
      <c r="W39" s="105">
        <v>0</v>
      </c>
      <c r="X39" s="105">
        <v>0</v>
      </c>
      <c r="Y39" s="105">
        <v>0</v>
      </c>
      <c r="Z39" s="105">
        <v>0</v>
      </c>
      <c r="AA39" s="105">
        <v>0</v>
      </c>
      <c r="AB39" s="105">
        <v>0</v>
      </c>
      <c r="AC39" s="105">
        <v>0</v>
      </c>
      <c r="AD39" s="105">
        <v>0</v>
      </c>
      <c r="AE39" s="105">
        <v>0</v>
      </c>
      <c r="AF39" s="105">
        <v>0</v>
      </c>
      <c r="AG39" s="105">
        <v>0</v>
      </c>
      <c r="AH39" s="105">
        <v>0</v>
      </c>
      <c r="AI39" s="90">
        <v>0</v>
      </c>
      <c r="AJ39" s="79">
        <f t="shared" si="0"/>
        <v>0</v>
      </c>
      <c r="AL39" s="83"/>
      <c r="AM39" s="83"/>
      <c r="AN39" s="83"/>
      <c r="AO39" s="83" t="s">
        <v>325</v>
      </c>
      <c r="AP39" s="83"/>
      <c r="AQ39" s="83"/>
      <c r="AS39" t="str">
        <f t="shared" si="1"/>
        <v>y</v>
      </c>
      <c r="AT39" t="str">
        <f t="shared" si="2"/>
        <v>y</v>
      </c>
      <c r="AU39" t="str">
        <f t="shared" si="3"/>
        <v>y</v>
      </c>
      <c r="AV39" t="str">
        <f t="shared" si="4"/>
        <v>y</v>
      </c>
      <c r="AW39" t="str">
        <f t="shared" si="5"/>
        <v>y</v>
      </c>
      <c r="AX39" t="str">
        <f t="shared" si="6"/>
        <v>y</v>
      </c>
      <c r="AZ39">
        <v>0</v>
      </c>
      <c r="BA39" s="77">
        <f t="shared" si="7"/>
        <v>0</v>
      </c>
      <c r="BC39">
        <v>0</v>
      </c>
      <c r="BD39" s="77">
        <f t="shared" si="8"/>
        <v>0</v>
      </c>
      <c r="BF39">
        <v>0</v>
      </c>
      <c r="BG39" s="107">
        <f t="shared" si="9"/>
        <v>0</v>
      </c>
      <c r="BI39">
        <v>0</v>
      </c>
      <c r="BJ39" s="107">
        <f t="shared" si="10"/>
        <v>0</v>
      </c>
      <c r="BL39">
        <v>0</v>
      </c>
      <c r="BM39" s="117">
        <f t="shared" si="11"/>
        <v>0</v>
      </c>
      <c r="BO39">
        <v>0</v>
      </c>
      <c r="BP39" s="107">
        <f t="shared" si="12"/>
        <v>0</v>
      </c>
    </row>
    <row r="40" spans="1:68">
      <c r="A40" s="48">
        <v>35</v>
      </c>
      <c r="B40" s="48"/>
      <c r="C40" s="48"/>
      <c r="D40" s="69"/>
      <c r="E40" s="69"/>
      <c r="F40" s="69"/>
      <c r="G40" s="69" t="s">
        <v>326</v>
      </c>
      <c r="H40" s="69"/>
      <c r="I40" s="69"/>
      <c r="J40" s="54">
        <v>0</v>
      </c>
      <c r="K40" s="54">
        <v>0</v>
      </c>
      <c r="L40" s="54">
        <v>0</v>
      </c>
      <c r="M40" s="54">
        <v>0</v>
      </c>
      <c r="N40" s="54">
        <v>0</v>
      </c>
      <c r="O40" s="54">
        <v>0</v>
      </c>
      <c r="P40" s="54">
        <v>0</v>
      </c>
      <c r="Q40" s="54">
        <v>0</v>
      </c>
      <c r="R40" s="54">
        <v>0</v>
      </c>
      <c r="S40" s="65">
        <v>0</v>
      </c>
      <c r="T40" s="65">
        <v>0</v>
      </c>
      <c r="U40" s="101">
        <v>0</v>
      </c>
      <c r="V40" s="77">
        <v>0</v>
      </c>
      <c r="W40" s="105">
        <v>0</v>
      </c>
      <c r="X40" s="105">
        <v>0</v>
      </c>
      <c r="Y40" s="105">
        <v>0</v>
      </c>
      <c r="Z40" s="105">
        <v>0</v>
      </c>
      <c r="AA40" s="105">
        <v>0</v>
      </c>
      <c r="AB40" s="105">
        <v>0</v>
      </c>
      <c r="AC40" s="105">
        <v>0</v>
      </c>
      <c r="AD40" s="105">
        <v>0</v>
      </c>
      <c r="AE40" s="105">
        <v>0</v>
      </c>
      <c r="AF40" s="105">
        <v>0</v>
      </c>
      <c r="AG40" s="105">
        <v>0</v>
      </c>
      <c r="AH40" s="105">
        <v>0</v>
      </c>
      <c r="AI40" s="90">
        <v>0</v>
      </c>
      <c r="AJ40" s="79">
        <f t="shared" si="0"/>
        <v>0</v>
      </c>
      <c r="AL40" s="83"/>
      <c r="AM40" s="83"/>
      <c r="AN40" s="83"/>
      <c r="AO40" s="83" t="s">
        <v>326</v>
      </c>
      <c r="AP40" s="83"/>
      <c r="AQ40" s="83"/>
      <c r="AS40" t="str">
        <f t="shared" si="1"/>
        <v>y</v>
      </c>
      <c r="AT40" t="str">
        <f t="shared" si="2"/>
        <v>y</v>
      </c>
      <c r="AU40" t="str">
        <f t="shared" si="3"/>
        <v>y</v>
      </c>
      <c r="AV40" t="str">
        <f t="shared" si="4"/>
        <v>y</v>
      </c>
      <c r="AW40" t="str">
        <f t="shared" si="5"/>
        <v>y</v>
      </c>
      <c r="AX40" t="str">
        <f t="shared" si="6"/>
        <v>y</v>
      </c>
      <c r="AZ40">
        <v>0</v>
      </c>
      <c r="BA40" s="77">
        <f t="shared" si="7"/>
        <v>0</v>
      </c>
      <c r="BC40">
        <v>0</v>
      </c>
      <c r="BD40" s="77">
        <f t="shared" si="8"/>
        <v>0</v>
      </c>
      <c r="BF40">
        <v>0</v>
      </c>
      <c r="BG40" s="107">
        <f t="shared" si="9"/>
        <v>0</v>
      </c>
      <c r="BI40">
        <v>0</v>
      </c>
      <c r="BJ40" s="107">
        <f t="shared" si="10"/>
        <v>0</v>
      </c>
      <c r="BL40">
        <v>0</v>
      </c>
      <c r="BM40" s="117">
        <f t="shared" si="11"/>
        <v>0</v>
      </c>
      <c r="BO40">
        <v>0</v>
      </c>
      <c r="BP40" s="107">
        <f t="shared" si="12"/>
        <v>0</v>
      </c>
    </row>
    <row r="41" spans="1:68">
      <c r="A41" s="48">
        <v>36</v>
      </c>
      <c r="B41" s="48"/>
      <c r="C41" s="48"/>
      <c r="D41" s="69"/>
      <c r="E41" s="69"/>
      <c r="F41" s="69" t="s">
        <v>121</v>
      </c>
      <c r="G41" s="69"/>
      <c r="H41" s="69"/>
      <c r="I41" s="69"/>
      <c r="J41" s="54">
        <v>0</v>
      </c>
      <c r="K41" s="54">
        <v>0</v>
      </c>
      <c r="L41" s="54">
        <v>0</v>
      </c>
      <c r="M41" s="54">
        <v>0</v>
      </c>
      <c r="N41" s="54">
        <v>0</v>
      </c>
      <c r="O41" s="54">
        <v>0</v>
      </c>
      <c r="P41" s="54">
        <v>0</v>
      </c>
      <c r="Q41" s="54">
        <v>0</v>
      </c>
      <c r="R41" s="54">
        <v>0</v>
      </c>
      <c r="S41" s="65">
        <v>0</v>
      </c>
      <c r="T41" s="65">
        <v>0</v>
      </c>
      <c r="U41" s="101">
        <v>0</v>
      </c>
      <c r="V41" s="77">
        <v>0</v>
      </c>
      <c r="W41" s="105">
        <v>0</v>
      </c>
      <c r="X41" s="105">
        <v>0</v>
      </c>
      <c r="Y41" s="105">
        <v>0</v>
      </c>
      <c r="Z41" s="105">
        <v>0</v>
      </c>
      <c r="AA41" s="105">
        <v>0</v>
      </c>
      <c r="AB41" s="105">
        <v>0</v>
      </c>
      <c r="AC41" s="105">
        <v>0</v>
      </c>
      <c r="AD41" s="105">
        <v>0</v>
      </c>
      <c r="AE41" s="105">
        <v>0</v>
      </c>
      <c r="AF41" s="105">
        <v>0</v>
      </c>
      <c r="AG41" s="105">
        <v>0</v>
      </c>
      <c r="AH41" s="105">
        <v>0</v>
      </c>
      <c r="AI41" s="90">
        <v>0</v>
      </c>
      <c r="AJ41" s="79">
        <f t="shared" si="0"/>
        <v>0</v>
      </c>
      <c r="AL41" s="83"/>
      <c r="AM41" s="83"/>
      <c r="AN41" s="83" t="s">
        <v>121</v>
      </c>
      <c r="AO41" s="83"/>
      <c r="AP41" s="83"/>
      <c r="AQ41" s="83"/>
      <c r="AS41" t="str">
        <f t="shared" si="1"/>
        <v>y</v>
      </c>
      <c r="AT41" t="str">
        <f t="shared" si="2"/>
        <v>y</v>
      </c>
      <c r="AU41" t="str">
        <f t="shared" si="3"/>
        <v>y</v>
      </c>
      <c r="AV41" t="str">
        <f t="shared" si="4"/>
        <v>y</v>
      </c>
      <c r="AW41" t="str">
        <f t="shared" si="5"/>
        <v>y</v>
      </c>
      <c r="AX41" t="str">
        <f t="shared" si="6"/>
        <v>y</v>
      </c>
      <c r="AZ41">
        <v>0</v>
      </c>
      <c r="BA41" s="77">
        <f t="shared" si="7"/>
        <v>0</v>
      </c>
      <c r="BC41">
        <v>0</v>
      </c>
      <c r="BD41" s="77">
        <f t="shared" si="8"/>
        <v>0</v>
      </c>
      <c r="BF41">
        <v>0</v>
      </c>
      <c r="BG41" s="107">
        <f t="shared" si="9"/>
        <v>0</v>
      </c>
      <c r="BI41">
        <v>0</v>
      </c>
      <c r="BJ41" s="107">
        <f t="shared" si="10"/>
        <v>0</v>
      </c>
      <c r="BL41">
        <v>0</v>
      </c>
      <c r="BM41" s="117">
        <f t="shared" si="11"/>
        <v>0</v>
      </c>
      <c r="BO41">
        <v>0</v>
      </c>
      <c r="BP41" s="107">
        <f t="shared" si="12"/>
        <v>0</v>
      </c>
    </row>
    <row r="42" spans="1:68">
      <c r="A42" s="48">
        <v>37</v>
      </c>
      <c r="B42" s="48"/>
      <c r="C42" s="48"/>
      <c r="D42" s="66"/>
      <c r="E42" s="66" t="s">
        <v>115</v>
      </c>
      <c r="F42" s="66"/>
      <c r="G42" s="66"/>
      <c r="H42" s="66"/>
      <c r="I42" s="66"/>
      <c r="J42" s="54">
        <v>1286627765231</v>
      </c>
      <c r="K42" s="54">
        <v>1332468927280</v>
      </c>
      <c r="L42" s="54">
        <v>1512571508862</v>
      </c>
      <c r="M42" s="54">
        <v>1881375799134</v>
      </c>
      <c r="N42" s="54">
        <v>1655602511317</v>
      </c>
      <c r="O42" s="54">
        <v>1830131506791</v>
      </c>
      <c r="P42" s="54">
        <v>1793446427729</v>
      </c>
      <c r="Q42" s="54">
        <v>1897741806568</v>
      </c>
      <c r="R42" s="54">
        <v>1312909463384</v>
      </c>
      <c r="S42" s="65">
        <v>2677874355916</v>
      </c>
      <c r="T42" s="65">
        <v>2102885297029</v>
      </c>
      <c r="U42" s="101">
        <v>2638498024053</v>
      </c>
      <c r="V42" s="77">
        <v>2582884461284</v>
      </c>
      <c r="W42" s="105">
        <v>2687567831136</v>
      </c>
      <c r="X42" s="105">
        <v>7292449352048</v>
      </c>
      <c r="Y42" s="105">
        <v>4701671846105.3408</v>
      </c>
      <c r="Z42" s="105">
        <v>5301662522524.8066</v>
      </c>
      <c r="AA42" s="105">
        <v>4256654037916</v>
      </c>
      <c r="AB42" s="105">
        <v>5397642047232</v>
      </c>
      <c r="AC42" s="105">
        <v>6339942144591</v>
      </c>
      <c r="AD42" s="105">
        <v>4640221093211</v>
      </c>
      <c r="AE42" s="105">
        <v>3179210938884</v>
      </c>
      <c r="AF42" s="105">
        <v>3432006053738</v>
      </c>
      <c r="AG42" s="105">
        <v>4701671846105.3408</v>
      </c>
      <c r="AH42" s="105">
        <v>6557487583514</v>
      </c>
      <c r="AI42" s="90">
        <v>6557487583514</v>
      </c>
      <c r="AJ42" s="79">
        <f t="shared" si="0"/>
        <v>0</v>
      </c>
      <c r="AL42" s="82"/>
      <c r="AM42" s="82" t="s">
        <v>115</v>
      </c>
      <c r="AN42" s="82"/>
      <c r="AO42" s="82"/>
      <c r="AP42" s="82"/>
      <c r="AQ42" s="82"/>
      <c r="AS42" t="str">
        <f t="shared" si="1"/>
        <v>y</v>
      </c>
      <c r="AT42" t="str">
        <f t="shared" si="2"/>
        <v>y</v>
      </c>
      <c r="AU42" t="str">
        <f t="shared" si="3"/>
        <v>y</v>
      </c>
      <c r="AV42" t="str">
        <f t="shared" si="4"/>
        <v>y</v>
      </c>
      <c r="AW42" t="str">
        <f t="shared" si="5"/>
        <v>y</v>
      </c>
      <c r="AX42" t="str">
        <f t="shared" si="6"/>
        <v>y</v>
      </c>
      <c r="AZ42">
        <v>2582884461284</v>
      </c>
      <c r="BA42" s="77">
        <f t="shared" si="7"/>
        <v>0</v>
      </c>
      <c r="BC42">
        <v>2582884461284</v>
      </c>
      <c r="BD42" s="77">
        <f t="shared" si="8"/>
        <v>0</v>
      </c>
      <c r="BF42">
        <v>5301662522524.8066</v>
      </c>
      <c r="BG42" s="107">
        <f t="shared" si="9"/>
        <v>0</v>
      </c>
      <c r="BI42">
        <v>4256654037916</v>
      </c>
      <c r="BJ42" s="107">
        <f t="shared" si="10"/>
        <v>0</v>
      </c>
      <c r="BL42">
        <v>6339942144591</v>
      </c>
      <c r="BM42" s="117">
        <f t="shared" si="11"/>
        <v>0</v>
      </c>
      <c r="BO42">
        <v>4640221093211</v>
      </c>
      <c r="BP42" s="107">
        <f t="shared" si="12"/>
        <v>0</v>
      </c>
    </row>
    <row r="43" spans="1:68">
      <c r="A43" s="48">
        <v>38</v>
      </c>
      <c r="B43" s="48"/>
      <c r="C43" s="48"/>
      <c r="D43" s="66"/>
      <c r="E43" s="66"/>
      <c r="F43" s="66" t="s">
        <v>327</v>
      </c>
      <c r="G43" s="66"/>
      <c r="H43" s="66"/>
      <c r="I43" s="66"/>
      <c r="J43" s="54">
        <v>876168479320</v>
      </c>
      <c r="K43" s="54">
        <v>880188492913</v>
      </c>
      <c r="L43" s="54">
        <v>951399997055</v>
      </c>
      <c r="M43" s="54">
        <v>1376304061561</v>
      </c>
      <c r="N43" s="54">
        <v>1121989035895</v>
      </c>
      <c r="O43" s="54">
        <v>1369887174865</v>
      </c>
      <c r="P43" s="54">
        <v>1419597892102</v>
      </c>
      <c r="Q43" s="54">
        <v>1568783208889</v>
      </c>
      <c r="R43" s="54">
        <v>988031972393</v>
      </c>
      <c r="S43" s="65">
        <v>2295781682623</v>
      </c>
      <c r="T43" s="65">
        <v>1596270703173</v>
      </c>
      <c r="U43" s="101">
        <v>1972672819271</v>
      </c>
      <c r="V43" s="77">
        <v>1756847181833</v>
      </c>
      <c r="W43" s="105">
        <v>1998628872143</v>
      </c>
      <c r="X43" s="105">
        <v>6156064440526</v>
      </c>
      <c r="Y43" s="105">
        <v>3735695314188</v>
      </c>
      <c r="Z43" s="105">
        <v>4195183764265</v>
      </c>
      <c r="AA43" s="105">
        <v>3175357899898</v>
      </c>
      <c r="AB43" s="105">
        <v>4383107944331</v>
      </c>
      <c r="AC43" s="105">
        <v>5657626890853</v>
      </c>
      <c r="AD43" s="105">
        <v>4040877811276</v>
      </c>
      <c r="AE43" s="105">
        <v>2634886666569</v>
      </c>
      <c r="AF43" s="105">
        <v>3019098135245</v>
      </c>
      <c r="AG43" s="105">
        <v>3735695314188</v>
      </c>
      <c r="AH43" s="105">
        <v>6199395882600</v>
      </c>
      <c r="AI43" s="90">
        <v>6199395882600</v>
      </c>
      <c r="AJ43" s="79">
        <f t="shared" si="0"/>
        <v>0</v>
      </c>
      <c r="AL43" s="82"/>
      <c r="AM43" s="82"/>
      <c r="AN43" s="82" t="s">
        <v>327</v>
      </c>
      <c r="AO43" s="82"/>
      <c r="AP43" s="82"/>
      <c r="AQ43" s="82"/>
      <c r="AS43" t="str">
        <f t="shared" si="1"/>
        <v>y</v>
      </c>
      <c r="AT43" t="str">
        <f t="shared" si="2"/>
        <v>y</v>
      </c>
      <c r="AU43" t="str">
        <f t="shared" si="3"/>
        <v>y</v>
      </c>
      <c r="AV43" t="str">
        <f t="shared" si="4"/>
        <v>y</v>
      </c>
      <c r="AW43" t="str">
        <f t="shared" si="5"/>
        <v>y</v>
      </c>
      <c r="AX43" t="str">
        <f t="shared" si="6"/>
        <v>y</v>
      </c>
      <c r="AZ43">
        <v>1756847181833</v>
      </c>
      <c r="BA43" s="77">
        <f t="shared" si="7"/>
        <v>0</v>
      </c>
      <c r="BC43">
        <v>1756847181833</v>
      </c>
      <c r="BD43" s="77">
        <f t="shared" si="8"/>
        <v>0</v>
      </c>
      <c r="BF43">
        <v>4195183764265</v>
      </c>
      <c r="BG43" s="107">
        <f t="shared" si="9"/>
        <v>0</v>
      </c>
      <c r="BI43">
        <v>3175357899898</v>
      </c>
      <c r="BJ43" s="107">
        <f t="shared" si="10"/>
        <v>0</v>
      </c>
      <c r="BL43">
        <v>5657626890853</v>
      </c>
      <c r="BM43" s="117">
        <f t="shared" si="11"/>
        <v>0</v>
      </c>
      <c r="BO43">
        <v>4040877811276</v>
      </c>
      <c r="BP43" s="107">
        <f t="shared" si="12"/>
        <v>0</v>
      </c>
    </row>
    <row r="44" spans="1:68">
      <c r="A44" s="48">
        <v>39</v>
      </c>
      <c r="B44" s="48"/>
      <c r="C44" s="48"/>
      <c r="D44" s="67"/>
      <c r="E44" s="67"/>
      <c r="F44" s="67"/>
      <c r="G44" s="67" t="s">
        <v>328</v>
      </c>
      <c r="H44" s="67"/>
      <c r="I44" s="67"/>
      <c r="J44" s="54">
        <v>590176352186</v>
      </c>
      <c r="K44" s="54">
        <v>627511505642</v>
      </c>
      <c r="L44" s="54">
        <v>690618274220</v>
      </c>
      <c r="M44" s="54">
        <v>934134616036</v>
      </c>
      <c r="N44" s="54">
        <v>821567110707</v>
      </c>
      <c r="O44" s="54">
        <v>1026738068613</v>
      </c>
      <c r="P44" s="54">
        <v>1061282754233</v>
      </c>
      <c r="Q44" s="54">
        <v>1095532888216</v>
      </c>
      <c r="R44" s="54">
        <v>654067183207</v>
      </c>
      <c r="S44" s="65">
        <v>1528661806260</v>
      </c>
      <c r="T44" s="65">
        <v>1097142781804</v>
      </c>
      <c r="U44" s="101">
        <v>1451048783731</v>
      </c>
      <c r="V44" s="77">
        <v>1232874637466</v>
      </c>
      <c r="W44" s="105">
        <v>1398874675753</v>
      </c>
      <c r="X44" s="105">
        <v>4150139455907</v>
      </c>
      <c r="Y44" s="105">
        <v>2290196815796</v>
      </c>
      <c r="Z44" s="105">
        <v>2997553012538</v>
      </c>
      <c r="AA44" s="105">
        <v>1983571179072</v>
      </c>
      <c r="AB44" s="105">
        <v>3252407515770</v>
      </c>
      <c r="AC44" s="105">
        <v>4062917078248</v>
      </c>
      <c r="AD44" s="105">
        <v>3034418839027</v>
      </c>
      <c r="AE44" s="105">
        <v>1737052492755</v>
      </c>
      <c r="AF44" s="105">
        <v>2058555000619</v>
      </c>
      <c r="AG44" s="105">
        <v>2290196815796</v>
      </c>
      <c r="AH44" s="105">
        <v>4388875967279</v>
      </c>
      <c r="AI44" s="90">
        <v>4388875967279</v>
      </c>
      <c r="AJ44" s="79">
        <f t="shared" si="0"/>
        <v>0</v>
      </c>
      <c r="AL44" s="83"/>
      <c r="AM44" s="83"/>
      <c r="AN44" s="83"/>
      <c r="AO44" s="83" t="s">
        <v>328</v>
      </c>
      <c r="AP44" s="83"/>
      <c r="AQ44" s="83"/>
      <c r="AS44" t="str">
        <f t="shared" si="1"/>
        <v>y</v>
      </c>
      <c r="AT44" t="str">
        <f t="shared" si="2"/>
        <v>y</v>
      </c>
      <c r="AU44" t="str">
        <f t="shared" si="3"/>
        <v>y</v>
      </c>
      <c r="AV44" t="str">
        <f t="shared" si="4"/>
        <v>y</v>
      </c>
      <c r="AW44" t="str">
        <f t="shared" si="5"/>
        <v>y</v>
      </c>
      <c r="AX44" t="str">
        <f t="shared" si="6"/>
        <v>y</v>
      </c>
      <c r="AZ44">
        <v>1232874637466</v>
      </c>
      <c r="BA44" s="77">
        <f t="shared" si="7"/>
        <v>0</v>
      </c>
      <c r="BC44">
        <v>1232874637466</v>
      </c>
      <c r="BD44" s="77">
        <f t="shared" si="8"/>
        <v>0</v>
      </c>
      <c r="BF44">
        <v>2997553012538</v>
      </c>
      <c r="BG44" s="107">
        <f t="shared" si="9"/>
        <v>0</v>
      </c>
      <c r="BI44">
        <v>1983571179072</v>
      </c>
      <c r="BJ44" s="107">
        <f t="shared" si="10"/>
        <v>0</v>
      </c>
      <c r="BL44">
        <v>4062917078248</v>
      </c>
      <c r="BM44" s="117">
        <f t="shared" si="11"/>
        <v>0</v>
      </c>
      <c r="BO44">
        <v>3034418839027</v>
      </c>
      <c r="BP44" s="107">
        <f t="shared" si="12"/>
        <v>0</v>
      </c>
    </row>
    <row r="45" spans="1:68">
      <c r="A45" s="48">
        <v>40</v>
      </c>
      <c r="B45" s="48"/>
      <c r="C45" s="48"/>
      <c r="D45" s="67"/>
      <c r="E45" s="67"/>
      <c r="F45" s="67"/>
      <c r="G45" s="67" t="s">
        <v>329</v>
      </c>
      <c r="H45" s="67"/>
      <c r="I45" s="67"/>
      <c r="J45" s="54">
        <v>266797037408</v>
      </c>
      <c r="K45" s="54">
        <v>232360095827</v>
      </c>
      <c r="L45" s="54">
        <v>243493528061</v>
      </c>
      <c r="M45" s="54">
        <v>431159137914</v>
      </c>
      <c r="N45" s="54">
        <v>295192826887</v>
      </c>
      <c r="O45" s="54">
        <v>330054648983</v>
      </c>
      <c r="P45" s="54">
        <v>353726806794</v>
      </c>
      <c r="Q45" s="54">
        <v>471785670037</v>
      </c>
      <c r="R45" s="54">
        <v>331410538826</v>
      </c>
      <c r="S45" s="65">
        <v>758771086323</v>
      </c>
      <c r="T45" s="65">
        <v>493499587713</v>
      </c>
      <c r="U45" s="101">
        <v>510913379263</v>
      </c>
      <c r="V45" s="77">
        <v>514510945031</v>
      </c>
      <c r="W45" s="105">
        <v>590675592536</v>
      </c>
      <c r="X45" s="105">
        <v>1960125170175</v>
      </c>
      <c r="Y45" s="105">
        <v>1415764865145</v>
      </c>
      <c r="Z45" s="105">
        <v>1160778616826</v>
      </c>
      <c r="AA45" s="105">
        <v>1154368552864</v>
      </c>
      <c r="AB45" s="105">
        <v>1095735482191</v>
      </c>
      <c r="AC45" s="105">
        <v>1582572553403</v>
      </c>
      <c r="AD45" s="105">
        <v>999478360741</v>
      </c>
      <c r="AE45" s="105">
        <v>895782501925</v>
      </c>
      <c r="AF45" s="105">
        <v>959112564858</v>
      </c>
      <c r="AG45" s="105">
        <v>1415764865145</v>
      </c>
      <c r="AH45" s="105">
        <v>1809221840736</v>
      </c>
      <c r="AI45" s="90">
        <v>1809221840736</v>
      </c>
      <c r="AJ45" s="79">
        <f t="shared" si="0"/>
        <v>0</v>
      </c>
      <c r="AL45" s="83"/>
      <c r="AM45" s="83"/>
      <c r="AN45" s="83"/>
      <c r="AO45" s="83" t="s">
        <v>329</v>
      </c>
      <c r="AP45" s="83"/>
      <c r="AQ45" s="83"/>
      <c r="AS45" t="str">
        <f t="shared" si="1"/>
        <v>y</v>
      </c>
      <c r="AT45" t="str">
        <f t="shared" si="2"/>
        <v>y</v>
      </c>
      <c r="AU45" t="str">
        <f t="shared" si="3"/>
        <v>y</v>
      </c>
      <c r="AV45" t="str">
        <f t="shared" si="4"/>
        <v>y</v>
      </c>
      <c r="AW45" t="str">
        <f t="shared" si="5"/>
        <v>y</v>
      </c>
      <c r="AX45" t="str">
        <f t="shared" si="6"/>
        <v>y</v>
      </c>
      <c r="AZ45">
        <v>514510945031</v>
      </c>
      <c r="BA45" s="77">
        <f t="shared" si="7"/>
        <v>0</v>
      </c>
      <c r="BC45">
        <v>514510945031</v>
      </c>
      <c r="BD45" s="77">
        <f t="shared" si="8"/>
        <v>0</v>
      </c>
      <c r="BF45">
        <v>1160778616826</v>
      </c>
      <c r="BG45" s="107">
        <f t="shared" si="9"/>
        <v>0</v>
      </c>
      <c r="BI45">
        <v>1154368552864</v>
      </c>
      <c r="BJ45" s="107">
        <f t="shared" si="10"/>
        <v>0</v>
      </c>
      <c r="BL45">
        <v>1582572553403</v>
      </c>
      <c r="BM45" s="117">
        <f t="shared" si="11"/>
        <v>0</v>
      </c>
      <c r="BO45">
        <v>999478360741</v>
      </c>
      <c r="BP45" s="107">
        <f t="shared" si="12"/>
        <v>0</v>
      </c>
    </row>
    <row r="46" spans="1:68">
      <c r="A46" s="48">
        <v>41</v>
      </c>
      <c r="B46" s="48"/>
      <c r="C46" s="48"/>
      <c r="D46" s="67"/>
      <c r="E46" s="67"/>
      <c r="F46" s="67"/>
      <c r="G46" s="67" t="s">
        <v>330</v>
      </c>
      <c r="H46" s="67"/>
      <c r="I46" s="67"/>
      <c r="J46" s="54">
        <v>19195089726</v>
      </c>
      <c r="K46" s="54">
        <v>20316891444</v>
      </c>
      <c r="L46" s="54">
        <v>17288194774</v>
      </c>
      <c r="M46" s="54">
        <v>11010307611</v>
      </c>
      <c r="N46" s="54">
        <v>5229098301</v>
      </c>
      <c r="O46" s="54">
        <v>13094457269</v>
      </c>
      <c r="P46" s="54">
        <v>4588331075</v>
      </c>
      <c r="Q46" s="54">
        <v>1464650636</v>
      </c>
      <c r="R46" s="54">
        <v>2554250360</v>
      </c>
      <c r="S46" s="65">
        <v>8348790040</v>
      </c>
      <c r="T46" s="65">
        <v>5628333656</v>
      </c>
      <c r="U46" s="101">
        <v>10710656277</v>
      </c>
      <c r="V46" s="77">
        <v>9461599336</v>
      </c>
      <c r="W46" s="105">
        <v>9078603854</v>
      </c>
      <c r="X46" s="105">
        <v>45799814444</v>
      </c>
      <c r="Y46" s="105">
        <v>29733633247</v>
      </c>
      <c r="Z46" s="105">
        <v>36852134901</v>
      </c>
      <c r="AA46" s="105">
        <v>37418167962</v>
      </c>
      <c r="AB46" s="105">
        <v>34964946370</v>
      </c>
      <c r="AC46" s="105">
        <v>12137259202</v>
      </c>
      <c r="AD46" s="105">
        <v>6980611508</v>
      </c>
      <c r="AE46" s="105">
        <v>2051671889</v>
      </c>
      <c r="AF46" s="105">
        <v>1430569768</v>
      </c>
      <c r="AG46" s="105">
        <v>29733633247</v>
      </c>
      <c r="AH46" s="105">
        <v>1298074585</v>
      </c>
      <c r="AI46" s="90">
        <v>1298074585</v>
      </c>
      <c r="AJ46" s="79">
        <f t="shared" si="0"/>
        <v>0</v>
      </c>
      <c r="AL46" s="83"/>
      <c r="AM46" s="83"/>
      <c r="AN46" s="83"/>
      <c r="AO46" s="83" t="s">
        <v>330</v>
      </c>
      <c r="AP46" s="83"/>
      <c r="AQ46" s="83"/>
      <c r="AS46" t="str">
        <f t="shared" si="1"/>
        <v>y</v>
      </c>
      <c r="AT46" t="str">
        <f t="shared" si="2"/>
        <v>y</v>
      </c>
      <c r="AU46" t="str">
        <f t="shared" si="3"/>
        <v>y</v>
      </c>
      <c r="AV46" t="str">
        <f t="shared" si="4"/>
        <v>y</v>
      </c>
      <c r="AW46" t="str">
        <f t="shared" si="5"/>
        <v>y</v>
      </c>
      <c r="AX46" t="str">
        <f t="shared" si="6"/>
        <v>y</v>
      </c>
      <c r="AZ46">
        <v>9461599336</v>
      </c>
      <c r="BA46" s="77">
        <f t="shared" si="7"/>
        <v>0</v>
      </c>
      <c r="BC46">
        <v>9461599336</v>
      </c>
      <c r="BD46" s="77">
        <f t="shared" si="8"/>
        <v>0</v>
      </c>
      <c r="BF46">
        <v>36852134901</v>
      </c>
      <c r="BG46" s="107">
        <f t="shared" si="9"/>
        <v>0</v>
      </c>
      <c r="BI46">
        <v>37418167962</v>
      </c>
      <c r="BJ46" s="107">
        <f t="shared" si="10"/>
        <v>0</v>
      </c>
      <c r="BL46">
        <v>12137259202</v>
      </c>
      <c r="BM46" s="117">
        <f t="shared" si="11"/>
        <v>0</v>
      </c>
      <c r="BO46">
        <v>6980611508</v>
      </c>
      <c r="BP46" s="107">
        <f t="shared" si="12"/>
        <v>0</v>
      </c>
    </row>
    <row r="47" spans="1:68">
      <c r="A47" s="48">
        <v>42</v>
      </c>
      <c r="B47" s="48"/>
      <c r="C47" s="48"/>
      <c r="D47" s="67"/>
      <c r="E47" s="67"/>
      <c r="F47" s="67"/>
      <c r="G47" s="67" t="s">
        <v>331</v>
      </c>
      <c r="H47" s="67"/>
      <c r="I47" s="67"/>
      <c r="J47" s="54">
        <v>0</v>
      </c>
      <c r="K47" s="54">
        <v>0</v>
      </c>
      <c r="L47" s="54">
        <v>0</v>
      </c>
      <c r="M47" s="54">
        <v>0</v>
      </c>
      <c r="N47" s="54">
        <v>0</v>
      </c>
      <c r="O47" s="54">
        <v>0</v>
      </c>
      <c r="P47" s="54">
        <v>0</v>
      </c>
      <c r="Q47" s="54">
        <v>0</v>
      </c>
      <c r="R47" s="54">
        <v>0</v>
      </c>
      <c r="S47" s="65">
        <v>0</v>
      </c>
      <c r="T47" s="65">
        <v>0</v>
      </c>
      <c r="U47" s="101">
        <v>0</v>
      </c>
      <c r="V47" s="77">
        <v>0</v>
      </c>
      <c r="W47" s="105">
        <v>0</v>
      </c>
      <c r="X47" s="105">
        <v>0</v>
      </c>
      <c r="Y47" s="105">
        <v>0</v>
      </c>
      <c r="Z47" s="105">
        <v>0</v>
      </c>
      <c r="AA47" s="105">
        <v>0</v>
      </c>
      <c r="AB47" s="105">
        <v>0</v>
      </c>
      <c r="AC47" s="105">
        <v>0</v>
      </c>
      <c r="AD47" s="105">
        <v>0</v>
      </c>
      <c r="AE47" s="105">
        <v>0</v>
      </c>
      <c r="AF47" s="105">
        <v>0</v>
      </c>
      <c r="AG47" s="105">
        <v>0</v>
      </c>
      <c r="AH47" s="105">
        <v>0</v>
      </c>
      <c r="AI47" s="90">
        <v>0</v>
      </c>
      <c r="AJ47" s="79">
        <f t="shared" si="0"/>
        <v>0</v>
      </c>
      <c r="AL47" s="83"/>
      <c r="AM47" s="83"/>
      <c r="AN47" s="83"/>
      <c r="AO47" s="83" t="s">
        <v>331</v>
      </c>
      <c r="AP47" s="83"/>
      <c r="AQ47" s="83"/>
      <c r="AS47" t="str">
        <f t="shared" si="1"/>
        <v>y</v>
      </c>
      <c r="AT47" t="str">
        <f t="shared" si="2"/>
        <v>y</v>
      </c>
      <c r="AU47" t="str">
        <f t="shared" si="3"/>
        <v>y</v>
      </c>
      <c r="AV47" t="str">
        <f t="shared" si="4"/>
        <v>y</v>
      </c>
      <c r="AW47" t="str">
        <f t="shared" si="5"/>
        <v>y</v>
      </c>
      <c r="AX47" t="str">
        <f t="shared" si="6"/>
        <v>y</v>
      </c>
      <c r="AZ47">
        <v>0</v>
      </c>
      <c r="BA47" s="77">
        <f t="shared" si="7"/>
        <v>0</v>
      </c>
      <c r="BC47">
        <v>0</v>
      </c>
      <c r="BD47" s="77">
        <f t="shared" si="8"/>
        <v>0</v>
      </c>
      <c r="BF47">
        <v>0</v>
      </c>
      <c r="BG47" s="107">
        <f t="shared" si="9"/>
        <v>0</v>
      </c>
      <c r="BI47">
        <v>0</v>
      </c>
      <c r="BJ47" s="107">
        <f t="shared" si="10"/>
        <v>0</v>
      </c>
      <c r="BL47">
        <v>0</v>
      </c>
      <c r="BM47" s="117">
        <f t="shared" si="11"/>
        <v>0</v>
      </c>
      <c r="BO47">
        <v>0</v>
      </c>
      <c r="BP47" s="107">
        <f t="shared" si="12"/>
        <v>0</v>
      </c>
    </row>
    <row r="48" spans="1:68">
      <c r="A48" s="48">
        <v>43</v>
      </c>
      <c r="B48" s="48"/>
      <c r="C48" s="48"/>
      <c r="D48" s="66"/>
      <c r="E48" s="66"/>
      <c r="F48" s="66" t="s">
        <v>332</v>
      </c>
      <c r="G48" s="66"/>
      <c r="H48" s="66"/>
      <c r="I48" s="66"/>
      <c r="J48" s="54">
        <v>380753730811</v>
      </c>
      <c r="K48" s="54">
        <v>435002922449</v>
      </c>
      <c r="L48" s="54">
        <v>545079302252</v>
      </c>
      <c r="M48" s="54">
        <v>490475413459</v>
      </c>
      <c r="N48" s="54">
        <v>525522526768</v>
      </c>
      <c r="O48" s="54">
        <v>450843259763</v>
      </c>
      <c r="P48" s="54">
        <v>357967037335</v>
      </c>
      <c r="Q48" s="54">
        <v>319053869409</v>
      </c>
      <c r="R48" s="54">
        <v>318328772804</v>
      </c>
      <c r="S48" s="65">
        <v>374233641294</v>
      </c>
      <c r="T48" s="65">
        <v>505183929444</v>
      </c>
      <c r="U48" s="101">
        <v>616105109225</v>
      </c>
      <c r="V48" s="77">
        <v>780765793229</v>
      </c>
      <c r="W48" s="105">
        <v>671972083277</v>
      </c>
      <c r="X48" s="105">
        <v>1119419266704</v>
      </c>
      <c r="Y48" s="105">
        <v>979084256922</v>
      </c>
      <c r="Z48" s="105">
        <v>1121188157179</v>
      </c>
      <c r="AA48" s="105">
        <v>1102348772823</v>
      </c>
      <c r="AB48" s="105">
        <v>1018529418198</v>
      </c>
      <c r="AC48" s="105">
        <v>699010428268</v>
      </c>
      <c r="AD48" s="105">
        <v>607734102935</v>
      </c>
      <c r="AE48" s="105">
        <v>551401496966</v>
      </c>
      <c r="AF48" s="105">
        <v>423107697050</v>
      </c>
      <c r="AG48" s="105">
        <v>979084256922</v>
      </c>
      <c r="AH48" s="105">
        <v>367139463507</v>
      </c>
      <c r="AI48" s="90">
        <v>367139463507</v>
      </c>
      <c r="AJ48" s="79">
        <f t="shared" si="0"/>
        <v>0</v>
      </c>
      <c r="AL48" s="82"/>
      <c r="AM48" s="82"/>
      <c r="AN48" s="82" t="s">
        <v>332</v>
      </c>
      <c r="AO48" s="82"/>
      <c r="AP48" s="82"/>
      <c r="AQ48" s="82"/>
      <c r="AS48" t="str">
        <f t="shared" si="1"/>
        <v>y</v>
      </c>
      <c r="AT48" t="str">
        <f t="shared" si="2"/>
        <v>y</v>
      </c>
      <c r="AU48" t="str">
        <f t="shared" si="3"/>
        <v>y</v>
      </c>
      <c r="AV48" t="str">
        <f t="shared" si="4"/>
        <v>y</v>
      </c>
      <c r="AW48" t="str">
        <f t="shared" si="5"/>
        <v>y</v>
      </c>
      <c r="AX48" t="str">
        <f t="shared" si="6"/>
        <v>y</v>
      </c>
      <c r="AZ48">
        <v>780765793229</v>
      </c>
      <c r="BA48" s="77">
        <f t="shared" si="7"/>
        <v>0</v>
      </c>
      <c r="BC48">
        <v>780765793229</v>
      </c>
      <c r="BD48" s="77">
        <f t="shared" si="8"/>
        <v>0</v>
      </c>
      <c r="BF48">
        <v>1121188157179</v>
      </c>
      <c r="BG48" s="107">
        <f t="shared" si="9"/>
        <v>0</v>
      </c>
      <c r="BI48">
        <v>1102348772823</v>
      </c>
      <c r="BJ48" s="107">
        <f t="shared" si="10"/>
        <v>0</v>
      </c>
      <c r="BL48">
        <v>699010428268</v>
      </c>
      <c r="BM48" s="117">
        <f t="shared" si="11"/>
        <v>0</v>
      </c>
      <c r="BO48">
        <v>607734102935</v>
      </c>
      <c r="BP48" s="107">
        <f t="shared" si="12"/>
        <v>0</v>
      </c>
    </row>
    <row r="49" spans="1:68">
      <c r="A49" s="48">
        <v>44</v>
      </c>
      <c r="B49" s="48"/>
      <c r="C49" s="48"/>
      <c r="D49" s="67"/>
      <c r="E49" s="67"/>
      <c r="F49" s="67"/>
      <c r="G49" s="67" t="s">
        <v>333</v>
      </c>
      <c r="H49" s="67"/>
      <c r="I49" s="67"/>
      <c r="J49" s="54">
        <v>0</v>
      </c>
      <c r="K49" s="54">
        <v>12915360</v>
      </c>
      <c r="L49" s="54">
        <v>93085889</v>
      </c>
      <c r="M49" s="54">
        <v>0</v>
      </c>
      <c r="N49" s="54">
        <v>0</v>
      </c>
      <c r="O49" s="54">
        <v>0</v>
      </c>
      <c r="P49" s="54">
        <v>4990784</v>
      </c>
      <c r="Q49" s="54">
        <v>0</v>
      </c>
      <c r="R49" s="54">
        <v>0</v>
      </c>
      <c r="S49" s="65">
        <v>41103488</v>
      </c>
      <c r="T49" s="65">
        <v>44887430</v>
      </c>
      <c r="U49" s="101">
        <v>0</v>
      </c>
      <c r="V49" s="77">
        <v>0</v>
      </c>
      <c r="W49" s="105">
        <v>0</v>
      </c>
      <c r="X49" s="105">
        <v>0</v>
      </c>
      <c r="Y49" s="105">
        <v>0</v>
      </c>
      <c r="Z49" s="105">
        <v>0</v>
      </c>
      <c r="AA49" s="105">
        <v>0</v>
      </c>
      <c r="AB49" s="105">
        <v>0</v>
      </c>
      <c r="AC49" s="105">
        <v>0</v>
      </c>
      <c r="AD49" s="105">
        <v>0</v>
      </c>
      <c r="AE49" s="105">
        <v>17207960</v>
      </c>
      <c r="AF49" s="105">
        <v>0</v>
      </c>
      <c r="AG49" s="105">
        <v>0</v>
      </c>
      <c r="AH49" s="105">
        <v>0</v>
      </c>
      <c r="AI49" s="90">
        <v>0</v>
      </c>
      <c r="AJ49" s="79">
        <f t="shared" si="0"/>
        <v>0</v>
      </c>
      <c r="AL49" s="83"/>
      <c r="AM49" s="83"/>
      <c r="AN49" s="83"/>
      <c r="AO49" s="83" t="s">
        <v>333</v>
      </c>
      <c r="AP49" s="83"/>
      <c r="AQ49" s="83"/>
      <c r="AS49" t="str">
        <f t="shared" si="1"/>
        <v>y</v>
      </c>
      <c r="AT49" t="str">
        <f t="shared" si="2"/>
        <v>y</v>
      </c>
      <c r="AU49" t="str">
        <f t="shared" si="3"/>
        <v>y</v>
      </c>
      <c r="AV49" t="str">
        <f t="shared" si="4"/>
        <v>y</v>
      </c>
      <c r="AW49" t="str">
        <f t="shared" si="5"/>
        <v>y</v>
      </c>
      <c r="AX49" t="str">
        <f t="shared" si="6"/>
        <v>y</v>
      </c>
      <c r="AZ49">
        <v>0</v>
      </c>
      <c r="BA49" s="77">
        <f t="shared" si="7"/>
        <v>0</v>
      </c>
      <c r="BC49">
        <v>0</v>
      </c>
      <c r="BD49" s="77">
        <f t="shared" si="8"/>
        <v>0</v>
      </c>
      <c r="BF49">
        <v>0</v>
      </c>
      <c r="BG49" s="107">
        <f t="shared" si="9"/>
        <v>0</v>
      </c>
      <c r="BI49">
        <v>0</v>
      </c>
      <c r="BJ49" s="107">
        <f t="shared" si="10"/>
        <v>0</v>
      </c>
      <c r="BL49">
        <v>0</v>
      </c>
      <c r="BM49" s="117">
        <f t="shared" si="11"/>
        <v>0</v>
      </c>
      <c r="BO49">
        <v>0</v>
      </c>
      <c r="BP49" s="107">
        <f t="shared" si="12"/>
        <v>0</v>
      </c>
    </row>
    <row r="50" spans="1:68">
      <c r="A50" s="48">
        <v>45</v>
      </c>
      <c r="B50" s="48"/>
      <c r="C50" s="48"/>
      <c r="D50" s="67"/>
      <c r="E50" s="67"/>
      <c r="F50" s="67"/>
      <c r="G50" s="67" t="s">
        <v>334</v>
      </c>
      <c r="H50" s="67"/>
      <c r="I50" s="67"/>
      <c r="J50" s="54">
        <v>361261058203</v>
      </c>
      <c r="K50" s="54">
        <v>412478217468</v>
      </c>
      <c r="L50" s="54">
        <v>518870713908</v>
      </c>
      <c r="M50" s="54">
        <v>473960065501</v>
      </c>
      <c r="N50" s="54">
        <v>507148159027</v>
      </c>
      <c r="O50" s="54">
        <v>440738964762</v>
      </c>
      <c r="P50" s="54">
        <v>349164545749</v>
      </c>
      <c r="Q50" s="54">
        <v>310791476959</v>
      </c>
      <c r="R50" s="54">
        <v>309607014937</v>
      </c>
      <c r="S50" s="65">
        <v>363676932599</v>
      </c>
      <c r="T50" s="65">
        <v>497170831615</v>
      </c>
      <c r="U50" s="101">
        <v>603967034726</v>
      </c>
      <c r="V50" s="77">
        <v>765110069652</v>
      </c>
      <c r="W50" s="105">
        <v>656182754660</v>
      </c>
      <c r="X50" s="105">
        <v>1088756947847</v>
      </c>
      <c r="Y50" s="105">
        <v>950017282997</v>
      </c>
      <c r="Z50" s="105">
        <v>1082828653687</v>
      </c>
      <c r="AA50" s="105">
        <v>1053690761429</v>
      </c>
      <c r="AB50" s="105">
        <v>975947154454</v>
      </c>
      <c r="AC50" s="105">
        <v>668066702091</v>
      </c>
      <c r="AD50" s="105">
        <v>583618151731</v>
      </c>
      <c r="AE50" s="105">
        <v>527864877084</v>
      </c>
      <c r="AF50" s="105">
        <v>402336309108</v>
      </c>
      <c r="AG50" s="105">
        <v>950017282997</v>
      </c>
      <c r="AH50" s="105">
        <v>347689070039</v>
      </c>
      <c r="AI50" s="90">
        <v>347689070039</v>
      </c>
      <c r="AJ50" s="79">
        <f t="shared" si="0"/>
        <v>0</v>
      </c>
      <c r="AL50" s="83"/>
      <c r="AM50" s="83"/>
      <c r="AN50" s="83"/>
      <c r="AO50" s="83" t="s">
        <v>334</v>
      </c>
      <c r="AP50" s="83"/>
      <c r="AQ50" s="83"/>
      <c r="AS50" t="str">
        <f t="shared" si="1"/>
        <v>y</v>
      </c>
      <c r="AT50" t="str">
        <f t="shared" si="2"/>
        <v>y</v>
      </c>
      <c r="AU50" t="str">
        <f t="shared" si="3"/>
        <v>y</v>
      </c>
      <c r="AV50" t="str">
        <f t="shared" si="4"/>
        <v>y</v>
      </c>
      <c r="AW50" t="str">
        <f t="shared" si="5"/>
        <v>y</v>
      </c>
      <c r="AX50" t="str">
        <f t="shared" si="6"/>
        <v>y</v>
      </c>
      <c r="AZ50">
        <v>765110069652</v>
      </c>
      <c r="BA50" s="77">
        <f t="shared" si="7"/>
        <v>0</v>
      </c>
      <c r="BC50">
        <v>765110069652</v>
      </c>
      <c r="BD50" s="77">
        <f t="shared" si="8"/>
        <v>0</v>
      </c>
      <c r="BF50">
        <v>1082828653687</v>
      </c>
      <c r="BG50" s="107">
        <f t="shared" si="9"/>
        <v>0</v>
      </c>
      <c r="BI50">
        <v>1053690761429</v>
      </c>
      <c r="BJ50" s="107">
        <f t="shared" si="10"/>
        <v>0</v>
      </c>
      <c r="BL50">
        <v>668066702091</v>
      </c>
      <c r="BM50" s="117">
        <f t="shared" si="11"/>
        <v>0</v>
      </c>
      <c r="BO50">
        <v>583618151731</v>
      </c>
      <c r="BP50" s="107">
        <f t="shared" si="12"/>
        <v>0</v>
      </c>
    </row>
    <row r="51" spans="1:68">
      <c r="A51" s="48">
        <v>46</v>
      </c>
      <c r="B51" s="48"/>
      <c r="C51" s="48"/>
      <c r="D51" s="67"/>
      <c r="E51" s="67"/>
      <c r="F51" s="67"/>
      <c r="G51" s="67" t="s">
        <v>335</v>
      </c>
      <c r="H51" s="67"/>
      <c r="I51" s="67"/>
      <c r="J51" s="54">
        <v>19492672608</v>
      </c>
      <c r="K51" s="54">
        <v>22511789621</v>
      </c>
      <c r="L51" s="54">
        <v>26115502455</v>
      </c>
      <c r="M51" s="54">
        <v>16515347958</v>
      </c>
      <c r="N51" s="54">
        <v>18374367741</v>
      </c>
      <c r="O51" s="54">
        <v>10104295001</v>
      </c>
      <c r="P51" s="54">
        <v>8797500802</v>
      </c>
      <c r="Q51" s="54">
        <v>8262392450</v>
      </c>
      <c r="R51" s="54">
        <v>8721757867</v>
      </c>
      <c r="S51" s="65">
        <v>10515605207</v>
      </c>
      <c r="T51" s="65">
        <v>7968210399</v>
      </c>
      <c r="U51" s="101">
        <v>12138074499</v>
      </c>
      <c r="V51" s="77">
        <v>15655723577</v>
      </c>
      <c r="W51" s="105">
        <v>15789328617</v>
      </c>
      <c r="X51" s="105">
        <v>30662318857</v>
      </c>
      <c r="Y51" s="105">
        <v>29066973925</v>
      </c>
      <c r="Z51" s="105">
        <v>38359503492</v>
      </c>
      <c r="AA51" s="105">
        <v>48658011394</v>
      </c>
      <c r="AB51" s="105">
        <v>42582263744</v>
      </c>
      <c r="AC51" s="105">
        <v>30943726177</v>
      </c>
      <c r="AD51" s="105">
        <v>21382318774</v>
      </c>
      <c r="AE51" s="105">
        <v>20831558024</v>
      </c>
      <c r="AF51" s="105">
        <v>18129312577</v>
      </c>
      <c r="AG51" s="105">
        <v>29066973925</v>
      </c>
      <c r="AH51" s="105">
        <v>16854096635</v>
      </c>
      <c r="AI51" s="90">
        <v>16854096635</v>
      </c>
      <c r="AJ51" s="79">
        <f t="shared" si="0"/>
        <v>0</v>
      </c>
      <c r="AL51" s="83"/>
      <c r="AM51" s="83"/>
      <c r="AN51" s="83"/>
      <c r="AO51" s="83" t="s">
        <v>335</v>
      </c>
      <c r="AP51" s="83"/>
      <c r="AQ51" s="83"/>
      <c r="AS51" t="str">
        <f t="shared" si="1"/>
        <v>y</v>
      </c>
      <c r="AT51" t="str">
        <f t="shared" si="2"/>
        <v>y</v>
      </c>
      <c r="AU51" t="str">
        <f t="shared" si="3"/>
        <v>y</v>
      </c>
      <c r="AV51" t="str">
        <f t="shared" si="4"/>
        <v>y</v>
      </c>
      <c r="AW51" t="str">
        <f t="shared" si="5"/>
        <v>y</v>
      </c>
      <c r="AX51" t="str">
        <f t="shared" si="6"/>
        <v>y</v>
      </c>
      <c r="AZ51">
        <v>15655723577</v>
      </c>
      <c r="BA51" s="77">
        <f t="shared" si="7"/>
        <v>0</v>
      </c>
      <c r="BC51">
        <v>15655723577</v>
      </c>
      <c r="BD51" s="77">
        <f t="shared" si="8"/>
        <v>0</v>
      </c>
      <c r="BF51">
        <v>38359503492</v>
      </c>
      <c r="BG51" s="107">
        <f t="shared" si="9"/>
        <v>0</v>
      </c>
      <c r="BI51">
        <v>48658011394</v>
      </c>
      <c r="BJ51" s="107">
        <f t="shared" si="10"/>
        <v>0</v>
      </c>
      <c r="BL51">
        <v>30943726177</v>
      </c>
      <c r="BM51" s="117">
        <f t="shared" si="11"/>
        <v>0</v>
      </c>
      <c r="BO51">
        <v>21382318774</v>
      </c>
      <c r="BP51" s="107">
        <f t="shared" si="12"/>
        <v>0</v>
      </c>
    </row>
    <row r="52" spans="1:68">
      <c r="A52" s="48">
        <v>47</v>
      </c>
      <c r="B52" s="48"/>
      <c r="C52" s="48"/>
      <c r="D52" s="67"/>
      <c r="E52" s="67"/>
      <c r="F52" s="67"/>
      <c r="G52" s="67" t="s">
        <v>336</v>
      </c>
      <c r="H52" s="67"/>
      <c r="I52" s="67"/>
      <c r="J52" s="54">
        <v>0</v>
      </c>
      <c r="K52" s="54">
        <v>0</v>
      </c>
      <c r="L52" s="54">
        <v>0</v>
      </c>
      <c r="M52" s="54">
        <v>0</v>
      </c>
      <c r="N52" s="54">
        <v>0</v>
      </c>
      <c r="O52" s="54">
        <v>0</v>
      </c>
      <c r="P52" s="54">
        <v>0</v>
      </c>
      <c r="Q52" s="54">
        <v>0</v>
      </c>
      <c r="R52" s="54">
        <v>0</v>
      </c>
      <c r="S52" s="65">
        <v>0</v>
      </c>
      <c r="T52" s="65">
        <v>0</v>
      </c>
      <c r="U52" s="101">
        <v>0</v>
      </c>
      <c r="V52" s="77">
        <v>0</v>
      </c>
      <c r="W52" s="105">
        <v>0</v>
      </c>
      <c r="X52" s="105">
        <v>0</v>
      </c>
      <c r="Y52" s="105">
        <v>0</v>
      </c>
      <c r="Z52" s="105">
        <v>0</v>
      </c>
      <c r="AA52" s="105">
        <v>0</v>
      </c>
      <c r="AB52" s="105">
        <v>0</v>
      </c>
      <c r="AC52" s="105">
        <v>0</v>
      </c>
      <c r="AD52" s="105">
        <v>2733632430</v>
      </c>
      <c r="AE52" s="105">
        <v>2687853898</v>
      </c>
      <c r="AF52" s="105">
        <v>2642075365</v>
      </c>
      <c r="AG52" s="105">
        <v>0</v>
      </c>
      <c r="AH52" s="105">
        <v>2596296833</v>
      </c>
      <c r="AI52" s="90">
        <v>2596296833</v>
      </c>
      <c r="AJ52" s="79">
        <f t="shared" si="0"/>
        <v>0</v>
      </c>
      <c r="AL52" s="83"/>
      <c r="AM52" s="83"/>
      <c r="AN52" s="83"/>
      <c r="AO52" s="83" t="s">
        <v>336</v>
      </c>
      <c r="AP52" s="83"/>
      <c r="AQ52" s="83"/>
      <c r="AS52" t="str">
        <f t="shared" si="1"/>
        <v>y</v>
      </c>
      <c r="AT52" t="str">
        <f t="shared" si="2"/>
        <v>y</v>
      </c>
      <c r="AU52" t="str">
        <f t="shared" si="3"/>
        <v>y</v>
      </c>
      <c r="AV52" t="str">
        <f t="shared" si="4"/>
        <v>y</v>
      </c>
      <c r="AW52" t="str">
        <f t="shared" si="5"/>
        <v>y</v>
      </c>
      <c r="AX52" t="str">
        <f t="shared" si="6"/>
        <v>y</v>
      </c>
      <c r="AZ52">
        <v>0</v>
      </c>
      <c r="BA52" s="77">
        <f t="shared" si="7"/>
        <v>0</v>
      </c>
      <c r="BC52">
        <v>0</v>
      </c>
      <c r="BD52" s="77">
        <f t="shared" si="8"/>
        <v>0</v>
      </c>
      <c r="BF52">
        <v>0</v>
      </c>
      <c r="BG52" s="107">
        <f t="shared" si="9"/>
        <v>0</v>
      </c>
      <c r="BI52">
        <v>0</v>
      </c>
      <c r="BJ52" s="107">
        <f t="shared" si="10"/>
        <v>0</v>
      </c>
      <c r="BL52">
        <v>0</v>
      </c>
      <c r="BM52" s="117">
        <f t="shared" si="11"/>
        <v>0</v>
      </c>
      <c r="BO52">
        <v>2733632430</v>
      </c>
      <c r="BP52" s="107">
        <f t="shared" si="12"/>
        <v>0</v>
      </c>
    </row>
    <row r="53" spans="1:68">
      <c r="A53" s="48">
        <v>48</v>
      </c>
      <c r="B53" s="48"/>
      <c r="C53" s="48"/>
      <c r="D53" s="66"/>
      <c r="E53" s="66"/>
      <c r="F53" s="66" t="s">
        <v>337</v>
      </c>
      <c r="G53" s="66"/>
      <c r="H53" s="66"/>
      <c r="I53" s="66"/>
      <c r="J53" s="54">
        <v>28738650767</v>
      </c>
      <c r="K53" s="54">
        <v>12812520996</v>
      </c>
      <c r="L53" s="54">
        <v>12069858794</v>
      </c>
      <c r="M53" s="54">
        <v>7738062115</v>
      </c>
      <c r="N53" s="54">
        <v>4388375794</v>
      </c>
      <c r="O53" s="54">
        <v>5894581531</v>
      </c>
      <c r="P53" s="54">
        <v>8020381631</v>
      </c>
      <c r="Q53" s="54">
        <v>5315049022</v>
      </c>
      <c r="R53" s="54">
        <v>1672521837</v>
      </c>
      <c r="S53" s="65">
        <v>1191826679</v>
      </c>
      <c r="T53" s="65">
        <v>506758893</v>
      </c>
      <c r="U53" s="101">
        <v>869625040</v>
      </c>
      <c r="V53" s="77">
        <v>234859330</v>
      </c>
      <c r="W53" s="105">
        <v>371295589</v>
      </c>
      <c r="X53" s="105">
        <v>233905044</v>
      </c>
      <c r="Y53" s="105">
        <v>2820648320</v>
      </c>
      <c r="Z53" s="105">
        <v>3491323672</v>
      </c>
      <c r="AA53" s="105">
        <v>0</v>
      </c>
      <c r="AB53" s="105">
        <v>2600000</v>
      </c>
      <c r="AC53" s="105">
        <v>183629694</v>
      </c>
      <c r="AD53" s="105">
        <v>188095896</v>
      </c>
      <c r="AE53" s="105">
        <v>208728801</v>
      </c>
      <c r="AF53" s="105">
        <v>165238839</v>
      </c>
      <c r="AG53" s="105">
        <v>2820648320</v>
      </c>
      <c r="AH53" s="105">
        <v>169976166</v>
      </c>
      <c r="AI53" s="90">
        <v>169976166</v>
      </c>
      <c r="AJ53" s="79">
        <f t="shared" si="0"/>
        <v>0</v>
      </c>
      <c r="AL53" s="82"/>
      <c r="AM53" s="82"/>
      <c r="AN53" s="82" t="s">
        <v>337</v>
      </c>
      <c r="AO53" s="82"/>
      <c r="AP53" s="82"/>
      <c r="AQ53" s="82"/>
      <c r="AS53" t="str">
        <f t="shared" si="1"/>
        <v>y</v>
      </c>
      <c r="AT53" t="str">
        <f t="shared" si="2"/>
        <v>y</v>
      </c>
      <c r="AU53" t="str">
        <f t="shared" si="3"/>
        <v>y</v>
      </c>
      <c r="AV53" t="str">
        <f t="shared" si="4"/>
        <v>y</v>
      </c>
      <c r="AW53" t="str">
        <f t="shared" si="5"/>
        <v>y</v>
      </c>
      <c r="AX53" t="str">
        <f t="shared" si="6"/>
        <v>y</v>
      </c>
      <c r="AZ53">
        <v>234859330</v>
      </c>
      <c r="BA53" s="77">
        <f t="shared" si="7"/>
        <v>0</v>
      </c>
      <c r="BC53">
        <v>234859330</v>
      </c>
      <c r="BD53" s="77">
        <f t="shared" si="8"/>
        <v>0</v>
      </c>
      <c r="BF53">
        <v>3491323672</v>
      </c>
      <c r="BG53" s="107">
        <f t="shared" si="9"/>
        <v>0</v>
      </c>
      <c r="BI53">
        <v>0</v>
      </c>
      <c r="BJ53" s="107">
        <f t="shared" si="10"/>
        <v>0</v>
      </c>
      <c r="BL53">
        <v>183629694</v>
      </c>
      <c r="BM53" s="117">
        <f t="shared" si="11"/>
        <v>0</v>
      </c>
      <c r="BO53">
        <v>188095896</v>
      </c>
      <c r="BP53" s="107">
        <f t="shared" si="12"/>
        <v>0</v>
      </c>
    </row>
    <row r="54" spans="1:68">
      <c r="A54" s="48">
        <v>49</v>
      </c>
      <c r="B54" s="48"/>
      <c r="C54" s="48"/>
      <c r="D54" s="67"/>
      <c r="E54" s="67"/>
      <c r="F54" s="67"/>
      <c r="G54" s="67" t="s">
        <v>338</v>
      </c>
      <c r="H54" s="67"/>
      <c r="I54" s="67"/>
      <c r="J54" s="54">
        <v>0</v>
      </c>
      <c r="K54" s="54">
        <v>0</v>
      </c>
      <c r="L54" s="54">
        <v>0</v>
      </c>
      <c r="M54" s="54">
        <v>0</v>
      </c>
      <c r="N54" s="54">
        <v>0</v>
      </c>
      <c r="O54" s="54">
        <v>0</v>
      </c>
      <c r="P54" s="54">
        <v>0</v>
      </c>
      <c r="Q54" s="54">
        <v>0</v>
      </c>
      <c r="R54" s="54">
        <v>0</v>
      </c>
      <c r="S54" s="65">
        <v>0</v>
      </c>
      <c r="T54" s="65">
        <v>0</v>
      </c>
      <c r="U54" s="101">
        <v>0</v>
      </c>
      <c r="V54" s="77">
        <v>0</v>
      </c>
      <c r="W54" s="105">
        <v>0</v>
      </c>
      <c r="X54" s="105">
        <v>0</v>
      </c>
      <c r="Y54" s="105">
        <v>0</v>
      </c>
      <c r="Z54" s="105">
        <v>0</v>
      </c>
      <c r="AA54" s="105">
        <v>0</v>
      </c>
      <c r="AB54" s="105">
        <v>0</v>
      </c>
      <c r="AC54" s="105">
        <v>0</v>
      </c>
      <c r="AD54" s="105">
        <v>0</v>
      </c>
      <c r="AE54" s="105">
        <v>0</v>
      </c>
      <c r="AF54" s="105">
        <v>0</v>
      </c>
      <c r="AG54" s="105">
        <v>0</v>
      </c>
      <c r="AH54" s="105">
        <v>0</v>
      </c>
      <c r="AI54" s="90">
        <v>0</v>
      </c>
      <c r="AJ54" s="79">
        <f t="shared" si="0"/>
        <v>0</v>
      </c>
      <c r="AL54" s="83"/>
      <c r="AM54" s="83"/>
      <c r="AN54" s="83"/>
      <c r="AO54" s="83" t="s">
        <v>338</v>
      </c>
      <c r="AP54" s="83"/>
      <c r="AQ54" s="83"/>
      <c r="AS54" t="str">
        <f t="shared" si="1"/>
        <v>y</v>
      </c>
      <c r="AT54" t="str">
        <f t="shared" si="2"/>
        <v>y</v>
      </c>
      <c r="AU54" t="str">
        <f t="shared" si="3"/>
        <v>y</v>
      </c>
      <c r="AV54" t="str">
        <f t="shared" si="4"/>
        <v>y</v>
      </c>
      <c r="AW54" t="str">
        <f t="shared" si="5"/>
        <v>y</v>
      </c>
      <c r="AX54" t="str">
        <f t="shared" si="6"/>
        <v>y</v>
      </c>
      <c r="AZ54">
        <v>0</v>
      </c>
      <c r="BA54" s="77">
        <f t="shared" si="7"/>
        <v>0</v>
      </c>
      <c r="BC54">
        <v>0</v>
      </c>
      <c r="BD54" s="77">
        <f t="shared" si="8"/>
        <v>0</v>
      </c>
      <c r="BF54">
        <v>0</v>
      </c>
      <c r="BG54" s="107">
        <f t="shared" si="9"/>
        <v>0</v>
      </c>
      <c r="BI54">
        <v>0</v>
      </c>
      <c r="BJ54" s="107">
        <f t="shared" si="10"/>
        <v>0</v>
      </c>
      <c r="BL54">
        <v>0</v>
      </c>
      <c r="BM54" s="117">
        <f t="shared" si="11"/>
        <v>0</v>
      </c>
      <c r="BO54">
        <v>0</v>
      </c>
      <c r="BP54" s="107">
        <f t="shared" si="12"/>
        <v>0</v>
      </c>
    </row>
    <row r="55" spans="1:68">
      <c r="A55" s="48">
        <v>50</v>
      </c>
      <c r="B55" s="48"/>
      <c r="C55" s="48"/>
      <c r="D55" s="67"/>
      <c r="E55" s="67"/>
      <c r="F55" s="67"/>
      <c r="G55" s="67" t="s">
        <v>339</v>
      </c>
      <c r="H55" s="67"/>
      <c r="I55" s="67"/>
      <c r="J55" s="54">
        <v>0</v>
      </c>
      <c r="K55" s="54">
        <v>0</v>
      </c>
      <c r="L55" s="54">
        <v>0</v>
      </c>
      <c r="M55" s="54">
        <v>0</v>
      </c>
      <c r="N55" s="54">
        <v>0</v>
      </c>
      <c r="O55" s="54">
        <v>0</v>
      </c>
      <c r="P55" s="54">
        <v>0</v>
      </c>
      <c r="Q55" s="54">
        <v>0</v>
      </c>
      <c r="R55" s="54">
        <v>0</v>
      </c>
      <c r="S55" s="65">
        <v>0</v>
      </c>
      <c r="T55" s="65">
        <v>0</v>
      </c>
      <c r="U55" s="101">
        <v>0</v>
      </c>
      <c r="V55" s="77">
        <v>0</v>
      </c>
      <c r="W55" s="105">
        <v>0</v>
      </c>
      <c r="X55" s="105">
        <v>0</v>
      </c>
      <c r="Y55" s="105">
        <v>0</v>
      </c>
      <c r="Z55" s="105">
        <v>0</v>
      </c>
      <c r="AA55" s="105">
        <v>0</v>
      </c>
      <c r="AB55" s="105">
        <v>0</v>
      </c>
      <c r="AC55" s="105">
        <v>0</v>
      </c>
      <c r="AD55" s="105">
        <v>0</v>
      </c>
      <c r="AE55" s="105">
        <v>0</v>
      </c>
      <c r="AF55" s="105">
        <v>0</v>
      </c>
      <c r="AG55" s="105">
        <v>0</v>
      </c>
      <c r="AH55" s="105">
        <v>0</v>
      </c>
      <c r="AI55" s="90">
        <v>0</v>
      </c>
      <c r="AJ55" s="79">
        <f t="shared" si="0"/>
        <v>0</v>
      </c>
      <c r="AL55" s="83"/>
      <c r="AM55" s="83"/>
      <c r="AN55" s="83"/>
      <c r="AO55" s="83" t="s">
        <v>339</v>
      </c>
      <c r="AP55" s="83"/>
      <c r="AQ55" s="83"/>
      <c r="AS55" t="str">
        <f t="shared" si="1"/>
        <v>y</v>
      </c>
      <c r="AT55" t="str">
        <f t="shared" si="2"/>
        <v>y</v>
      </c>
      <c r="AU55" t="str">
        <f t="shared" si="3"/>
        <v>y</v>
      </c>
      <c r="AV55" t="str">
        <f t="shared" si="4"/>
        <v>y</v>
      </c>
      <c r="AW55" t="str">
        <f t="shared" si="5"/>
        <v>y</v>
      </c>
      <c r="AX55" t="str">
        <f t="shared" si="6"/>
        <v>y</v>
      </c>
      <c r="AZ55">
        <v>0</v>
      </c>
      <c r="BA55" s="77">
        <f t="shared" si="7"/>
        <v>0</v>
      </c>
      <c r="BC55">
        <v>0</v>
      </c>
      <c r="BD55" s="77">
        <f t="shared" si="8"/>
        <v>0</v>
      </c>
      <c r="BF55">
        <v>0</v>
      </c>
      <c r="BG55" s="107">
        <f t="shared" si="9"/>
        <v>0</v>
      </c>
      <c r="BI55">
        <v>0</v>
      </c>
      <c r="BJ55" s="107">
        <f t="shared" si="10"/>
        <v>0</v>
      </c>
      <c r="BL55">
        <v>0</v>
      </c>
      <c r="BM55" s="117">
        <f t="shared" si="11"/>
        <v>0</v>
      </c>
      <c r="BO55">
        <v>0</v>
      </c>
      <c r="BP55" s="107">
        <f t="shared" si="12"/>
        <v>0</v>
      </c>
    </row>
    <row r="56" spans="1:68">
      <c r="A56" s="48">
        <v>51</v>
      </c>
      <c r="B56" s="48"/>
      <c r="C56" s="48"/>
      <c r="D56" s="67"/>
      <c r="E56" s="67"/>
      <c r="F56" s="67"/>
      <c r="G56" s="67" t="s">
        <v>340</v>
      </c>
      <c r="H56" s="67"/>
      <c r="I56" s="67"/>
      <c r="J56" s="54">
        <v>28738650767</v>
      </c>
      <c r="K56" s="54">
        <v>12812520996</v>
      </c>
      <c r="L56" s="54">
        <v>12069858794</v>
      </c>
      <c r="M56" s="54">
        <v>7738062115</v>
      </c>
      <c r="N56" s="54">
        <v>4388375794</v>
      </c>
      <c r="O56" s="54">
        <v>5894581531</v>
      </c>
      <c r="P56" s="54">
        <v>8020381631</v>
      </c>
      <c r="Q56" s="54">
        <v>5315049022</v>
      </c>
      <c r="R56" s="54">
        <v>1672521837</v>
      </c>
      <c r="S56" s="65">
        <v>1191826679</v>
      </c>
      <c r="T56" s="65">
        <v>506758893</v>
      </c>
      <c r="U56" s="101">
        <v>869625040</v>
      </c>
      <c r="V56" s="77">
        <v>234859330</v>
      </c>
      <c r="W56" s="105">
        <v>371295589</v>
      </c>
      <c r="X56" s="105">
        <v>233905044</v>
      </c>
      <c r="Y56" s="105">
        <v>2820648320</v>
      </c>
      <c r="Z56" s="105">
        <v>3491323672</v>
      </c>
      <c r="AA56" s="105">
        <v>0</v>
      </c>
      <c r="AB56" s="105">
        <v>2600000</v>
      </c>
      <c r="AC56" s="105">
        <v>183629694</v>
      </c>
      <c r="AD56" s="105">
        <v>188095896</v>
      </c>
      <c r="AE56" s="105">
        <v>208728801</v>
      </c>
      <c r="AF56" s="105">
        <v>165238839</v>
      </c>
      <c r="AG56" s="105">
        <v>2820648320</v>
      </c>
      <c r="AH56" s="105">
        <v>169976166</v>
      </c>
      <c r="AI56" s="90">
        <v>169976166</v>
      </c>
      <c r="AJ56" s="79">
        <f t="shared" si="0"/>
        <v>0</v>
      </c>
      <c r="AL56" s="83"/>
      <c r="AM56" s="83"/>
      <c r="AN56" s="83"/>
      <c r="AO56" s="83" t="s">
        <v>340</v>
      </c>
      <c r="AP56" s="83"/>
      <c r="AQ56" s="83"/>
      <c r="AS56" t="str">
        <f t="shared" si="1"/>
        <v>y</v>
      </c>
      <c r="AT56" t="str">
        <f t="shared" si="2"/>
        <v>y</v>
      </c>
      <c r="AU56" t="str">
        <f t="shared" si="3"/>
        <v>y</v>
      </c>
      <c r="AV56" t="str">
        <f t="shared" si="4"/>
        <v>y</v>
      </c>
      <c r="AW56" t="str">
        <f t="shared" si="5"/>
        <v>y</v>
      </c>
      <c r="AX56" t="str">
        <f t="shared" si="6"/>
        <v>y</v>
      </c>
      <c r="AZ56">
        <v>234859330</v>
      </c>
      <c r="BA56" s="77">
        <f t="shared" si="7"/>
        <v>0</v>
      </c>
      <c r="BC56">
        <v>234859330</v>
      </c>
      <c r="BD56" s="77">
        <f t="shared" si="8"/>
        <v>0</v>
      </c>
      <c r="BF56">
        <v>3491323672</v>
      </c>
      <c r="BG56" s="107">
        <f t="shared" si="9"/>
        <v>0</v>
      </c>
      <c r="BI56">
        <v>0</v>
      </c>
      <c r="BJ56" s="107">
        <f t="shared" si="10"/>
        <v>0</v>
      </c>
      <c r="BL56">
        <v>183629694</v>
      </c>
      <c r="BM56" s="117">
        <f t="shared" si="11"/>
        <v>0</v>
      </c>
      <c r="BO56">
        <v>188095896</v>
      </c>
      <c r="BP56" s="107">
        <f t="shared" si="12"/>
        <v>0</v>
      </c>
    </row>
    <row r="57" spans="1:68">
      <c r="A57" s="48">
        <v>52</v>
      </c>
      <c r="B57" s="48"/>
      <c r="C57" s="48"/>
      <c r="D57" s="67"/>
      <c r="E57" s="67"/>
      <c r="F57" s="67"/>
      <c r="G57" s="67" t="s">
        <v>341</v>
      </c>
      <c r="H57" s="67"/>
      <c r="I57" s="67"/>
      <c r="J57" s="54">
        <v>0</v>
      </c>
      <c r="K57" s="54">
        <v>0</v>
      </c>
      <c r="L57" s="54">
        <v>0</v>
      </c>
      <c r="M57" s="54">
        <v>0</v>
      </c>
      <c r="N57" s="54">
        <v>0</v>
      </c>
      <c r="O57" s="54">
        <v>0</v>
      </c>
      <c r="P57" s="54">
        <v>0</v>
      </c>
      <c r="Q57" s="54">
        <v>0</v>
      </c>
      <c r="R57" s="54">
        <v>0</v>
      </c>
      <c r="S57" s="65">
        <v>0</v>
      </c>
      <c r="T57" s="65">
        <v>0</v>
      </c>
      <c r="U57" s="101">
        <v>0</v>
      </c>
      <c r="V57" s="77">
        <v>0</v>
      </c>
      <c r="W57" s="105">
        <v>0</v>
      </c>
      <c r="X57" s="105">
        <v>0</v>
      </c>
      <c r="Y57" s="105">
        <v>0</v>
      </c>
      <c r="Z57" s="105">
        <v>0</v>
      </c>
      <c r="AA57" s="105">
        <v>0</v>
      </c>
      <c r="AB57" s="105">
        <v>0</v>
      </c>
      <c r="AC57" s="105">
        <v>0</v>
      </c>
      <c r="AD57" s="105">
        <v>0</v>
      </c>
      <c r="AE57" s="105">
        <v>0</v>
      </c>
      <c r="AF57" s="105">
        <v>0</v>
      </c>
      <c r="AG57" s="105">
        <v>0</v>
      </c>
      <c r="AH57" s="105">
        <v>0</v>
      </c>
      <c r="AI57" s="90">
        <v>0</v>
      </c>
      <c r="AJ57" s="79">
        <f t="shared" si="0"/>
        <v>0</v>
      </c>
      <c r="AL57" s="83"/>
      <c r="AM57" s="83"/>
      <c r="AN57" s="83"/>
      <c r="AO57" s="83" t="s">
        <v>341</v>
      </c>
      <c r="AP57" s="83"/>
      <c r="AQ57" s="83"/>
      <c r="AS57" t="str">
        <f t="shared" si="1"/>
        <v>y</v>
      </c>
      <c r="AT57" t="str">
        <f t="shared" si="2"/>
        <v>y</v>
      </c>
      <c r="AU57" t="str">
        <f t="shared" si="3"/>
        <v>y</v>
      </c>
      <c r="AV57" t="str">
        <f t="shared" si="4"/>
        <v>y</v>
      </c>
      <c r="AW57" t="str">
        <f t="shared" si="5"/>
        <v>y</v>
      </c>
      <c r="AX57" t="str">
        <f t="shared" si="6"/>
        <v>y</v>
      </c>
      <c r="AZ57">
        <v>0</v>
      </c>
      <c r="BA57" s="77">
        <f t="shared" si="7"/>
        <v>0</v>
      </c>
      <c r="BC57">
        <v>0</v>
      </c>
      <c r="BD57" s="77">
        <f t="shared" si="8"/>
        <v>0</v>
      </c>
      <c r="BF57">
        <v>0</v>
      </c>
      <c r="BG57" s="107">
        <f t="shared" si="9"/>
        <v>0</v>
      </c>
      <c r="BI57">
        <v>0</v>
      </c>
      <c r="BJ57" s="107">
        <f t="shared" si="10"/>
        <v>0</v>
      </c>
      <c r="BL57">
        <v>0</v>
      </c>
      <c r="BM57" s="117">
        <f t="shared" si="11"/>
        <v>0</v>
      </c>
      <c r="BO57">
        <v>0</v>
      </c>
      <c r="BP57" s="107">
        <f t="shared" si="12"/>
        <v>0</v>
      </c>
    </row>
    <row r="58" spans="1:68">
      <c r="A58" s="48">
        <v>53</v>
      </c>
      <c r="B58" s="48"/>
      <c r="C58" s="48"/>
      <c r="D58" s="66"/>
      <c r="E58" s="66"/>
      <c r="F58" s="66" t="s">
        <v>342</v>
      </c>
      <c r="G58" s="66"/>
      <c r="H58" s="66"/>
      <c r="I58" s="66"/>
      <c r="J58" s="54">
        <v>0</v>
      </c>
      <c r="K58" s="54">
        <v>0</v>
      </c>
      <c r="L58" s="54">
        <v>0</v>
      </c>
      <c r="M58" s="54">
        <v>0</v>
      </c>
      <c r="N58" s="54">
        <v>0</v>
      </c>
      <c r="O58" s="54">
        <v>0</v>
      </c>
      <c r="P58" s="54">
        <v>0</v>
      </c>
      <c r="Q58" s="54">
        <v>0</v>
      </c>
      <c r="R58" s="54">
        <v>0</v>
      </c>
      <c r="S58" s="65">
        <v>0</v>
      </c>
      <c r="T58" s="65">
        <v>0</v>
      </c>
      <c r="U58" s="101">
        <v>0</v>
      </c>
      <c r="V58" s="77">
        <v>0</v>
      </c>
      <c r="W58" s="105">
        <v>0</v>
      </c>
      <c r="X58" s="105">
        <v>0</v>
      </c>
      <c r="Y58" s="105">
        <v>0</v>
      </c>
      <c r="Z58" s="105">
        <v>0</v>
      </c>
      <c r="AA58" s="105">
        <v>0</v>
      </c>
      <c r="AB58" s="105">
        <v>0</v>
      </c>
      <c r="AC58" s="105">
        <v>0</v>
      </c>
      <c r="AD58" s="105">
        <v>0</v>
      </c>
      <c r="AE58" s="105">
        <v>0</v>
      </c>
      <c r="AF58" s="105">
        <v>0</v>
      </c>
      <c r="AG58" s="105">
        <v>0</v>
      </c>
      <c r="AH58" s="105">
        <v>0</v>
      </c>
      <c r="AI58" s="90">
        <v>0</v>
      </c>
      <c r="AJ58" s="79">
        <f t="shared" si="0"/>
        <v>0</v>
      </c>
      <c r="AL58" s="82"/>
      <c r="AM58" s="82"/>
      <c r="AN58" s="82" t="s">
        <v>342</v>
      </c>
      <c r="AO58" s="82"/>
      <c r="AP58" s="82"/>
      <c r="AQ58" s="82"/>
      <c r="AS58" t="str">
        <f t="shared" si="1"/>
        <v>y</v>
      </c>
      <c r="AT58" t="str">
        <f t="shared" si="2"/>
        <v>y</v>
      </c>
      <c r="AU58" t="str">
        <f t="shared" si="3"/>
        <v>y</v>
      </c>
      <c r="AV58" t="str">
        <f t="shared" si="4"/>
        <v>y</v>
      </c>
      <c r="AW58" t="str">
        <f t="shared" si="5"/>
        <v>y</v>
      </c>
      <c r="AX58" t="str">
        <f t="shared" si="6"/>
        <v>y</v>
      </c>
      <c r="AZ58">
        <v>0</v>
      </c>
      <c r="BA58" s="77">
        <f t="shared" si="7"/>
        <v>0</v>
      </c>
      <c r="BC58">
        <v>0</v>
      </c>
      <c r="BD58" s="77">
        <f t="shared" si="8"/>
        <v>0</v>
      </c>
      <c r="BF58">
        <v>0</v>
      </c>
      <c r="BG58" s="107">
        <f t="shared" si="9"/>
        <v>0</v>
      </c>
      <c r="BI58">
        <v>0</v>
      </c>
      <c r="BJ58" s="107">
        <f t="shared" si="10"/>
        <v>0</v>
      </c>
      <c r="BL58">
        <v>0</v>
      </c>
      <c r="BM58" s="117">
        <f t="shared" si="11"/>
        <v>0</v>
      </c>
      <c r="BO58">
        <v>0</v>
      </c>
      <c r="BP58" s="107">
        <f t="shared" si="12"/>
        <v>0</v>
      </c>
    </row>
    <row r="59" spans="1:68">
      <c r="A59" s="48">
        <v>54</v>
      </c>
      <c r="B59" s="48"/>
      <c r="C59" s="48"/>
      <c r="D59" s="67"/>
      <c r="E59" s="67"/>
      <c r="F59" s="67"/>
      <c r="G59" s="67" t="s">
        <v>343</v>
      </c>
      <c r="H59" s="67"/>
      <c r="I59" s="67"/>
      <c r="J59" s="54">
        <v>0</v>
      </c>
      <c r="K59" s="54">
        <v>0</v>
      </c>
      <c r="L59" s="54">
        <v>0</v>
      </c>
      <c r="M59" s="54">
        <v>0</v>
      </c>
      <c r="N59" s="54">
        <v>0</v>
      </c>
      <c r="O59" s="54">
        <v>0</v>
      </c>
      <c r="P59" s="54">
        <v>0</v>
      </c>
      <c r="Q59" s="54">
        <v>0</v>
      </c>
      <c r="R59" s="54">
        <v>0</v>
      </c>
      <c r="S59" s="65">
        <v>0</v>
      </c>
      <c r="T59" s="65">
        <v>0</v>
      </c>
      <c r="U59" s="101">
        <v>0</v>
      </c>
      <c r="V59" s="77">
        <v>0</v>
      </c>
      <c r="W59" s="105">
        <v>0</v>
      </c>
      <c r="X59" s="105">
        <v>0</v>
      </c>
      <c r="Y59" s="105">
        <v>0</v>
      </c>
      <c r="Z59" s="105">
        <v>0</v>
      </c>
      <c r="AA59" s="105">
        <v>0</v>
      </c>
      <c r="AB59" s="105">
        <v>0</v>
      </c>
      <c r="AC59" s="105">
        <v>0</v>
      </c>
      <c r="AD59" s="105">
        <v>0</v>
      </c>
      <c r="AE59" s="105">
        <v>0</v>
      </c>
      <c r="AF59" s="105">
        <v>0</v>
      </c>
      <c r="AG59" s="105">
        <v>0</v>
      </c>
      <c r="AH59" s="105">
        <v>0</v>
      </c>
      <c r="AI59" s="90">
        <v>0</v>
      </c>
      <c r="AJ59" s="79">
        <f t="shared" si="0"/>
        <v>0</v>
      </c>
      <c r="AL59" s="83"/>
      <c r="AM59" s="83"/>
      <c r="AN59" s="83"/>
      <c r="AO59" s="83" t="s">
        <v>343</v>
      </c>
      <c r="AP59" s="83"/>
      <c r="AQ59" s="83"/>
      <c r="AS59" t="str">
        <f t="shared" si="1"/>
        <v>y</v>
      </c>
      <c r="AT59" t="str">
        <f t="shared" si="2"/>
        <v>y</v>
      </c>
      <c r="AU59" t="str">
        <f t="shared" si="3"/>
        <v>y</v>
      </c>
      <c r="AV59" t="str">
        <f t="shared" si="4"/>
        <v>y</v>
      </c>
      <c r="AW59" t="str">
        <f t="shared" si="5"/>
        <v>y</v>
      </c>
      <c r="AX59" t="str">
        <f t="shared" si="6"/>
        <v>y</v>
      </c>
      <c r="AZ59">
        <v>0</v>
      </c>
      <c r="BA59" s="77">
        <f t="shared" si="7"/>
        <v>0</v>
      </c>
      <c r="BC59">
        <v>0</v>
      </c>
      <c r="BD59" s="77">
        <f t="shared" si="8"/>
        <v>0</v>
      </c>
      <c r="BF59">
        <v>0</v>
      </c>
      <c r="BG59" s="107">
        <f t="shared" si="9"/>
        <v>0</v>
      </c>
      <c r="BI59">
        <v>0</v>
      </c>
      <c r="BJ59" s="107">
        <f t="shared" si="10"/>
        <v>0</v>
      </c>
      <c r="BL59">
        <v>0</v>
      </c>
      <c r="BM59" s="117">
        <f t="shared" si="11"/>
        <v>0</v>
      </c>
      <c r="BO59">
        <v>0</v>
      </c>
      <c r="BP59" s="107">
        <f t="shared" si="12"/>
        <v>0</v>
      </c>
    </row>
    <row r="60" spans="1:68">
      <c r="A60" s="48">
        <v>55</v>
      </c>
      <c r="B60" s="48"/>
      <c r="C60" s="48"/>
      <c r="D60" s="67"/>
      <c r="E60" s="67"/>
      <c r="F60" s="67"/>
      <c r="G60" s="67" t="s">
        <v>344</v>
      </c>
      <c r="H60" s="67"/>
      <c r="I60" s="67"/>
      <c r="J60" s="54">
        <v>0</v>
      </c>
      <c r="K60" s="54">
        <v>0</v>
      </c>
      <c r="L60" s="54">
        <v>0</v>
      </c>
      <c r="M60" s="54">
        <v>0</v>
      </c>
      <c r="N60" s="54">
        <v>0</v>
      </c>
      <c r="O60" s="54">
        <v>0</v>
      </c>
      <c r="P60" s="54">
        <v>0</v>
      </c>
      <c r="Q60" s="54">
        <v>0</v>
      </c>
      <c r="R60" s="54">
        <v>0</v>
      </c>
      <c r="S60" s="65">
        <v>0</v>
      </c>
      <c r="T60" s="65">
        <v>0</v>
      </c>
      <c r="U60" s="101">
        <v>0</v>
      </c>
      <c r="V60" s="77">
        <v>0</v>
      </c>
      <c r="W60" s="105">
        <v>0</v>
      </c>
      <c r="X60" s="105">
        <v>0</v>
      </c>
      <c r="Y60" s="105">
        <v>0</v>
      </c>
      <c r="Z60" s="105">
        <v>0</v>
      </c>
      <c r="AA60" s="105">
        <v>0</v>
      </c>
      <c r="AB60" s="105">
        <v>0</v>
      </c>
      <c r="AC60" s="105">
        <v>0</v>
      </c>
      <c r="AD60" s="105">
        <v>0</v>
      </c>
      <c r="AE60" s="105">
        <v>0</v>
      </c>
      <c r="AF60" s="105">
        <v>0</v>
      </c>
      <c r="AG60" s="105">
        <v>0</v>
      </c>
      <c r="AH60" s="105">
        <v>0</v>
      </c>
      <c r="AI60" s="90">
        <v>0</v>
      </c>
      <c r="AJ60" s="79">
        <f t="shared" si="0"/>
        <v>0</v>
      </c>
      <c r="AL60" s="83"/>
      <c r="AM60" s="83"/>
      <c r="AN60" s="83"/>
      <c r="AO60" s="83" t="s">
        <v>344</v>
      </c>
      <c r="AP60" s="83"/>
      <c r="AQ60" s="83"/>
      <c r="AS60" t="str">
        <f t="shared" si="1"/>
        <v>y</v>
      </c>
      <c r="AT60" t="str">
        <f t="shared" si="2"/>
        <v>y</v>
      </c>
      <c r="AU60" t="str">
        <f t="shared" si="3"/>
        <v>y</v>
      </c>
      <c r="AV60" t="str">
        <f t="shared" si="4"/>
        <v>y</v>
      </c>
      <c r="AW60" t="str">
        <f t="shared" si="5"/>
        <v>y</v>
      </c>
      <c r="AX60" t="str">
        <f t="shared" si="6"/>
        <v>y</v>
      </c>
      <c r="AZ60">
        <v>0</v>
      </c>
      <c r="BA60" s="77">
        <f t="shared" si="7"/>
        <v>0</v>
      </c>
      <c r="BC60">
        <v>0</v>
      </c>
      <c r="BD60" s="77">
        <f t="shared" si="8"/>
        <v>0</v>
      </c>
      <c r="BF60">
        <v>0</v>
      </c>
      <c r="BG60" s="107">
        <f t="shared" si="9"/>
        <v>0</v>
      </c>
      <c r="BI60">
        <v>0</v>
      </c>
      <c r="BJ60" s="107">
        <f t="shared" si="10"/>
        <v>0</v>
      </c>
      <c r="BL60">
        <v>0</v>
      </c>
      <c r="BM60" s="117">
        <f t="shared" si="11"/>
        <v>0</v>
      </c>
      <c r="BO60">
        <v>0</v>
      </c>
      <c r="BP60" s="107">
        <f t="shared" si="12"/>
        <v>0</v>
      </c>
    </row>
    <row r="61" spans="1:68">
      <c r="A61" s="48">
        <v>56</v>
      </c>
      <c r="B61" s="48"/>
      <c r="C61" s="48"/>
      <c r="D61" s="67"/>
      <c r="E61" s="67"/>
      <c r="F61" s="67"/>
      <c r="G61" s="67" t="s">
        <v>345</v>
      </c>
      <c r="H61" s="67"/>
      <c r="I61" s="67"/>
      <c r="J61" s="54">
        <v>0</v>
      </c>
      <c r="K61" s="54">
        <v>0</v>
      </c>
      <c r="L61" s="54">
        <v>0</v>
      </c>
      <c r="M61" s="54">
        <v>0</v>
      </c>
      <c r="N61" s="54">
        <v>0</v>
      </c>
      <c r="O61" s="54">
        <v>0</v>
      </c>
      <c r="P61" s="54">
        <v>0</v>
      </c>
      <c r="Q61" s="54">
        <v>0</v>
      </c>
      <c r="R61" s="54">
        <v>0</v>
      </c>
      <c r="S61" s="65">
        <v>0</v>
      </c>
      <c r="T61" s="65">
        <v>0</v>
      </c>
      <c r="U61" s="101">
        <v>0</v>
      </c>
      <c r="V61" s="77">
        <v>0</v>
      </c>
      <c r="W61" s="105">
        <v>0</v>
      </c>
      <c r="X61" s="105">
        <v>0</v>
      </c>
      <c r="Y61" s="105">
        <v>0</v>
      </c>
      <c r="Z61" s="105">
        <v>0</v>
      </c>
      <c r="AA61" s="105">
        <v>0</v>
      </c>
      <c r="AB61" s="105">
        <v>0</v>
      </c>
      <c r="AC61" s="105">
        <v>0</v>
      </c>
      <c r="AD61" s="105">
        <v>0</v>
      </c>
      <c r="AE61" s="105">
        <v>0</v>
      </c>
      <c r="AF61" s="105">
        <v>0</v>
      </c>
      <c r="AG61" s="105">
        <v>0</v>
      </c>
      <c r="AH61" s="105">
        <v>0</v>
      </c>
      <c r="AI61" s="90">
        <v>0</v>
      </c>
      <c r="AJ61" s="79">
        <f t="shared" si="0"/>
        <v>0</v>
      </c>
      <c r="AL61" s="83"/>
      <c r="AM61" s="83"/>
      <c r="AN61" s="83"/>
      <c r="AO61" s="83" t="s">
        <v>345</v>
      </c>
      <c r="AP61" s="83"/>
      <c r="AQ61" s="83"/>
      <c r="AS61" t="str">
        <f t="shared" si="1"/>
        <v>y</v>
      </c>
      <c r="AT61" t="str">
        <f t="shared" si="2"/>
        <v>y</v>
      </c>
      <c r="AU61" t="str">
        <f t="shared" si="3"/>
        <v>y</v>
      </c>
      <c r="AV61" t="str">
        <f t="shared" si="4"/>
        <v>y</v>
      </c>
      <c r="AW61" t="str">
        <f t="shared" si="5"/>
        <v>y</v>
      </c>
      <c r="AX61" t="str">
        <f t="shared" si="6"/>
        <v>y</v>
      </c>
      <c r="AZ61">
        <v>0</v>
      </c>
      <c r="BA61" s="77">
        <f t="shared" si="7"/>
        <v>0</v>
      </c>
      <c r="BC61">
        <v>0</v>
      </c>
      <c r="BD61" s="77">
        <f t="shared" si="8"/>
        <v>0</v>
      </c>
      <c r="BF61">
        <v>0</v>
      </c>
      <c r="BG61" s="107">
        <f t="shared" si="9"/>
        <v>0</v>
      </c>
      <c r="BI61">
        <v>0</v>
      </c>
      <c r="BJ61" s="107">
        <f t="shared" si="10"/>
        <v>0</v>
      </c>
      <c r="BL61">
        <v>0</v>
      </c>
      <c r="BM61" s="117">
        <f t="shared" si="11"/>
        <v>0</v>
      </c>
      <c r="BO61">
        <v>0</v>
      </c>
      <c r="BP61" s="107">
        <f t="shared" si="12"/>
        <v>0</v>
      </c>
    </row>
    <row r="62" spans="1:68">
      <c r="A62" s="48">
        <v>57</v>
      </c>
      <c r="B62" s="48"/>
      <c r="C62" s="48"/>
      <c r="D62" s="67"/>
      <c r="E62" s="67"/>
      <c r="F62" s="67"/>
      <c r="G62" s="67" t="s">
        <v>346</v>
      </c>
      <c r="H62" s="67"/>
      <c r="I62" s="67"/>
      <c r="J62" s="54">
        <v>0</v>
      </c>
      <c r="K62" s="54">
        <v>0</v>
      </c>
      <c r="L62" s="54">
        <v>0</v>
      </c>
      <c r="M62" s="54">
        <v>0</v>
      </c>
      <c r="N62" s="54">
        <v>0</v>
      </c>
      <c r="O62" s="54">
        <v>0</v>
      </c>
      <c r="P62" s="54">
        <v>0</v>
      </c>
      <c r="Q62" s="54">
        <v>0</v>
      </c>
      <c r="R62" s="54">
        <v>0</v>
      </c>
      <c r="S62" s="65">
        <v>0</v>
      </c>
      <c r="T62" s="65">
        <v>0</v>
      </c>
      <c r="U62" s="101">
        <v>0</v>
      </c>
      <c r="V62" s="77">
        <v>0</v>
      </c>
      <c r="W62" s="105">
        <v>0</v>
      </c>
      <c r="X62" s="105">
        <v>0</v>
      </c>
      <c r="Y62" s="105">
        <v>0</v>
      </c>
      <c r="Z62" s="105">
        <v>0</v>
      </c>
      <c r="AA62" s="105">
        <v>0</v>
      </c>
      <c r="AB62" s="105">
        <v>0</v>
      </c>
      <c r="AC62" s="105">
        <v>0</v>
      </c>
      <c r="AD62" s="105">
        <v>0</v>
      </c>
      <c r="AE62" s="105">
        <v>0</v>
      </c>
      <c r="AF62" s="105">
        <v>0</v>
      </c>
      <c r="AG62" s="105">
        <v>0</v>
      </c>
      <c r="AH62" s="105">
        <v>0</v>
      </c>
      <c r="AI62" s="90">
        <v>0</v>
      </c>
      <c r="AJ62" s="79">
        <f t="shared" si="0"/>
        <v>0</v>
      </c>
      <c r="AL62" s="83"/>
      <c r="AM62" s="83"/>
      <c r="AN62" s="83"/>
      <c r="AO62" s="83" t="s">
        <v>346</v>
      </c>
      <c r="AP62" s="83"/>
      <c r="AQ62" s="83"/>
      <c r="AS62" t="str">
        <f t="shared" si="1"/>
        <v>y</v>
      </c>
      <c r="AT62" t="str">
        <f t="shared" si="2"/>
        <v>y</v>
      </c>
      <c r="AU62" t="str">
        <f t="shared" si="3"/>
        <v>y</v>
      </c>
      <c r="AV62" t="str">
        <f t="shared" si="4"/>
        <v>y</v>
      </c>
      <c r="AW62" t="str">
        <f t="shared" si="5"/>
        <v>y</v>
      </c>
      <c r="AX62" t="str">
        <f t="shared" si="6"/>
        <v>y</v>
      </c>
      <c r="AZ62">
        <v>0</v>
      </c>
      <c r="BA62" s="77">
        <f t="shared" si="7"/>
        <v>0</v>
      </c>
      <c r="BC62">
        <v>0</v>
      </c>
      <c r="BD62" s="77">
        <f t="shared" si="8"/>
        <v>0</v>
      </c>
      <c r="BF62">
        <v>0</v>
      </c>
      <c r="BG62" s="107">
        <f t="shared" si="9"/>
        <v>0</v>
      </c>
      <c r="BI62">
        <v>0</v>
      </c>
      <c r="BJ62" s="107">
        <f t="shared" si="10"/>
        <v>0</v>
      </c>
      <c r="BL62">
        <v>0</v>
      </c>
      <c r="BM62" s="117">
        <f t="shared" si="11"/>
        <v>0</v>
      </c>
      <c r="BO62">
        <v>0</v>
      </c>
      <c r="BP62" s="107">
        <f t="shared" si="12"/>
        <v>0</v>
      </c>
    </row>
    <row r="63" spans="1:68">
      <c r="A63" s="48">
        <v>58</v>
      </c>
      <c r="B63" s="48"/>
      <c r="C63" s="48"/>
      <c r="D63" s="66"/>
      <c r="E63" s="66"/>
      <c r="F63" s="66" t="s">
        <v>295</v>
      </c>
      <c r="G63" s="66"/>
      <c r="H63" s="66"/>
      <c r="I63" s="66"/>
      <c r="J63" s="54">
        <v>966904333</v>
      </c>
      <c r="K63" s="54">
        <v>4464990922</v>
      </c>
      <c r="L63" s="54">
        <v>4022350761</v>
      </c>
      <c r="M63" s="54">
        <v>6858261999</v>
      </c>
      <c r="N63" s="54">
        <v>3702572860</v>
      </c>
      <c r="O63" s="54">
        <v>3506490632</v>
      </c>
      <c r="P63" s="54">
        <v>7861116661</v>
      </c>
      <c r="Q63" s="54">
        <v>4589679248</v>
      </c>
      <c r="R63" s="54">
        <v>4876196350</v>
      </c>
      <c r="S63" s="65">
        <v>6667205320</v>
      </c>
      <c r="T63" s="65">
        <v>923905519</v>
      </c>
      <c r="U63" s="101">
        <v>48850470517</v>
      </c>
      <c r="V63" s="77">
        <v>45036626892</v>
      </c>
      <c r="W63" s="105">
        <v>16595580127</v>
      </c>
      <c r="X63" s="105">
        <v>16731739774</v>
      </c>
      <c r="Y63" s="105">
        <v>-15928373324.658939</v>
      </c>
      <c r="Z63" s="105">
        <v>-18200722591.193184</v>
      </c>
      <c r="AA63" s="105">
        <v>-21052634805</v>
      </c>
      <c r="AB63" s="105">
        <v>-3997915297</v>
      </c>
      <c r="AC63" s="105">
        <v>-16878804224</v>
      </c>
      <c r="AD63" s="105">
        <v>-8578916896</v>
      </c>
      <c r="AE63" s="105">
        <v>-7285953452</v>
      </c>
      <c r="AF63" s="105">
        <v>-10365017396</v>
      </c>
      <c r="AG63" s="105">
        <v>-15928373324.658939</v>
      </c>
      <c r="AH63" s="105">
        <v>-9217738759</v>
      </c>
      <c r="AI63" s="90">
        <v>-9217738759</v>
      </c>
      <c r="AJ63" s="79">
        <f t="shared" si="0"/>
        <v>0</v>
      </c>
      <c r="AL63" s="82"/>
      <c r="AM63" s="82"/>
      <c r="AN63" s="82" t="s">
        <v>295</v>
      </c>
      <c r="AO63" s="82"/>
      <c r="AP63" s="82"/>
      <c r="AQ63" s="82"/>
      <c r="AS63" t="str">
        <f t="shared" si="1"/>
        <v>y</v>
      </c>
      <c r="AT63" t="str">
        <f t="shared" si="2"/>
        <v>y</v>
      </c>
      <c r="AU63" t="str">
        <f t="shared" si="3"/>
        <v>y</v>
      </c>
      <c r="AV63" t="str">
        <f t="shared" si="4"/>
        <v>y</v>
      </c>
      <c r="AW63" t="str">
        <f t="shared" si="5"/>
        <v>y</v>
      </c>
      <c r="AX63" t="str">
        <f t="shared" si="6"/>
        <v>y</v>
      </c>
      <c r="AZ63">
        <v>45036626892</v>
      </c>
      <c r="BA63" s="77">
        <f t="shared" si="7"/>
        <v>0</v>
      </c>
      <c r="BC63">
        <v>45036626892</v>
      </c>
      <c r="BD63" s="77">
        <f t="shared" si="8"/>
        <v>0</v>
      </c>
      <c r="BF63">
        <v>-18200722591.193184</v>
      </c>
      <c r="BG63" s="107">
        <f t="shared" si="9"/>
        <v>0</v>
      </c>
      <c r="BI63">
        <v>-21052634805</v>
      </c>
      <c r="BJ63" s="107">
        <f t="shared" si="10"/>
        <v>0</v>
      </c>
      <c r="BL63">
        <v>-16878804224</v>
      </c>
      <c r="BM63" s="117">
        <f t="shared" si="11"/>
        <v>0</v>
      </c>
      <c r="BO63">
        <v>-8578916896</v>
      </c>
      <c r="BP63" s="107">
        <f t="shared" si="12"/>
        <v>0</v>
      </c>
    </row>
    <row r="64" spans="1:68">
      <c r="A64" s="48">
        <v>59</v>
      </c>
      <c r="B64" s="48"/>
      <c r="C64" s="48"/>
      <c r="D64" s="67"/>
      <c r="E64" s="67"/>
      <c r="F64" s="67"/>
      <c r="G64" s="67" t="s">
        <v>347</v>
      </c>
      <c r="H64" s="67"/>
      <c r="I64" s="67"/>
      <c r="J64" s="54">
        <v>966904333</v>
      </c>
      <c r="K64" s="54">
        <v>4464990922</v>
      </c>
      <c r="L64" s="54">
        <v>4022350761</v>
      </c>
      <c r="M64" s="54">
        <v>6858261999</v>
      </c>
      <c r="N64" s="54">
        <v>3702572860</v>
      </c>
      <c r="O64" s="54">
        <v>3506490632</v>
      </c>
      <c r="P64" s="54">
        <v>7861116661</v>
      </c>
      <c r="Q64" s="54">
        <v>4589679248</v>
      </c>
      <c r="R64" s="54">
        <v>4876196350</v>
      </c>
      <c r="S64" s="65">
        <v>6667205320</v>
      </c>
      <c r="T64" s="65">
        <v>923905519</v>
      </c>
      <c r="U64" s="101">
        <v>48850470517</v>
      </c>
      <c r="V64" s="77">
        <v>45036626892</v>
      </c>
      <c r="W64" s="105">
        <v>16595580127</v>
      </c>
      <c r="X64" s="105">
        <v>16731739774</v>
      </c>
      <c r="Y64" s="105">
        <v>-15928373324.658939</v>
      </c>
      <c r="Z64" s="105">
        <v>-18200722591.193184</v>
      </c>
      <c r="AA64" s="105">
        <v>-21052634805</v>
      </c>
      <c r="AB64" s="105">
        <v>-3997915297</v>
      </c>
      <c r="AC64" s="105">
        <v>-16878804224</v>
      </c>
      <c r="AD64" s="105">
        <v>-8578916896</v>
      </c>
      <c r="AE64" s="105">
        <v>-7285953452</v>
      </c>
      <c r="AF64" s="105">
        <v>-10365017396</v>
      </c>
      <c r="AG64" s="105">
        <v>-15928373324.658939</v>
      </c>
      <c r="AH64" s="105">
        <v>-9217738759</v>
      </c>
      <c r="AI64" s="90">
        <v>-9217738759</v>
      </c>
      <c r="AJ64" s="79">
        <f t="shared" si="0"/>
        <v>0</v>
      </c>
      <c r="AL64" s="83"/>
      <c r="AM64" s="83"/>
      <c r="AN64" s="83"/>
      <c r="AO64" s="83" t="s">
        <v>347</v>
      </c>
      <c r="AP64" s="83"/>
      <c r="AQ64" s="83"/>
      <c r="AS64" t="str">
        <f t="shared" si="1"/>
        <v>y</v>
      </c>
      <c r="AT64" t="str">
        <f t="shared" si="2"/>
        <v>y</v>
      </c>
      <c r="AU64" t="str">
        <f t="shared" si="3"/>
        <v>y</v>
      </c>
      <c r="AV64" t="str">
        <f t="shared" si="4"/>
        <v>y</v>
      </c>
      <c r="AW64" t="str">
        <f t="shared" si="5"/>
        <v>y</v>
      </c>
      <c r="AX64" t="str">
        <f t="shared" si="6"/>
        <v>y</v>
      </c>
      <c r="AZ64">
        <v>45036626892</v>
      </c>
      <c r="BA64" s="77">
        <f t="shared" si="7"/>
        <v>0</v>
      </c>
      <c r="BC64">
        <v>45036626892</v>
      </c>
      <c r="BD64" s="77">
        <f t="shared" si="8"/>
        <v>0</v>
      </c>
      <c r="BF64">
        <v>-18200722591.193184</v>
      </c>
      <c r="BG64" s="107">
        <f t="shared" si="9"/>
        <v>0</v>
      </c>
      <c r="BI64">
        <v>-21052634805</v>
      </c>
      <c r="BJ64" s="107">
        <f t="shared" si="10"/>
        <v>0</v>
      </c>
      <c r="BL64">
        <v>-16878804224</v>
      </c>
      <c r="BM64" s="117">
        <f t="shared" si="11"/>
        <v>0</v>
      </c>
      <c r="BO64">
        <v>-8578916896</v>
      </c>
      <c r="BP64" s="107">
        <f t="shared" si="12"/>
        <v>0</v>
      </c>
    </row>
    <row r="65" spans="1:68">
      <c r="A65" s="48">
        <v>60</v>
      </c>
      <c r="B65" s="48"/>
      <c r="C65" s="48"/>
      <c r="D65" s="67"/>
      <c r="E65" s="67"/>
      <c r="F65" s="67"/>
      <c r="G65" s="67" t="s">
        <v>348</v>
      </c>
      <c r="H65" s="67"/>
      <c r="I65" s="67"/>
      <c r="J65" s="54">
        <v>0</v>
      </c>
      <c r="K65" s="54">
        <v>0</v>
      </c>
      <c r="L65" s="54">
        <v>0</v>
      </c>
      <c r="M65" s="54">
        <v>0</v>
      </c>
      <c r="N65" s="54">
        <v>0</v>
      </c>
      <c r="O65" s="54">
        <v>0</v>
      </c>
      <c r="P65" s="54">
        <v>0</v>
      </c>
      <c r="Q65" s="54">
        <v>0</v>
      </c>
      <c r="R65" s="54">
        <v>0</v>
      </c>
      <c r="S65" s="65">
        <v>0</v>
      </c>
      <c r="T65" s="65">
        <v>0</v>
      </c>
      <c r="U65" s="101">
        <v>0</v>
      </c>
      <c r="V65" s="77">
        <v>0</v>
      </c>
      <c r="W65" s="105">
        <v>0</v>
      </c>
      <c r="X65" s="105">
        <v>0</v>
      </c>
      <c r="Y65" s="105">
        <v>0</v>
      </c>
      <c r="Z65" s="105">
        <v>0</v>
      </c>
      <c r="AA65" s="105">
        <v>0</v>
      </c>
      <c r="AB65" s="105">
        <v>0</v>
      </c>
      <c r="AC65" s="105">
        <v>0</v>
      </c>
      <c r="AD65" s="105">
        <v>0</v>
      </c>
      <c r="AE65" s="105">
        <v>0</v>
      </c>
      <c r="AF65" s="105">
        <v>0</v>
      </c>
      <c r="AG65" s="105">
        <v>0</v>
      </c>
      <c r="AH65" s="105">
        <v>0</v>
      </c>
      <c r="AI65" s="90">
        <v>0</v>
      </c>
      <c r="AJ65" s="79">
        <f t="shared" si="0"/>
        <v>0</v>
      </c>
      <c r="AL65" s="83"/>
      <c r="AM65" s="83"/>
      <c r="AN65" s="83"/>
      <c r="AO65" s="83" t="s">
        <v>348</v>
      </c>
      <c r="AP65" s="83"/>
      <c r="AQ65" s="83"/>
      <c r="AS65" t="str">
        <f t="shared" si="1"/>
        <v>y</v>
      </c>
      <c r="AT65" t="str">
        <f t="shared" si="2"/>
        <v>y</v>
      </c>
      <c r="AU65" t="str">
        <f t="shared" si="3"/>
        <v>y</v>
      </c>
      <c r="AV65" t="str">
        <f t="shared" si="4"/>
        <v>y</v>
      </c>
      <c r="AW65" t="str">
        <f t="shared" si="5"/>
        <v>y</v>
      </c>
      <c r="AX65" t="str">
        <f t="shared" si="6"/>
        <v>y</v>
      </c>
      <c r="AZ65">
        <v>0</v>
      </c>
      <c r="BA65" s="77">
        <f t="shared" si="7"/>
        <v>0</v>
      </c>
      <c r="BC65">
        <v>0</v>
      </c>
      <c r="BD65" s="77">
        <f t="shared" si="8"/>
        <v>0</v>
      </c>
      <c r="BF65">
        <v>0</v>
      </c>
      <c r="BG65" s="107">
        <f t="shared" si="9"/>
        <v>0</v>
      </c>
      <c r="BI65">
        <v>0</v>
      </c>
      <c r="BJ65" s="107">
        <f t="shared" si="10"/>
        <v>0</v>
      </c>
      <c r="BL65">
        <v>0</v>
      </c>
      <c r="BM65" s="117">
        <f t="shared" si="11"/>
        <v>0</v>
      </c>
      <c r="BO65">
        <v>0</v>
      </c>
      <c r="BP65" s="107">
        <f t="shared" si="12"/>
        <v>0</v>
      </c>
    </row>
    <row r="66" spans="1:68">
      <c r="A66" s="48">
        <v>61</v>
      </c>
      <c r="B66" s="48"/>
      <c r="C66" s="48"/>
      <c r="D66" s="67"/>
      <c r="E66" s="67" t="s">
        <v>116</v>
      </c>
      <c r="F66" s="67"/>
      <c r="G66" s="67"/>
      <c r="H66" s="67"/>
      <c r="I66" s="67"/>
      <c r="J66" s="54">
        <v>0</v>
      </c>
      <c r="K66" s="54">
        <v>0</v>
      </c>
      <c r="L66" s="54">
        <v>0</v>
      </c>
      <c r="M66" s="54">
        <v>0</v>
      </c>
      <c r="N66" s="54">
        <v>0</v>
      </c>
      <c r="O66" s="54">
        <v>0</v>
      </c>
      <c r="P66" s="54">
        <v>0</v>
      </c>
      <c r="Q66" s="54">
        <v>0</v>
      </c>
      <c r="R66" s="54">
        <v>0</v>
      </c>
      <c r="S66" s="65">
        <v>0</v>
      </c>
      <c r="T66" s="65">
        <v>0</v>
      </c>
      <c r="U66" s="101">
        <v>0</v>
      </c>
      <c r="V66" s="77">
        <v>0</v>
      </c>
      <c r="W66" s="105">
        <v>0</v>
      </c>
      <c r="X66" s="105">
        <v>0</v>
      </c>
      <c r="Y66" s="105">
        <v>0</v>
      </c>
      <c r="Z66" s="105">
        <v>0</v>
      </c>
      <c r="AA66" s="105">
        <v>0</v>
      </c>
      <c r="AB66" s="105">
        <v>0</v>
      </c>
      <c r="AC66" s="105">
        <v>0</v>
      </c>
      <c r="AD66" s="105">
        <v>0</v>
      </c>
      <c r="AE66" s="105">
        <v>0</v>
      </c>
      <c r="AF66" s="105">
        <v>0</v>
      </c>
      <c r="AG66" s="105">
        <v>0</v>
      </c>
      <c r="AH66" s="105">
        <v>0</v>
      </c>
      <c r="AI66" s="90">
        <v>0</v>
      </c>
      <c r="AJ66" s="79">
        <f t="shared" si="0"/>
        <v>0</v>
      </c>
      <c r="AL66" s="83"/>
      <c r="AM66" s="83" t="s">
        <v>116</v>
      </c>
      <c r="AN66" s="83"/>
      <c r="AO66" s="83"/>
      <c r="AP66" s="83"/>
      <c r="AQ66" s="83"/>
      <c r="AS66" t="str">
        <f t="shared" si="1"/>
        <v>y</v>
      </c>
      <c r="AT66" t="str">
        <f t="shared" si="2"/>
        <v>y</v>
      </c>
      <c r="AU66" t="str">
        <f t="shared" si="3"/>
        <v>y</v>
      </c>
      <c r="AV66" t="str">
        <f t="shared" si="4"/>
        <v>y</v>
      </c>
      <c r="AW66" t="str">
        <f t="shared" si="5"/>
        <v>y</v>
      </c>
      <c r="AX66" t="str">
        <f t="shared" si="6"/>
        <v>y</v>
      </c>
      <c r="AZ66">
        <v>0</v>
      </c>
      <c r="BA66" s="77">
        <f t="shared" si="7"/>
        <v>0</v>
      </c>
      <c r="BC66">
        <v>0</v>
      </c>
      <c r="BD66" s="77">
        <f t="shared" si="8"/>
        <v>0</v>
      </c>
      <c r="BF66">
        <v>0</v>
      </c>
      <c r="BG66" s="107">
        <f t="shared" si="9"/>
        <v>0</v>
      </c>
      <c r="BI66">
        <v>0</v>
      </c>
      <c r="BJ66" s="107">
        <f t="shared" si="10"/>
        <v>0</v>
      </c>
      <c r="BL66">
        <v>0</v>
      </c>
      <c r="BM66" s="117">
        <f t="shared" si="11"/>
        <v>0</v>
      </c>
      <c r="BO66">
        <v>0</v>
      </c>
      <c r="BP66" s="107">
        <f t="shared" si="12"/>
        <v>0</v>
      </c>
    </row>
    <row r="67" spans="1:68">
      <c r="A67" s="48">
        <v>62</v>
      </c>
      <c r="B67" s="48"/>
      <c r="C67" s="48"/>
      <c r="D67" s="66" t="s">
        <v>117</v>
      </c>
      <c r="E67" s="66"/>
      <c r="F67" s="66"/>
      <c r="G67" s="66"/>
      <c r="H67" s="66"/>
      <c r="I67" s="66"/>
      <c r="J67" s="54">
        <v>0</v>
      </c>
      <c r="K67" s="54">
        <v>0</v>
      </c>
      <c r="L67" s="54">
        <v>0</v>
      </c>
      <c r="M67" s="54">
        <v>0</v>
      </c>
      <c r="N67" s="54">
        <v>0</v>
      </c>
      <c r="O67" s="54">
        <v>0</v>
      </c>
      <c r="P67" s="54">
        <v>0</v>
      </c>
      <c r="Q67" s="54">
        <v>0</v>
      </c>
      <c r="R67" s="54">
        <v>0</v>
      </c>
      <c r="S67" s="65">
        <v>0</v>
      </c>
      <c r="T67" s="65">
        <v>0</v>
      </c>
      <c r="U67" s="101">
        <v>0</v>
      </c>
      <c r="V67" s="77">
        <v>0</v>
      </c>
      <c r="W67" s="105">
        <v>0</v>
      </c>
      <c r="X67" s="105">
        <v>0</v>
      </c>
      <c r="Y67" s="105">
        <v>0</v>
      </c>
      <c r="Z67" s="105">
        <v>0</v>
      </c>
      <c r="AA67" s="105">
        <v>0</v>
      </c>
      <c r="AB67" s="105">
        <v>0</v>
      </c>
      <c r="AC67" s="105">
        <v>0</v>
      </c>
      <c r="AD67" s="105">
        <v>0</v>
      </c>
      <c r="AE67" s="105">
        <v>0</v>
      </c>
      <c r="AF67" s="105">
        <v>0</v>
      </c>
      <c r="AG67" s="105">
        <v>0</v>
      </c>
      <c r="AH67" s="105">
        <v>0</v>
      </c>
      <c r="AI67" s="90">
        <v>0</v>
      </c>
      <c r="AJ67" s="79">
        <f t="shared" si="0"/>
        <v>0</v>
      </c>
      <c r="AL67" s="82" t="s">
        <v>117</v>
      </c>
      <c r="AM67" s="82"/>
      <c r="AN67" s="82"/>
      <c r="AO67" s="82"/>
      <c r="AP67" s="82"/>
      <c r="AQ67" s="82"/>
      <c r="AS67" t="str">
        <f t="shared" si="1"/>
        <v>y</v>
      </c>
      <c r="AT67" t="str">
        <f t="shared" si="2"/>
        <v>y</v>
      </c>
      <c r="AU67" t="str">
        <f t="shared" si="3"/>
        <v>y</v>
      </c>
      <c r="AV67" t="str">
        <f t="shared" si="4"/>
        <v>y</v>
      </c>
      <c r="AW67" t="str">
        <f t="shared" si="5"/>
        <v>y</v>
      </c>
      <c r="AX67" t="str">
        <f t="shared" si="6"/>
        <v>y</v>
      </c>
      <c r="AZ67">
        <v>0</v>
      </c>
      <c r="BA67" s="77">
        <f t="shared" si="7"/>
        <v>0</v>
      </c>
      <c r="BC67">
        <v>0</v>
      </c>
      <c r="BD67" s="77">
        <f t="shared" si="8"/>
        <v>0</v>
      </c>
      <c r="BF67">
        <v>0</v>
      </c>
      <c r="BG67" s="107">
        <f t="shared" si="9"/>
        <v>0</v>
      </c>
      <c r="BI67">
        <v>0</v>
      </c>
      <c r="BJ67" s="107">
        <f t="shared" si="10"/>
        <v>0</v>
      </c>
      <c r="BL67">
        <v>0</v>
      </c>
      <c r="BM67" s="117">
        <f t="shared" si="11"/>
        <v>0</v>
      </c>
      <c r="BO67">
        <v>0</v>
      </c>
      <c r="BP67" s="107">
        <f t="shared" si="12"/>
        <v>0</v>
      </c>
    </row>
    <row r="68" spans="1:68">
      <c r="A68" s="48">
        <v>63</v>
      </c>
      <c r="B68" s="48"/>
      <c r="C68" s="48"/>
      <c r="D68" s="66"/>
      <c r="E68" s="66" t="s">
        <v>118</v>
      </c>
      <c r="F68" s="66"/>
      <c r="G68" s="66"/>
      <c r="H68" s="66"/>
      <c r="I68" s="66"/>
      <c r="J68" s="54">
        <v>0</v>
      </c>
      <c r="K68" s="54">
        <v>0</v>
      </c>
      <c r="L68" s="54">
        <v>0</v>
      </c>
      <c r="M68" s="54">
        <v>0</v>
      </c>
      <c r="N68" s="54">
        <v>0</v>
      </c>
      <c r="O68" s="54">
        <v>0</v>
      </c>
      <c r="P68" s="54">
        <v>0</v>
      </c>
      <c r="Q68" s="54">
        <v>0</v>
      </c>
      <c r="R68" s="54">
        <v>0</v>
      </c>
      <c r="S68" s="65">
        <v>0</v>
      </c>
      <c r="T68" s="65">
        <v>0</v>
      </c>
      <c r="U68" s="101">
        <v>0</v>
      </c>
      <c r="V68" s="77">
        <v>0</v>
      </c>
      <c r="W68" s="105">
        <v>0</v>
      </c>
      <c r="X68" s="105">
        <v>0</v>
      </c>
      <c r="Y68" s="105">
        <v>0</v>
      </c>
      <c r="Z68" s="105">
        <v>0</v>
      </c>
      <c r="AA68" s="105">
        <v>0</v>
      </c>
      <c r="AB68" s="105">
        <v>0</v>
      </c>
      <c r="AC68" s="105">
        <v>0</v>
      </c>
      <c r="AD68" s="105">
        <v>0</v>
      </c>
      <c r="AE68" s="105">
        <v>0</v>
      </c>
      <c r="AF68" s="105">
        <v>0</v>
      </c>
      <c r="AG68" s="105">
        <v>0</v>
      </c>
      <c r="AH68" s="105">
        <v>0</v>
      </c>
      <c r="AI68" s="90">
        <v>0</v>
      </c>
      <c r="AJ68" s="79">
        <f t="shared" si="0"/>
        <v>0</v>
      </c>
      <c r="AL68" s="82"/>
      <c r="AM68" s="82" t="s">
        <v>118</v>
      </c>
      <c r="AN68" s="82"/>
      <c r="AO68" s="82"/>
      <c r="AP68" s="82"/>
      <c r="AQ68" s="82"/>
      <c r="AS68" t="str">
        <f t="shared" si="1"/>
        <v>y</v>
      </c>
      <c r="AT68" t="str">
        <f t="shared" si="2"/>
        <v>y</v>
      </c>
      <c r="AU68" t="str">
        <f t="shared" si="3"/>
        <v>y</v>
      </c>
      <c r="AV68" t="str">
        <f t="shared" si="4"/>
        <v>y</v>
      </c>
      <c r="AW68" t="str">
        <f t="shared" si="5"/>
        <v>y</v>
      </c>
      <c r="AX68" t="str">
        <f t="shared" si="6"/>
        <v>y</v>
      </c>
      <c r="AZ68">
        <v>0</v>
      </c>
      <c r="BA68" s="77">
        <f t="shared" si="7"/>
        <v>0</v>
      </c>
      <c r="BC68">
        <v>0</v>
      </c>
      <c r="BD68" s="77">
        <f t="shared" si="8"/>
        <v>0</v>
      </c>
      <c r="BF68">
        <v>0</v>
      </c>
      <c r="BG68" s="107">
        <f t="shared" si="9"/>
        <v>0</v>
      </c>
      <c r="BI68">
        <v>0</v>
      </c>
      <c r="BJ68" s="107">
        <f t="shared" si="10"/>
        <v>0</v>
      </c>
      <c r="BL68">
        <v>0</v>
      </c>
      <c r="BM68" s="117">
        <f t="shared" si="11"/>
        <v>0</v>
      </c>
      <c r="BO68">
        <v>0</v>
      </c>
      <c r="BP68" s="107">
        <f t="shared" si="12"/>
        <v>0</v>
      </c>
    </row>
    <row r="69" spans="1:68">
      <c r="A69" s="48">
        <v>64</v>
      </c>
      <c r="B69" s="48"/>
      <c r="C69" s="48"/>
      <c r="D69" s="69"/>
      <c r="E69" s="69"/>
      <c r="F69" s="69" t="s">
        <v>349</v>
      </c>
      <c r="G69" s="69"/>
      <c r="H69" s="69"/>
      <c r="I69" s="69"/>
      <c r="J69" s="54">
        <v>0</v>
      </c>
      <c r="K69" s="54">
        <v>0</v>
      </c>
      <c r="L69" s="54">
        <v>0</v>
      </c>
      <c r="M69" s="54">
        <v>0</v>
      </c>
      <c r="N69" s="54">
        <v>0</v>
      </c>
      <c r="O69" s="54">
        <v>0</v>
      </c>
      <c r="P69" s="54">
        <v>0</v>
      </c>
      <c r="Q69" s="54">
        <v>0</v>
      </c>
      <c r="R69" s="54">
        <v>0</v>
      </c>
      <c r="S69" s="65">
        <v>0</v>
      </c>
      <c r="T69" s="65">
        <v>0</v>
      </c>
      <c r="U69" s="101">
        <v>0</v>
      </c>
      <c r="V69" s="77">
        <v>0</v>
      </c>
      <c r="W69" s="105">
        <v>0</v>
      </c>
      <c r="X69" s="105">
        <v>0</v>
      </c>
      <c r="Y69" s="105">
        <v>0</v>
      </c>
      <c r="Z69" s="105">
        <v>0</v>
      </c>
      <c r="AA69" s="105">
        <v>0</v>
      </c>
      <c r="AB69" s="105">
        <v>0</v>
      </c>
      <c r="AC69" s="105">
        <v>0</v>
      </c>
      <c r="AD69" s="105">
        <v>0</v>
      </c>
      <c r="AE69" s="105">
        <v>0</v>
      </c>
      <c r="AF69" s="105">
        <v>0</v>
      </c>
      <c r="AG69" s="105">
        <v>0</v>
      </c>
      <c r="AH69" s="105">
        <v>0</v>
      </c>
      <c r="AI69" s="90">
        <v>0</v>
      </c>
      <c r="AJ69" s="79">
        <f t="shared" si="0"/>
        <v>0</v>
      </c>
      <c r="AL69" s="83"/>
      <c r="AM69" s="83"/>
      <c r="AN69" s="83" t="s">
        <v>349</v>
      </c>
      <c r="AO69" s="83"/>
      <c r="AP69" s="83"/>
      <c r="AQ69" s="83"/>
      <c r="AS69" t="str">
        <f t="shared" si="1"/>
        <v>y</v>
      </c>
      <c r="AT69" t="str">
        <f t="shared" si="2"/>
        <v>y</v>
      </c>
      <c r="AU69" t="str">
        <f t="shared" si="3"/>
        <v>y</v>
      </c>
      <c r="AV69" t="str">
        <f t="shared" si="4"/>
        <v>y</v>
      </c>
      <c r="AW69" t="str">
        <f t="shared" si="5"/>
        <v>y</v>
      </c>
      <c r="AX69" t="str">
        <f t="shared" si="6"/>
        <v>y</v>
      </c>
      <c r="AZ69">
        <v>0</v>
      </c>
      <c r="BA69" s="77">
        <f t="shared" si="7"/>
        <v>0</v>
      </c>
      <c r="BC69">
        <v>0</v>
      </c>
      <c r="BD69" s="77">
        <f t="shared" si="8"/>
        <v>0</v>
      </c>
      <c r="BF69">
        <v>0</v>
      </c>
      <c r="BG69" s="107">
        <f t="shared" si="9"/>
        <v>0</v>
      </c>
      <c r="BI69">
        <v>0</v>
      </c>
      <c r="BJ69" s="107">
        <f t="shared" si="10"/>
        <v>0</v>
      </c>
      <c r="BL69">
        <v>0</v>
      </c>
      <c r="BM69" s="117">
        <f t="shared" si="11"/>
        <v>0</v>
      </c>
      <c r="BO69">
        <v>0</v>
      </c>
      <c r="BP69" s="107">
        <f t="shared" si="12"/>
        <v>0</v>
      </c>
    </row>
    <row r="70" spans="1:68">
      <c r="A70" s="48">
        <v>65</v>
      </c>
      <c r="B70" s="48"/>
      <c r="C70" s="48"/>
      <c r="D70" s="69"/>
      <c r="E70" s="69"/>
      <c r="F70" s="69" t="s">
        <v>350</v>
      </c>
      <c r="G70" s="69"/>
      <c r="H70" s="69"/>
      <c r="I70" s="69"/>
      <c r="J70" s="54">
        <v>0</v>
      </c>
      <c r="K70" s="54">
        <v>0</v>
      </c>
      <c r="L70" s="54">
        <v>0</v>
      </c>
      <c r="M70" s="54">
        <v>0</v>
      </c>
      <c r="N70" s="54">
        <v>0</v>
      </c>
      <c r="O70" s="54">
        <v>0</v>
      </c>
      <c r="P70" s="54">
        <v>0</v>
      </c>
      <c r="Q70" s="54">
        <v>0</v>
      </c>
      <c r="R70" s="54">
        <v>0</v>
      </c>
      <c r="S70" s="65">
        <v>0</v>
      </c>
      <c r="T70" s="65">
        <v>0</v>
      </c>
      <c r="U70" s="101">
        <v>0</v>
      </c>
      <c r="V70" s="77">
        <v>0</v>
      </c>
      <c r="W70" s="105">
        <v>0</v>
      </c>
      <c r="X70" s="105">
        <v>0</v>
      </c>
      <c r="Y70" s="105">
        <v>0</v>
      </c>
      <c r="Z70" s="105">
        <v>0</v>
      </c>
      <c r="AA70" s="105">
        <v>0</v>
      </c>
      <c r="AB70" s="105">
        <v>0</v>
      </c>
      <c r="AC70" s="105">
        <v>0</v>
      </c>
      <c r="AD70" s="105">
        <v>0</v>
      </c>
      <c r="AE70" s="105">
        <v>0</v>
      </c>
      <c r="AF70" s="105">
        <v>0</v>
      </c>
      <c r="AG70" s="105">
        <v>0</v>
      </c>
      <c r="AH70" s="105">
        <v>0</v>
      </c>
      <c r="AI70" s="90">
        <v>0</v>
      </c>
      <c r="AJ70" s="79">
        <f t="shared" ref="AJ70:AJ133" si="13">Y70-AG70</f>
        <v>0</v>
      </c>
      <c r="AL70" s="83"/>
      <c r="AM70" s="83"/>
      <c r="AN70" s="83" t="s">
        <v>350</v>
      </c>
      <c r="AO70" s="83"/>
      <c r="AP70" s="83"/>
      <c r="AQ70" s="83"/>
      <c r="AS70" t="str">
        <f t="shared" ref="AS70:AS133" si="14">IF(AL70=D70,"y","no!!!!!!!!!!!!!!!")</f>
        <v>y</v>
      </c>
      <c r="AT70" t="str">
        <f t="shared" ref="AT70:AT133" si="15">IF(AM70=E70,"y","no!!!!!!!!!!!!!!!")</f>
        <v>y</v>
      </c>
      <c r="AU70" t="str">
        <f t="shared" ref="AU70:AU133" si="16">IF(AN70=F70,"y","no!!!!!!!!!!!!!!!")</f>
        <v>y</v>
      </c>
      <c r="AV70" t="str">
        <f t="shared" ref="AV70:AV133" si="17">IF(AO70=G70,"y","no!!!!!!!!!!!!!!!")</f>
        <v>y</v>
      </c>
      <c r="AW70" t="str">
        <f t="shared" ref="AW70:AW133" si="18">IF(AP70=H70,"y","no!!!!!!!!!!!!!!!")</f>
        <v>y</v>
      </c>
      <c r="AX70" t="str">
        <f t="shared" ref="AX70:AX133" si="19">IF(AQ70=I70,"y","no!!!!!!!!!!!!!!!")</f>
        <v>y</v>
      </c>
      <c r="AZ70">
        <v>0</v>
      </c>
      <c r="BA70" s="77">
        <f t="shared" ref="BA70:BA133" si="20">AZ70-V70</f>
        <v>0</v>
      </c>
      <c r="BC70">
        <v>0</v>
      </c>
      <c r="BD70" s="77">
        <f t="shared" ref="BD70:BD133" si="21">BC70-V70</f>
        <v>0</v>
      </c>
      <c r="BF70">
        <v>0</v>
      </c>
      <c r="BG70" s="107">
        <f t="shared" ref="BG70:BG133" si="22">BF70-Z70</f>
        <v>0</v>
      </c>
      <c r="BI70">
        <v>0</v>
      </c>
      <c r="BJ70" s="107">
        <f t="shared" ref="BJ70:BJ133" si="23">BI70-AA70</f>
        <v>0</v>
      </c>
      <c r="BL70">
        <v>0</v>
      </c>
      <c r="BM70" s="117">
        <f t="shared" ref="BM70:BM133" si="24">BL70-AC70</f>
        <v>0</v>
      </c>
      <c r="BO70">
        <v>0</v>
      </c>
      <c r="BP70" s="107">
        <f t="shared" ref="BP70:BP133" si="25">BO70-AD70</f>
        <v>0</v>
      </c>
    </row>
    <row r="71" spans="1:68">
      <c r="A71" s="48">
        <v>66</v>
      </c>
      <c r="B71" s="48"/>
      <c r="C71" s="48"/>
      <c r="D71" s="69"/>
      <c r="E71" s="69"/>
      <c r="F71" s="69" t="s">
        <v>351</v>
      </c>
      <c r="G71" s="69"/>
      <c r="H71" s="69"/>
      <c r="I71" s="69"/>
      <c r="J71" s="54">
        <v>0</v>
      </c>
      <c r="K71" s="54">
        <v>0</v>
      </c>
      <c r="L71" s="54">
        <v>0</v>
      </c>
      <c r="M71" s="54">
        <v>0</v>
      </c>
      <c r="N71" s="54">
        <v>0</v>
      </c>
      <c r="O71" s="54">
        <v>0</v>
      </c>
      <c r="P71" s="54">
        <v>0</v>
      </c>
      <c r="Q71" s="54">
        <v>0</v>
      </c>
      <c r="R71" s="54">
        <v>0</v>
      </c>
      <c r="S71" s="65">
        <v>0</v>
      </c>
      <c r="T71" s="65">
        <v>0</v>
      </c>
      <c r="U71" s="101">
        <v>0</v>
      </c>
      <c r="V71" s="77">
        <v>0</v>
      </c>
      <c r="W71" s="105">
        <v>0</v>
      </c>
      <c r="X71" s="105">
        <v>0</v>
      </c>
      <c r="Y71" s="105">
        <v>0</v>
      </c>
      <c r="Z71" s="105">
        <v>0</v>
      </c>
      <c r="AA71" s="105">
        <v>0</v>
      </c>
      <c r="AB71" s="105">
        <v>0</v>
      </c>
      <c r="AC71" s="105">
        <v>0</v>
      </c>
      <c r="AD71" s="105">
        <v>0</v>
      </c>
      <c r="AE71" s="105">
        <v>0</v>
      </c>
      <c r="AF71" s="105">
        <v>0</v>
      </c>
      <c r="AG71" s="105">
        <v>0</v>
      </c>
      <c r="AH71" s="105">
        <v>0</v>
      </c>
      <c r="AI71" s="90">
        <v>0</v>
      </c>
      <c r="AJ71" s="79">
        <f t="shared" si="13"/>
        <v>0</v>
      </c>
      <c r="AL71" s="83"/>
      <c r="AM71" s="83"/>
      <c r="AN71" s="83" t="s">
        <v>351</v>
      </c>
      <c r="AO71" s="83"/>
      <c r="AP71" s="83"/>
      <c r="AQ71" s="83"/>
      <c r="AS71" t="str">
        <f t="shared" si="14"/>
        <v>y</v>
      </c>
      <c r="AT71" t="str">
        <f t="shared" si="15"/>
        <v>y</v>
      </c>
      <c r="AU71" t="str">
        <f t="shared" si="16"/>
        <v>y</v>
      </c>
      <c r="AV71" t="str">
        <f t="shared" si="17"/>
        <v>y</v>
      </c>
      <c r="AW71" t="str">
        <f t="shared" si="18"/>
        <v>y</v>
      </c>
      <c r="AX71" t="str">
        <f t="shared" si="19"/>
        <v>y</v>
      </c>
      <c r="AZ71">
        <v>0</v>
      </c>
      <c r="BA71" s="77">
        <f t="shared" si="20"/>
        <v>0</v>
      </c>
      <c r="BC71">
        <v>0</v>
      </c>
      <c r="BD71" s="77">
        <f t="shared" si="21"/>
        <v>0</v>
      </c>
      <c r="BF71">
        <v>0</v>
      </c>
      <c r="BG71" s="107">
        <f t="shared" si="22"/>
        <v>0</v>
      </c>
      <c r="BI71">
        <v>0</v>
      </c>
      <c r="BJ71" s="107">
        <f t="shared" si="23"/>
        <v>0</v>
      </c>
      <c r="BL71">
        <v>0</v>
      </c>
      <c r="BM71" s="117">
        <f t="shared" si="24"/>
        <v>0</v>
      </c>
      <c r="BO71">
        <v>0</v>
      </c>
      <c r="BP71" s="107">
        <f t="shared" si="25"/>
        <v>0</v>
      </c>
    </row>
    <row r="72" spans="1:68">
      <c r="A72" s="48">
        <v>67</v>
      </c>
      <c r="B72" s="48"/>
      <c r="C72" s="48"/>
      <c r="D72" s="69"/>
      <c r="E72" s="69"/>
      <c r="F72" s="69" t="s">
        <v>352</v>
      </c>
      <c r="G72" s="69"/>
      <c r="H72" s="69"/>
      <c r="I72" s="69"/>
      <c r="J72" s="54">
        <v>0</v>
      </c>
      <c r="K72" s="54">
        <v>0</v>
      </c>
      <c r="L72" s="54">
        <v>0</v>
      </c>
      <c r="M72" s="54">
        <v>0</v>
      </c>
      <c r="N72" s="54">
        <v>0</v>
      </c>
      <c r="O72" s="54">
        <v>0</v>
      </c>
      <c r="P72" s="54">
        <v>0</v>
      </c>
      <c r="Q72" s="54">
        <v>0</v>
      </c>
      <c r="R72" s="54">
        <v>0</v>
      </c>
      <c r="S72" s="65">
        <v>0</v>
      </c>
      <c r="T72" s="65">
        <v>0</v>
      </c>
      <c r="U72" s="101">
        <v>0</v>
      </c>
      <c r="V72" s="77">
        <v>0</v>
      </c>
      <c r="W72" s="105">
        <v>0</v>
      </c>
      <c r="X72" s="105">
        <v>0</v>
      </c>
      <c r="Y72" s="105">
        <v>0</v>
      </c>
      <c r="Z72" s="105">
        <v>0</v>
      </c>
      <c r="AA72" s="105">
        <v>0</v>
      </c>
      <c r="AB72" s="105">
        <v>0</v>
      </c>
      <c r="AC72" s="105">
        <v>0</v>
      </c>
      <c r="AD72" s="105">
        <v>0</v>
      </c>
      <c r="AE72" s="105">
        <v>0</v>
      </c>
      <c r="AF72" s="105">
        <v>0</v>
      </c>
      <c r="AG72" s="105">
        <v>0</v>
      </c>
      <c r="AH72" s="105">
        <v>0</v>
      </c>
      <c r="AI72" s="90">
        <v>0</v>
      </c>
      <c r="AJ72" s="79">
        <f t="shared" si="13"/>
        <v>0</v>
      </c>
      <c r="AL72" s="83"/>
      <c r="AM72" s="83"/>
      <c r="AN72" s="83" t="s">
        <v>352</v>
      </c>
      <c r="AO72" s="83"/>
      <c r="AP72" s="83"/>
      <c r="AQ72" s="83"/>
      <c r="AS72" t="str">
        <f t="shared" si="14"/>
        <v>y</v>
      </c>
      <c r="AT72" t="str">
        <f t="shared" si="15"/>
        <v>y</v>
      </c>
      <c r="AU72" t="str">
        <f t="shared" si="16"/>
        <v>y</v>
      </c>
      <c r="AV72" t="str">
        <f t="shared" si="17"/>
        <v>y</v>
      </c>
      <c r="AW72" t="str">
        <f t="shared" si="18"/>
        <v>y</v>
      </c>
      <c r="AX72" t="str">
        <f t="shared" si="19"/>
        <v>y</v>
      </c>
      <c r="AZ72">
        <v>0</v>
      </c>
      <c r="BA72" s="77">
        <f t="shared" si="20"/>
        <v>0</v>
      </c>
      <c r="BC72">
        <v>0</v>
      </c>
      <c r="BD72" s="77">
        <f t="shared" si="21"/>
        <v>0</v>
      </c>
      <c r="BF72">
        <v>0</v>
      </c>
      <c r="BG72" s="107">
        <f t="shared" si="22"/>
        <v>0</v>
      </c>
      <c r="BI72">
        <v>0</v>
      </c>
      <c r="BJ72" s="107">
        <f t="shared" si="23"/>
        <v>0</v>
      </c>
      <c r="BL72">
        <v>0</v>
      </c>
      <c r="BM72" s="117">
        <f t="shared" si="24"/>
        <v>0</v>
      </c>
      <c r="BO72">
        <v>0</v>
      </c>
      <c r="BP72" s="107">
        <f t="shared" si="25"/>
        <v>0</v>
      </c>
    </row>
    <row r="73" spans="1:68">
      <c r="A73" s="48">
        <v>68</v>
      </c>
      <c r="B73" s="48"/>
      <c r="C73" s="48"/>
      <c r="D73" s="69"/>
      <c r="E73" s="69"/>
      <c r="F73" s="69" t="s">
        <v>353</v>
      </c>
      <c r="G73" s="69"/>
      <c r="H73" s="69"/>
      <c r="I73" s="69"/>
      <c r="J73" s="54">
        <v>0</v>
      </c>
      <c r="K73" s="54">
        <v>0</v>
      </c>
      <c r="L73" s="54">
        <v>0</v>
      </c>
      <c r="M73" s="54">
        <v>0</v>
      </c>
      <c r="N73" s="54">
        <v>0</v>
      </c>
      <c r="O73" s="54">
        <v>0</v>
      </c>
      <c r="P73" s="54">
        <v>0</v>
      </c>
      <c r="Q73" s="54">
        <v>0</v>
      </c>
      <c r="R73" s="54">
        <v>0</v>
      </c>
      <c r="S73" s="65">
        <v>0</v>
      </c>
      <c r="T73" s="65">
        <v>0</v>
      </c>
      <c r="U73" s="101">
        <v>0</v>
      </c>
      <c r="V73" s="77">
        <v>0</v>
      </c>
      <c r="W73" s="105">
        <v>0</v>
      </c>
      <c r="X73" s="105">
        <v>0</v>
      </c>
      <c r="Y73" s="105">
        <v>0</v>
      </c>
      <c r="Z73" s="105">
        <v>0</v>
      </c>
      <c r="AA73" s="105">
        <v>0</v>
      </c>
      <c r="AB73" s="105">
        <v>0</v>
      </c>
      <c r="AC73" s="105">
        <v>0</v>
      </c>
      <c r="AD73" s="105">
        <v>0</v>
      </c>
      <c r="AE73" s="105">
        <v>0</v>
      </c>
      <c r="AF73" s="105">
        <v>0</v>
      </c>
      <c r="AG73" s="105">
        <v>0</v>
      </c>
      <c r="AH73" s="105">
        <v>0</v>
      </c>
      <c r="AI73" s="90">
        <v>0</v>
      </c>
      <c r="AJ73" s="79">
        <f t="shared" si="13"/>
        <v>0</v>
      </c>
      <c r="AL73" s="83"/>
      <c r="AM73" s="83"/>
      <c r="AN73" s="83" t="s">
        <v>353</v>
      </c>
      <c r="AO73" s="83"/>
      <c r="AP73" s="83"/>
      <c r="AQ73" s="83"/>
      <c r="AS73" t="str">
        <f t="shared" si="14"/>
        <v>y</v>
      </c>
      <c r="AT73" t="str">
        <f t="shared" si="15"/>
        <v>y</v>
      </c>
      <c r="AU73" t="str">
        <f t="shared" si="16"/>
        <v>y</v>
      </c>
      <c r="AV73" t="str">
        <f t="shared" si="17"/>
        <v>y</v>
      </c>
      <c r="AW73" t="str">
        <f t="shared" si="18"/>
        <v>y</v>
      </c>
      <c r="AX73" t="str">
        <f t="shared" si="19"/>
        <v>y</v>
      </c>
      <c r="AZ73">
        <v>0</v>
      </c>
      <c r="BA73" s="77">
        <f t="shared" si="20"/>
        <v>0</v>
      </c>
      <c r="BC73">
        <v>0</v>
      </c>
      <c r="BD73" s="77">
        <f t="shared" si="21"/>
        <v>0</v>
      </c>
      <c r="BF73">
        <v>0</v>
      </c>
      <c r="BG73" s="107">
        <f t="shared" si="22"/>
        <v>0</v>
      </c>
      <c r="BI73">
        <v>0</v>
      </c>
      <c r="BJ73" s="107">
        <f t="shared" si="23"/>
        <v>0</v>
      </c>
      <c r="BL73">
        <v>0</v>
      </c>
      <c r="BM73" s="117">
        <f t="shared" si="24"/>
        <v>0</v>
      </c>
      <c r="BO73">
        <v>0</v>
      </c>
      <c r="BP73" s="107">
        <f t="shared" si="25"/>
        <v>0</v>
      </c>
    </row>
    <row r="74" spans="1:68">
      <c r="A74" s="48">
        <v>69</v>
      </c>
      <c r="B74" s="48"/>
      <c r="C74" s="48"/>
      <c r="D74" s="69"/>
      <c r="E74" s="69"/>
      <c r="F74" s="69" t="s">
        <v>354</v>
      </c>
      <c r="G74" s="69"/>
      <c r="H74" s="69"/>
      <c r="I74" s="69"/>
      <c r="J74" s="54">
        <v>0</v>
      </c>
      <c r="K74" s="54">
        <v>0</v>
      </c>
      <c r="L74" s="54">
        <v>0</v>
      </c>
      <c r="M74" s="54">
        <v>0</v>
      </c>
      <c r="N74" s="54">
        <v>0</v>
      </c>
      <c r="O74" s="54">
        <v>0</v>
      </c>
      <c r="P74" s="54">
        <v>0</v>
      </c>
      <c r="Q74" s="54">
        <v>0</v>
      </c>
      <c r="R74" s="54">
        <v>0</v>
      </c>
      <c r="S74" s="65">
        <v>0</v>
      </c>
      <c r="T74" s="65">
        <v>0</v>
      </c>
      <c r="U74" s="101">
        <v>0</v>
      </c>
      <c r="V74" s="77">
        <v>0</v>
      </c>
      <c r="W74" s="105">
        <v>0</v>
      </c>
      <c r="X74" s="105">
        <v>0</v>
      </c>
      <c r="Y74" s="105">
        <v>0</v>
      </c>
      <c r="Z74" s="105">
        <v>0</v>
      </c>
      <c r="AA74" s="105">
        <v>0</v>
      </c>
      <c r="AB74" s="105">
        <v>0</v>
      </c>
      <c r="AC74" s="105">
        <v>0</v>
      </c>
      <c r="AD74" s="105">
        <v>0</v>
      </c>
      <c r="AE74" s="105">
        <v>0</v>
      </c>
      <c r="AF74" s="105">
        <v>0</v>
      </c>
      <c r="AG74" s="105">
        <v>0</v>
      </c>
      <c r="AH74" s="105">
        <v>0</v>
      </c>
      <c r="AI74" s="90">
        <v>0</v>
      </c>
      <c r="AJ74" s="79">
        <f t="shared" si="13"/>
        <v>0</v>
      </c>
      <c r="AL74" s="83"/>
      <c r="AM74" s="83"/>
      <c r="AN74" s="83" t="s">
        <v>354</v>
      </c>
      <c r="AO74" s="83"/>
      <c r="AP74" s="83"/>
      <c r="AQ74" s="83"/>
      <c r="AS74" t="str">
        <f t="shared" si="14"/>
        <v>y</v>
      </c>
      <c r="AT74" t="str">
        <f t="shared" si="15"/>
        <v>y</v>
      </c>
      <c r="AU74" t="str">
        <f t="shared" si="16"/>
        <v>y</v>
      </c>
      <c r="AV74" t="str">
        <f t="shared" si="17"/>
        <v>y</v>
      </c>
      <c r="AW74" t="str">
        <f t="shared" si="18"/>
        <v>y</v>
      </c>
      <c r="AX74" t="str">
        <f t="shared" si="19"/>
        <v>y</v>
      </c>
      <c r="AZ74">
        <v>0</v>
      </c>
      <c r="BA74" s="77">
        <f t="shared" si="20"/>
        <v>0</v>
      </c>
      <c r="BC74">
        <v>0</v>
      </c>
      <c r="BD74" s="77">
        <f t="shared" si="21"/>
        <v>0</v>
      </c>
      <c r="BF74">
        <v>0</v>
      </c>
      <c r="BG74" s="107">
        <f t="shared" si="22"/>
        <v>0</v>
      </c>
      <c r="BI74">
        <v>0</v>
      </c>
      <c r="BJ74" s="107">
        <f t="shared" si="23"/>
        <v>0</v>
      </c>
      <c r="BL74">
        <v>0</v>
      </c>
      <c r="BM74" s="117">
        <f t="shared" si="24"/>
        <v>0</v>
      </c>
      <c r="BO74">
        <v>0</v>
      </c>
      <c r="BP74" s="107">
        <f t="shared" si="25"/>
        <v>0</v>
      </c>
    </row>
    <row r="75" spans="1:68">
      <c r="A75" s="48">
        <v>70</v>
      </c>
      <c r="B75" s="48"/>
      <c r="C75" s="48"/>
      <c r="D75" s="69"/>
      <c r="E75" s="69"/>
      <c r="F75" s="69" t="s">
        <v>355</v>
      </c>
      <c r="G75" s="69"/>
      <c r="H75" s="69"/>
      <c r="I75" s="69"/>
      <c r="J75" s="54">
        <v>0</v>
      </c>
      <c r="K75" s="54">
        <v>0</v>
      </c>
      <c r="L75" s="54">
        <v>0</v>
      </c>
      <c r="M75" s="54">
        <v>0</v>
      </c>
      <c r="N75" s="54">
        <v>0</v>
      </c>
      <c r="O75" s="54">
        <v>0</v>
      </c>
      <c r="P75" s="54">
        <v>0</v>
      </c>
      <c r="Q75" s="54">
        <v>0</v>
      </c>
      <c r="R75" s="54">
        <v>0</v>
      </c>
      <c r="S75" s="65">
        <v>0</v>
      </c>
      <c r="T75" s="65">
        <v>0</v>
      </c>
      <c r="U75" s="101">
        <v>0</v>
      </c>
      <c r="V75" s="77">
        <v>0</v>
      </c>
      <c r="W75" s="105">
        <v>0</v>
      </c>
      <c r="X75" s="105">
        <v>0</v>
      </c>
      <c r="Y75" s="105">
        <v>0</v>
      </c>
      <c r="Z75" s="105">
        <v>0</v>
      </c>
      <c r="AA75" s="105">
        <v>0</v>
      </c>
      <c r="AB75" s="105">
        <v>0</v>
      </c>
      <c r="AC75" s="105">
        <v>0</v>
      </c>
      <c r="AD75" s="105">
        <v>0</v>
      </c>
      <c r="AE75" s="105">
        <v>0</v>
      </c>
      <c r="AF75" s="105">
        <v>0</v>
      </c>
      <c r="AG75" s="105">
        <v>0</v>
      </c>
      <c r="AH75" s="105">
        <v>0</v>
      </c>
      <c r="AI75" s="90">
        <v>0</v>
      </c>
      <c r="AJ75" s="79">
        <f t="shared" si="13"/>
        <v>0</v>
      </c>
      <c r="AL75" s="83"/>
      <c r="AM75" s="83"/>
      <c r="AN75" s="83" t="s">
        <v>355</v>
      </c>
      <c r="AO75" s="83"/>
      <c r="AP75" s="83"/>
      <c r="AQ75" s="83"/>
      <c r="AS75" t="str">
        <f t="shared" si="14"/>
        <v>y</v>
      </c>
      <c r="AT75" t="str">
        <f t="shared" si="15"/>
        <v>y</v>
      </c>
      <c r="AU75" t="str">
        <f t="shared" si="16"/>
        <v>y</v>
      </c>
      <c r="AV75" t="str">
        <f t="shared" si="17"/>
        <v>y</v>
      </c>
      <c r="AW75" t="str">
        <f t="shared" si="18"/>
        <v>y</v>
      </c>
      <c r="AX75" t="str">
        <f t="shared" si="19"/>
        <v>y</v>
      </c>
      <c r="AZ75">
        <v>0</v>
      </c>
      <c r="BA75" s="77">
        <f t="shared" si="20"/>
        <v>0</v>
      </c>
      <c r="BC75">
        <v>0</v>
      </c>
      <c r="BD75" s="77">
        <f t="shared" si="21"/>
        <v>0</v>
      </c>
      <c r="BF75">
        <v>0</v>
      </c>
      <c r="BG75" s="107">
        <f t="shared" si="22"/>
        <v>0</v>
      </c>
      <c r="BI75">
        <v>0</v>
      </c>
      <c r="BJ75" s="107">
        <f t="shared" si="23"/>
        <v>0</v>
      </c>
      <c r="BL75">
        <v>0</v>
      </c>
      <c r="BM75" s="117">
        <f t="shared" si="24"/>
        <v>0</v>
      </c>
      <c r="BO75">
        <v>0</v>
      </c>
      <c r="BP75" s="107">
        <f t="shared" si="25"/>
        <v>0</v>
      </c>
    </row>
    <row r="76" spans="1:68">
      <c r="A76" s="48">
        <v>71</v>
      </c>
      <c r="B76" s="48"/>
      <c r="C76" s="48"/>
      <c r="D76" s="69"/>
      <c r="E76" s="69"/>
      <c r="F76" s="69" t="s">
        <v>356</v>
      </c>
      <c r="G76" s="69"/>
      <c r="H76" s="69"/>
      <c r="I76" s="69"/>
      <c r="J76" s="54">
        <v>0</v>
      </c>
      <c r="K76" s="54">
        <v>0</v>
      </c>
      <c r="L76" s="54">
        <v>0</v>
      </c>
      <c r="M76" s="54">
        <v>0</v>
      </c>
      <c r="N76" s="54">
        <v>0</v>
      </c>
      <c r="O76" s="54">
        <v>0</v>
      </c>
      <c r="P76" s="54">
        <v>0</v>
      </c>
      <c r="Q76" s="54">
        <v>0</v>
      </c>
      <c r="R76" s="54">
        <v>0</v>
      </c>
      <c r="S76" s="65">
        <v>0</v>
      </c>
      <c r="T76" s="65">
        <v>0</v>
      </c>
      <c r="U76" s="101">
        <v>0</v>
      </c>
      <c r="V76" s="77">
        <v>0</v>
      </c>
      <c r="W76" s="105">
        <v>0</v>
      </c>
      <c r="X76" s="105">
        <v>0</v>
      </c>
      <c r="Y76" s="105">
        <v>0</v>
      </c>
      <c r="Z76" s="105">
        <v>0</v>
      </c>
      <c r="AA76" s="105">
        <v>0</v>
      </c>
      <c r="AB76" s="105">
        <v>0</v>
      </c>
      <c r="AC76" s="105">
        <v>0</v>
      </c>
      <c r="AD76" s="105">
        <v>0</v>
      </c>
      <c r="AE76" s="105">
        <v>0</v>
      </c>
      <c r="AF76" s="105">
        <v>0</v>
      </c>
      <c r="AG76" s="105">
        <v>0</v>
      </c>
      <c r="AH76" s="105">
        <v>0</v>
      </c>
      <c r="AI76" s="90">
        <v>0</v>
      </c>
      <c r="AJ76" s="79">
        <f t="shared" si="13"/>
        <v>0</v>
      </c>
      <c r="AL76" s="83"/>
      <c r="AM76" s="83"/>
      <c r="AN76" s="83" t="s">
        <v>356</v>
      </c>
      <c r="AO76" s="83"/>
      <c r="AP76" s="83"/>
      <c r="AQ76" s="83"/>
      <c r="AS76" t="str">
        <f t="shared" si="14"/>
        <v>y</v>
      </c>
      <c r="AT76" t="str">
        <f t="shared" si="15"/>
        <v>y</v>
      </c>
      <c r="AU76" t="str">
        <f t="shared" si="16"/>
        <v>y</v>
      </c>
      <c r="AV76" t="str">
        <f t="shared" si="17"/>
        <v>y</v>
      </c>
      <c r="AW76" t="str">
        <f t="shared" si="18"/>
        <v>y</v>
      </c>
      <c r="AX76" t="str">
        <f t="shared" si="19"/>
        <v>y</v>
      </c>
      <c r="AZ76">
        <v>0</v>
      </c>
      <c r="BA76" s="77">
        <f t="shared" si="20"/>
        <v>0</v>
      </c>
      <c r="BC76">
        <v>0</v>
      </c>
      <c r="BD76" s="77">
        <f t="shared" si="21"/>
        <v>0</v>
      </c>
      <c r="BF76">
        <v>0</v>
      </c>
      <c r="BG76" s="107">
        <f t="shared" si="22"/>
        <v>0</v>
      </c>
      <c r="BI76">
        <v>0</v>
      </c>
      <c r="BJ76" s="107">
        <f t="shared" si="23"/>
        <v>0</v>
      </c>
      <c r="BL76">
        <v>0</v>
      </c>
      <c r="BM76" s="117">
        <f t="shared" si="24"/>
        <v>0</v>
      </c>
      <c r="BO76">
        <v>0</v>
      </c>
      <c r="BP76" s="107">
        <f t="shared" si="25"/>
        <v>0</v>
      </c>
    </row>
    <row r="77" spans="1:68">
      <c r="A77" s="48">
        <v>72</v>
      </c>
      <c r="B77" s="48"/>
      <c r="C77" s="48"/>
      <c r="D77" s="69"/>
      <c r="E77" s="69"/>
      <c r="F77" s="69" t="s">
        <v>357</v>
      </c>
      <c r="G77" s="69"/>
      <c r="H77" s="69"/>
      <c r="I77" s="69"/>
      <c r="J77" s="54">
        <v>0</v>
      </c>
      <c r="K77" s="54">
        <v>0</v>
      </c>
      <c r="L77" s="54">
        <v>0</v>
      </c>
      <c r="M77" s="54">
        <v>0</v>
      </c>
      <c r="N77" s="54">
        <v>0</v>
      </c>
      <c r="O77" s="54">
        <v>0</v>
      </c>
      <c r="P77" s="54">
        <v>0</v>
      </c>
      <c r="Q77" s="54">
        <v>0</v>
      </c>
      <c r="R77" s="54">
        <v>0</v>
      </c>
      <c r="S77" s="65">
        <v>0</v>
      </c>
      <c r="T77" s="65">
        <v>0</v>
      </c>
      <c r="U77" s="101">
        <v>0</v>
      </c>
      <c r="V77" s="77">
        <v>0</v>
      </c>
      <c r="W77" s="105">
        <v>0</v>
      </c>
      <c r="X77" s="105">
        <v>0</v>
      </c>
      <c r="Y77" s="105">
        <v>0</v>
      </c>
      <c r="Z77" s="105">
        <v>0</v>
      </c>
      <c r="AA77" s="105">
        <v>0</v>
      </c>
      <c r="AB77" s="105">
        <v>0</v>
      </c>
      <c r="AC77" s="105">
        <v>0</v>
      </c>
      <c r="AD77" s="105">
        <v>0</v>
      </c>
      <c r="AE77" s="105">
        <v>0</v>
      </c>
      <c r="AF77" s="105">
        <v>0</v>
      </c>
      <c r="AG77" s="105">
        <v>0</v>
      </c>
      <c r="AH77" s="105">
        <v>0</v>
      </c>
      <c r="AI77" s="90">
        <v>0</v>
      </c>
      <c r="AJ77" s="79">
        <f t="shared" si="13"/>
        <v>0</v>
      </c>
      <c r="AL77" s="83"/>
      <c r="AM77" s="83"/>
      <c r="AN77" s="83" t="s">
        <v>357</v>
      </c>
      <c r="AO77" s="83"/>
      <c r="AP77" s="83"/>
      <c r="AQ77" s="83"/>
      <c r="AS77" t="str">
        <f t="shared" si="14"/>
        <v>y</v>
      </c>
      <c r="AT77" t="str">
        <f t="shared" si="15"/>
        <v>y</v>
      </c>
      <c r="AU77" t="str">
        <f t="shared" si="16"/>
        <v>y</v>
      </c>
      <c r="AV77" t="str">
        <f t="shared" si="17"/>
        <v>y</v>
      </c>
      <c r="AW77" t="str">
        <f t="shared" si="18"/>
        <v>y</v>
      </c>
      <c r="AX77" t="str">
        <f t="shared" si="19"/>
        <v>y</v>
      </c>
      <c r="AZ77">
        <v>0</v>
      </c>
      <c r="BA77" s="77">
        <f t="shared" si="20"/>
        <v>0</v>
      </c>
      <c r="BC77">
        <v>0</v>
      </c>
      <c r="BD77" s="77">
        <f t="shared" si="21"/>
        <v>0</v>
      </c>
      <c r="BF77">
        <v>0</v>
      </c>
      <c r="BG77" s="107">
        <f t="shared" si="22"/>
        <v>0</v>
      </c>
      <c r="BI77">
        <v>0</v>
      </c>
      <c r="BJ77" s="107">
        <f t="shared" si="23"/>
        <v>0</v>
      </c>
      <c r="BL77">
        <v>0</v>
      </c>
      <c r="BM77" s="117">
        <f t="shared" si="24"/>
        <v>0</v>
      </c>
      <c r="BO77">
        <v>0</v>
      </c>
      <c r="BP77" s="107">
        <f t="shared" si="25"/>
        <v>0</v>
      </c>
    </row>
    <row r="78" spans="1:68">
      <c r="A78" s="48">
        <v>73</v>
      </c>
      <c r="B78" s="48"/>
      <c r="C78" s="48"/>
      <c r="D78" s="69"/>
      <c r="E78" s="69"/>
      <c r="F78" s="69" t="s">
        <v>358</v>
      </c>
      <c r="G78" s="69"/>
      <c r="H78" s="69"/>
      <c r="I78" s="69"/>
      <c r="J78" s="54">
        <v>0</v>
      </c>
      <c r="K78" s="54">
        <v>0</v>
      </c>
      <c r="L78" s="54">
        <v>0</v>
      </c>
      <c r="M78" s="54">
        <v>0</v>
      </c>
      <c r="N78" s="54">
        <v>0</v>
      </c>
      <c r="O78" s="54">
        <v>0</v>
      </c>
      <c r="P78" s="54">
        <v>0</v>
      </c>
      <c r="Q78" s="54">
        <v>0</v>
      </c>
      <c r="R78" s="54">
        <v>0</v>
      </c>
      <c r="S78" s="65">
        <v>0</v>
      </c>
      <c r="T78" s="65">
        <v>0</v>
      </c>
      <c r="U78" s="101">
        <v>0</v>
      </c>
      <c r="V78" s="77">
        <v>0</v>
      </c>
      <c r="W78" s="105">
        <v>0</v>
      </c>
      <c r="X78" s="105">
        <v>0</v>
      </c>
      <c r="Y78" s="105">
        <v>0</v>
      </c>
      <c r="Z78" s="105">
        <v>0</v>
      </c>
      <c r="AA78" s="105">
        <v>0</v>
      </c>
      <c r="AB78" s="105">
        <v>0</v>
      </c>
      <c r="AC78" s="105">
        <v>0</v>
      </c>
      <c r="AD78" s="105">
        <v>0</v>
      </c>
      <c r="AE78" s="105">
        <v>0</v>
      </c>
      <c r="AF78" s="105">
        <v>0</v>
      </c>
      <c r="AG78" s="105">
        <v>0</v>
      </c>
      <c r="AH78" s="105">
        <v>0</v>
      </c>
      <c r="AI78" s="90">
        <v>0</v>
      </c>
      <c r="AJ78" s="79">
        <f t="shared" si="13"/>
        <v>0</v>
      </c>
      <c r="AL78" s="83"/>
      <c r="AM78" s="83"/>
      <c r="AN78" s="83" t="s">
        <v>358</v>
      </c>
      <c r="AO78" s="83"/>
      <c r="AP78" s="83"/>
      <c r="AQ78" s="83"/>
      <c r="AS78" t="str">
        <f t="shared" si="14"/>
        <v>y</v>
      </c>
      <c r="AT78" t="str">
        <f t="shared" si="15"/>
        <v>y</v>
      </c>
      <c r="AU78" t="str">
        <f t="shared" si="16"/>
        <v>y</v>
      </c>
      <c r="AV78" t="str">
        <f t="shared" si="17"/>
        <v>y</v>
      </c>
      <c r="AW78" t="str">
        <f t="shared" si="18"/>
        <v>y</v>
      </c>
      <c r="AX78" t="str">
        <f t="shared" si="19"/>
        <v>y</v>
      </c>
      <c r="AZ78">
        <v>0</v>
      </c>
      <c r="BA78" s="77">
        <f t="shared" si="20"/>
        <v>0</v>
      </c>
      <c r="BC78">
        <v>0</v>
      </c>
      <c r="BD78" s="77">
        <f t="shared" si="21"/>
        <v>0</v>
      </c>
      <c r="BF78">
        <v>0</v>
      </c>
      <c r="BG78" s="107">
        <f t="shared" si="22"/>
        <v>0</v>
      </c>
      <c r="BI78">
        <v>0</v>
      </c>
      <c r="BJ78" s="107">
        <f t="shared" si="23"/>
        <v>0</v>
      </c>
      <c r="BL78">
        <v>0</v>
      </c>
      <c r="BM78" s="117">
        <f t="shared" si="24"/>
        <v>0</v>
      </c>
      <c r="BO78">
        <v>0</v>
      </c>
      <c r="BP78" s="107">
        <f t="shared" si="25"/>
        <v>0</v>
      </c>
    </row>
    <row r="79" spans="1:68">
      <c r="A79" s="48">
        <v>74</v>
      </c>
      <c r="B79" s="48"/>
      <c r="C79" s="48"/>
      <c r="D79" s="70"/>
      <c r="E79" s="70" t="s">
        <v>119</v>
      </c>
      <c r="F79" s="70"/>
      <c r="G79" s="70"/>
      <c r="H79" s="70"/>
      <c r="I79" s="70"/>
      <c r="J79" s="54">
        <v>0</v>
      </c>
      <c r="K79" s="54">
        <v>0</v>
      </c>
      <c r="L79" s="54">
        <v>0</v>
      </c>
      <c r="M79" s="54">
        <v>0</v>
      </c>
      <c r="N79" s="54">
        <v>0</v>
      </c>
      <c r="O79" s="54">
        <v>0</v>
      </c>
      <c r="P79" s="54">
        <v>0</v>
      </c>
      <c r="Q79" s="54">
        <v>0</v>
      </c>
      <c r="R79" s="54">
        <v>0</v>
      </c>
      <c r="S79" s="65">
        <v>0</v>
      </c>
      <c r="T79" s="65">
        <v>0</v>
      </c>
      <c r="U79" s="101">
        <v>0</v>
      </c>
      <c r="V79" s="77">
        <v>0</v>
      </c>
      <c r="W79" s="105">
        <v>0</v>
      </c>
      <c r="X79" s="105">
        <v>0</v>
      </c>
      <c r="Y79" s="105">
        <v>0</v>
      </c>
      <c r="Z79" s="105">
        <v>0</v>
      </c>
      <c r="AA79" s="105">
        <v>0</v>
      </c>
      <c r="AB79" s="105">
        <v>0</v>
      </c>
      <c r="AC79" s="105">
        <v>0</v>
      </c>
      <c r="AD79" s="105">
        <v>0</v>
      </c>
      <c r="AE79" s="105">
        <v>0</v>
      </c>
      <c r="AF79" s="105">
        <v>0</v>
      </c>
      <c r="AG79" s="105">
        <v>0</v>
      </c>
      <c r="AH79" s="105">
        <v>0</v>
      </c>
      <c r="AI79" s="90">
        <v>0</v>
      </c>
      <c r="AJ79" s="79">
        <f t="shared" si="13"/>
        <v>0</v>
      </c>
      <c r="AL79" s="85"/>
      <c r="AM79" s="85" t="s">
        <v>119</v>
      </c>
      <c r="AN79" s="85"/>
      <c r="AO79" s="85"/>
      <c r="AP79" s="85"/>
      <c r="AQ79" s="85"/>
      <c r="AS79" t="str">
        <f t="shared" si="14"/>
        <v>y</v>
      </c>
      <c r="AT79" t="str">
        <f t="shared" si="15"/>
        <v>y</v>
      </c>
      <c r="AU79" t="str">
        <f t="shared" si="16"/>
        <v>y</v>
      </c>
      <c r="AV79" t="str">
        <f t="shared" si="17"/>
        <v>y</v>
      </c>
      <c r="AW79" t="str">
        <f t="shared" si="18"/>
        <v>y</v>
      </c>
      <c r="AX79" t="str">
        <f t="shared" si="19"/>
        <v>y</v>
      </c>
      <c r="AZ79">
        <v>0</v>
      </c>
      <c r="BA79" s="77">
        <f t="shared" si="20"/>
        <v>0</v>
      </c>
      <c r="BC79">
        <v>0</v>
      </c>
      <c r="BD79" s="77">
        <f t="shared" si="21"/>
        <v>0</v>
      </c>
      <c r="BF79">
        <v>0</v>
      </c>
      <c r="BG79" s="107">
        <f t="shared" si="22"/>
        <v>0</v>
      </c>
      <c r="BI79">
        <v>0</v>
      </c>
      <c r="BJ79" s="107">
        <f t="shared" si="23"/>
        <v>0</v>
      </c>
      <c r="BL79">
        <v>0</v>
      </c>
      <c r="BM79" s="117">
        <f t="shared" si="24"/>
        <v>0</v>
      </c>
      <c r="BO79">
        <v>0</v>
      </c>
      <c r="BP79" s="107">
        <f t="shared" si="25"/>
        <v>0</v>
      </c>
    </row>
    <row r="80" spans="1:68">
      <c r="A80" s="48">
        <v>75</v>
      </c>
      <c r="B80" s="48"/>
      <c r="C80" s="48"/>
      <c r="D80" s="71"/>
      <c r="E80" s="71"/>
      <c r="F80" s="71" t="s">
        <v>359</v>
      </c>
      <c r="G80" s="71"/>
      <c r="H80" s="71"/>
      <c r="I80" s="71"/>
      <c r="J80" s="54">
        <v>0</v>
      </c>
      <c r="K80" s="54">
        <v>0</v>
      </c>
      <c r="L80" s="54">
        <v>0</v>
      </c>
      <c r="M80" s="54">
        <v>0</v>
      </c>
      <c r="N80" s="54">
        <v>0</v>
      </c>
      <c r="O80" s="54">
        <v>0</v>
      </c>
      <c r="P80" s="54">
        <v>0</v>
      </c>
      <c r="Q80" s="54">
        <v>0</v>
      </c>
      <c r="R80" s="54">
        <v>0</v>
      </c>
      <c r="S80" s="65">
        <v>0</v>
      </c>
      <c r="T80" s="65">
        <v>0</v>
      </c>
      <c r="U80" s="101">
        <v>0</v>
      </c>
      <c r="V80" s="77">
        <v>0</v>
      </c>
      <c r="W80" s="105">
        <v>0</v>
      </c>
      <c r="X80" s="105">
        <v>0</v>
      </c>
      <c r="Y80" s="105">
        <v>0</v>
      </c>
      <c r="Z80" s="105">
        <v>0</v>
      </c>
      <c r="AA80" s="105">
        <v>0</v>
      </c>
      <c r="AB80" s="105">
        <v>0</v>
      </c>
      <c r="AC80" s="105">
        <v>0</v>
      </c>
      <c r="AD80" s="105">
        <v>0</v>
      </c>
      <c r="AE80" s="105">
        <v>0</v>
      </c>
      <c r="AF80" s="105">
        <v>0</v>
      </c>
      <c r="AG80" s="105">
        <v>0</v>
      </c>
      <c r="AH80" s="105">
        <v>0</v>
      </c>
      <c r="AI80" s="90">
        <v>0</v>
      </c>
      <c r="AJ80" s="79">
        <f t="shared" si="13"/>
        <v>0</v>
      </c>
      <c r="AL80" s="86"/>
      <c r="AM80" s="86"/>
      <c r="AN80" s="86" t="s">
        <v>359</v>
      </c>
      <c r="AO80" s="86"/>
      <c r="AP80" s="86"/>
      <c r="AQ80" s="86"/>
      <c r="AS80" t="str">
        <f t="shared" si="14"/>
        <v>y</v>
      </c>
      <c r="AT80" t="str">
        <f t="shared" si="15"/>
        <v>y</v>
      </c>
      <c r="AU80" t="str">
        <f t="shared" si="16"/>
        <v>y</v>
      </c>
      <c r="AV80" t="str">
        <f t="shared" si="17"/>
        <v>y</v>
      </c>
      <c r="AW80" t="str">
        <f t="shared" si="18"/>
        <v>y</v>
      </c>
      <c r="AX80" t="str">
        <f t="shared" si="19"/>
        <v>y</v>
      </c>
      <c r="AZ80">
        <v>0</v>
      </c>
      <c r="BA80" s="77">
        <f t="shared" si="20"/>
        <v>0</v>
      </c>
      <c r="BC80">
        <v>0</v>
      </c>
      <c r="BD80" s="77">
        <f t="shared" si="21"/>
        <v>0</v>
      </c>
      <c r="BF80">
        <v>0</v>
      </c>
      <c r="BG80" s="107">
        <f t="shared" si="22"/>
        <v>0</v>
      </c>
      <c r="BI80">
        <v>0</v>
      </c>
      <c r="BJ80" s="107">
        <f t="shared" si="23"/>
        <v>0</v>
      </c>
      <c r="BL80">
        <v>0</v>
      </c>
      <c r="BM80" s="117">
        <f t="shared" si="24"/>
        <v>0</v>
      </c>
      <c r="BO80">
        <v>0</v>
      </c>
      <c r="BP80" s="107">
        <f t="shared" si="25"/>
        <v>0</v>
      </c>
    </row>
    <row r="81" spans="1:68">
      <c r="A81" s="48">
        <v>76</v>
      </c>
      <c r="B81" s="48"/>
      <c r="C81" s="48"/>
      <c r="D81" s="71"/>
      <c r="E81" s="71"/>
      <c r="F81" s="71" t="s">
        <v>360</v>
      </c>
      <c r="G81" s="71"/>
      <c r="H81" s="71"/>
      <c r="I81" s="71"/>
      <c r="J81" s="54">
        <v>0</v>
      </c>
      <c r="K81" s="54">
        <v>0</v>
      </c>
      <c r="L81" s="54">
        <v>0</v>
      </c>
      <c r="M81" s="54">
        <v>0</v>
      </c>
      <c r="N81" s="54">
        <v>0</v>
      </c>
      <c r="O81" s="54">
        <v>0</v>
      </c>
      <c r="P81" s="54">
        <v>0</v>
      </c>
      <c r="Q81" s="54">
        <v>0</v>
      </c>
      <c r="R81" s="54">
        <v>0</v>
      </c>
      <c r="S81" s="65">
        <v>0</v>
      </c>
      <c r="T81" s="65">
        <v>0</v>
      </c>
      <c r="U81" s="101">
        <v>0</v>
      </c>
      <c r="V81" s="77">
        <v>0</v>
      </c>
      <c r="W81" s="105">
        <v>0</v>
      </c>
      <c r="X81" s="105">
        <v>0</v>
      </c>
      <c r="Y81" s="105">
        <v>0</v>
      </c>
      <c r="Z81" s="105">
        <v>0</v>
      </c>
      <c r="AA81" s="105">
        <v>0</v>
      </c>
      <c r="AB81" s="105">
        <v>0</v>
      </c>
      <c r="AC81" s="105">
        <v>0</v>
      </c>
      <c r="AD81" s="105">
        <v>0</v>
      </c>
      <c r="AE81" s="105">
        <v>0</v>
      </c>
      <c r="AF81" s="105">
        <v>0</v>
      </c>
      <c r="AG81" s="105">
        <v>0</v>
      </c>
      <c r="AH81" s="105">
        <v>0</v>
      </c>
      <c r="AI81" s="90">
        <v>0</v>
      </c>
      <c r="AJ81" s="79">
        <f t="shared" si="13"/>
        <v>0</v>
      </c>
      <c r="AL81" s="86"/>
      <c r="AM81" s="86"/>
      <c r="AN81" s="86" t="s">
        <v>360</v>
      </c>
      <c r="AO81" s="86"/>
      <c r="AP81" s="86"/>
      <c r="AQ81" s="86"/>
      <c r="AS81" t="str">
        <f t="shared" si="14"/>
        <v>y</v>
      </c>
      <c r="AT81" t="str">
        <f t="shared" si="15"/>
        <v>y</v>
      </c>
      <c r="AU81" t="str">
        <f t="shared" si="16"/>
        <v>y</v>
      </c>
      <c r="AV81" t="str">
        <f t="shared" si="17"/>
        <v>y</v>
      </c>
      <c r="AW81" t="str">
        <f t="shared" si="18"/>
        <v>y</v>
      </c>
      <c r="AX81" t="str">
        <f t="shared" si="19"/>
        <v>y</v>
      </c>
      <c r="AZ81">
        <v>0</v>
      </c>
      <c r="BA81" s="77">
        <f t="shared" si="20"/>
        <v>0</v>
      </c>
      <c r="BC81">
        <v>0</v>
      </c>
      <c r="BD81" s="77">
        <f t="shared" si="21"/>
        <v>0</v>
      </c>
      <c r="BF81">
        <v>0</v>
      </c>
      <c r="BG81" s="107">
        <f t="shared" si="22"/>
        <v>0</v>
      </c>
      <c r="BI81">
        <v>0</v>
      </c>
      <c r="BJ81" s="107">
        <f t="shared" si="23"/>
        <v>0</v>
      </c>
      <c r="BL81">
        <v>0</v>
      </c>
      <c r="BM81" s="117">
        <f t="shared" si="24"/>
        <v>0</v>
      </c>
      <c r="BO81">
        <v>0</v>
      </c>
      <c r="BP81" s="107">
        <f t="shared" si="25"/>
        <v>0</v>
      </c>
    </row>
    <row r="82" spans="1:68">
      <c r="A82" s="48">
        <v>77</v>
      </c>
      <c r="B82" s="48"/>
      <c r="C82" s="48"/>
      <c r="D82" s="71"/>
      <c r="E82" s="71"/>
      <c r="F82" s="71" t="s">
        <v>361</v>
      </c>
      <c r="G82" s="71"/>
      <c r="H82" s="71"/>
      <c r="I82" s="71"/>
      <c r="J82" s="54">
        <v>0</v>
      </c>
      <c r="K82" s="54">
        <v>0</v>
      </c>
      <c r="L82" s="54">
        <v>0</v>
      </c>
      <c r="M82" s="54">
        <v>0</v>
      </c>
      <c r="N82" s="54">
        <v>0</v>
      </c>
      <c r="O82" s="54">
        <v>0</v>
      </c>
      <c r="P82" s="54">
        <v>0</v>
      </c>
      <c r="Q82" s="54">
        <v>0</v>
      </c>
      <c r="R82" s="54">
        <v>0</v>
      </c>
      <c r="S82" s="65">
        <v>0</v>
      </c>
      <c r="T82" s="65">
        <v>0</v>
      </c>
      <c r="U82" s="101">
        <v>0</v>
      </c>
      <c r="V82" s="77">
        <v>0</v>
      </c>
      <c r="W82" s="105">
        <v>0</v>
      </c>
      <c r="X82" s="105">
        <v>0</v>
      </c>
      <c r="Y82" s="105">
        <v>0</v>
      </c>
      <c r="Z82" s="105">
        <v>0</v>
      </c>
      <c r="AA82" s="105">
        <v>0</v>
      </c>
      <c r="AB82" s="105">
        <v>0</v>
      </c>
      <c r="AC82" s="105">
        <v>0</v>
      </c>
      <c r="AD82" s="105">
        <v>0</v>
      </c>
      <c r="AE82" s="105">
        <v>0</v>
      </c>
      <c r="AF82" s="105">
        <v>0</v>
      </c>
      <c r="AG82" s="105">
        <v>0</v>
      </c>
      <c r="AH82" s="105">
        <v>0</v>
      </c>
      <c r="AI82" s="90">
        <v>0</v>
      </c>
      <c r="AJ82" s="79">
        <f t="shared" si="13"/>
        <v>0</v>
      </c>
      <c r="AL82" s="86"/>
      <c r="AM82" s="86"/>
      <c r="AN82" s="86" t="s">
        <v>361</v>
      </c>
      <c r="AO82" s="86"/>
      <c r="AP82" s="86"/>
      <c r="AQ82" s="86"/>
      <c r="AS82" t="str">
        <f t="shared" si="14"/>
        <v>y</v>
      </c>
      <c r="AT82" t="str">
        <f t="shared" si="15"/>
        <v>y</v>
      </c>
      <c r="AU82" t="str">
        <f t="shared" si="16"/>
        <v>y</v>
      </c>
      <c r="AV82" t="str">
        <f t="shared" si="17"/>
        <v>y</v>
      </c>
      <c r="AW82" t="str">
        <f t="shared" si="18"/>
        <v>y</v>
      </c>
      <c r="AX82" t="str">
        <f t="shared" si="19"/>
        <v>y</v>
      </c>
      <c r="AZ82">
        <v>0</v>
      </c>
      <c r="BA82" s="77">
        <f t="shared" si="20"/>
        <v>0</v>
      </c>
      <c r="BC82">
        <v>0</v>
      </c>
      <c r="BD82" s="77">
        <f t="shared" si="21"/>
        <v>0</v>
      </c>
      <c r="BF82">
        <v>0</v>
      </c>
      <c r="BG82" s="107">
        <f t="shared" si="22"/>
        <v>0</v>
      </c>
      <c r="BI82">
        <v>0</v>
      </c>
      <c r="BJ82" s="107">
        <f t="shared" si="23"/>
        <v>0</v>
      </c>
      <c r="BL82">
        <v>0</v>
      </c>
      <c r="BM82" s="117">
        <f t="shared" si="24"/>
        <v>0</v>
      </c>
      <c r="BO82">
        <v>0</v>
      </c>
      <c r="BP82" s="107">
        <f t="shared" si="25"/>
        <v>0</v>
      </c>
    </row>
    <row r="83" spans="1:68">
      <c r="A83" s="48">
        <v>78</v>
      </c>
      <c r="B83" s="48"/>
      <c r="C83" s="48"/>
      <c r="D83" s="71"/>
      <c r="E83" s="71"/>
      <c r="F83" s="71" t="s">
        <v>362</v>
      </c>
      <c r="G83" s="71"/>
      <c r="H83" s="71"/>
      <c r="I83" s="71"/>
      <c r="J83" s="54">
        <v>0</v>
      </c>
      <c r="K83" s="54">
        <v>0</v>
      </c>
      <c r="L83" s="54">
        <v>0</v>
      </c>
      <c r="M83" s="54">
        <v>0</v>
      </c>
      <c r="N83" s="54">
        <v>0</v>
      </c>
      <c r="O83" s="54">
        <v>0</v>
      </c>
      <c r="P83" s="54">
        <v>0</v>
      </c>
      <c r="Q83" s="54">
        <v>0</v>
      </c>
      <c r="R83" s="54">
        <v>0</v>
      </c>
      <c r="S83" s="65">
        <v>0</v>
      </c>
      <c r="T83" s="65">
        <v>0</v>
      </c>
      <c r="U83" s="101">
        <v>0</v>
      </c>
      <c r="V83" s="77">
        <v>0</v>
      </c>
      <c r="W83" s="105">
        <v>0</v>
      </c>
      <c r="X83" s="105">
        <v>0</v>
      </c>
      <c r="Y83" s="105">
        <v>0</v>
      </c>
      <c r="Z83" s="105">
        <v>0</v>
      </c>
      <c r="AA83" s="105">
        <v>0</v>
      </c>
      <c r="AB83" s="105">
        <v>0</v>
      </c>
      <c r="AC83" s="105">
        <v>0</v>
      </c>
      <c r="AD83" s="105">
        <v>0</v>
      </c>
      <c r="AE83" s="105">
        <v>0</v>
      </c>
      <c r="AF83" s="105">
        <v>0</v>
      </c>
      <c r="AG83" s="105">
        <v>0</v>
      </c>
      <c r="AH83" s="105">
        <v>0</v>
      </c>
      <c r="AI83" s="90">
        <v>0</v>
      </c>
      <c r="AJ83" s="79">
        <f t="shared" si="13"/>
        <v>0</v>
      </c>
      <c r="AL83" s="86"/>
      <c r="AM83" s="86"/>
      <c r="AN83" s="86" t="s">
        <v>362</v>
      </c>
      <c r="AO83" s="86"/>
      <c r="AP83" s="86"/>
      <c r="AQ83" s="86"/>
      <c r="AS83" t="str">
        <f t="shared" si="14"/>
        <v>y</v>
      </c>
      <c r="AT83" t="str">
        <f t="shared" si="15"/>
        <v>y</v>
      </c>
      <c r="AU83" t="str">
        <f t="shared" si="16"/>
        <v>y</v>
      </c>
      <c r="AV83" t="str">
        <f t="shared" si="17"/>
        <v>y</v>
      </c>
      <c r="AW83" t="str">
        <f t="shared" si="18"/>
        <v>y</v>
      </c>
      <c r="AX83" t="str">
        <f t="shared" si="19"/>
        <v>y</v>
      </c>
      <c r="AZ83">
        <v>0</v>
      </c>
      <c r="BA83" s="77">
        <f t="shared" si="20"/>
        <v>0</v>
      </c>
      <c r="BC83">
        <v>0</v>
      </c>
      <c r="BD83" s="77">
        <f t="shared" si="21"/>
        <v>0</v>
      </c>
      <c r="BF83">
        <v>0</v>
      </c>
      <c r="BG83" s="107">
        <f t="shared" si="22"/>
        <v>0</v>
      </c>
      <c r="BI83">
        <v>0</v>
      </c>
      <c r="BJ83" s="107">
        <f t="shared" si="23"/>
        <v>0</v>
      </c>
      <c r="BL83">
        <v>0</v>
      </c>
      <c r="BM83" s="117">
        <f t="shared" si="24"/>
        <v>0</v>
      </c>
      <c r="BO83">
        <v>0</v>
      </c>
      <c r="BP83" s="107">
        <f t="shared" si="25"/>
        <v>0</v>
      </c>
    </row>
    <row r="84" spans="1:68">
      <c r="A84" s="48">
        <v>79</v>
      </c>
      <c r="B84" s="48"/>
      <c r="C84" s="48"/>
      <c r="D84" s="70"/>
      <c r="E84" s="70" t="s">
        <v>120</v>
      </c>
      <c r="F84" s="70"/>
      <c r="G84" s="70"/>
      <c r="H84" s="70"/>
      <c r="I84" s="70"/>
      <c r="J84" s="54">
        <v>0</v>
      </c>
      <c r="K84" s="54">
        <v>0</v>
      </c>
      <c r="L84" s="54">
        <v>0</v>
      </c>
      <c r="M84" s="54">
        <v>0</v>
      </c>
      <c r="N84" s="54">
        <v>0</v>
      </c>
      <c r="O84" s="54">
        <v>0</v>
      </c>
      <c r="P84" s="54">
        <v>0</v>
      </c>
      <c r="Q84" s="54">
        <v>0</v>
      </c>
      <c r="R84" s="54">
        <v>0</v>
      </c>
      <c r="S84" s="65">
        <v>0</v>
      </c>
      <c r="T84" s="65">
        <v>0</v>
      </c>
      <c r="U84" s="101">
        <v>0</v>
      </c>
      <c r="V84" s="77">
        <v>0</v>
      </c>
      <c r="W84" s="105">
        <v>0</v>
      </c>
      <c r="X84" s="105">
        <v>0</v>
      </c>
      <c r="Y84" s="105">
        <v>0</v>
      </c>
      <c r="Z84" s="105">
        <v>0</v>
      </c>
      <c r="AA84" s="105">
        <v>0</v>
      </c>
      <c r="AB84" s="105">
        <v>0</v>
      </c>
      <c r="AC84" s="105">
        <v>0</v>
      </c>
      <c r="AD84" s="105">
        <v>0</v>
      </c>
      <c r="AE84" s="105">
        <v>0</v>
      </c>
      <c r="AF84" s="105">
        <v>0</v>
      </c>
      <c r="AG84" s="105">
        <v>0</v>
      </c>
      <c r="AH84" s="105">
        <v>0</v>
      </c>
      <c r="AI84" s="90">
        <v>0</v>
      </c>
      <c r="AJ84" s="79">
        <f t="shared" si="13"/>
        <v>0</v>
      </c>
      <c r="AL84" s="85"/>
      <c r="AM84" s="85" t="s">
        <v>120</v>
      </c>
      <c r="AN84" s="85"/>
      <c r="AO84" s="85"/>
      <c r="AP84" s="85"/>
      <c r="AQ84" s="85"/>
      <c r="AS84" t="str">
        <f t="shared" si="14"/>
        <v>y</v>
      </c>
      <c r="AT84" t="str">
        <f t="shared" si="15"/>
        <v>y</v>
      </c>
      <c r="AU84" t="str">
        <f t="shared" si="16"/>
        <v>y</v>
      </c>
      <c r="AV84" t="str">
        <f t="shared" si="17"/>
        <v>y</v>
      </c>
      <c r="AW84" t="str">
        <f t="shared" si="18"/>
        <v>y</v>
      </c>
      <c r="AX84" t="str">
        <f t="shared" si="19"/>
        <v>y</v>
      </c>
      <c r="AZ84">
        <v>0</v>
      </c>
      <c r="BA84" s="77">
        <f t="shared" si="20"/>
        <v>0</v>
      </c>
      <c r="BC84">
        <v>0</v>
      </c>
      <c r="BD84" s="77">
        <f t="shared" si="21"/>
        <v>0</v>
      </c>
      <c r="BF84">
        <v>0</v>
      </c>
      <c r="BG84" s="107">
        <f t="shared" si="22"/>
        <v>0</v>
      </c>
      <c r="BI84">
        <v>0</v>
      </c>
      <c r="BJ84" s="107">
        <f t="shared" si="23"/>
        <v>0</v>
      </c>
      <c r="BL84">
        <v>0</v>
      </c>
      <c r="BM84" s="117">
        <f t="shared" si="24"/>
        <v>0</v>
      </c>
      <c r="BO84">
        <v>0</v>
      </c>
      <c r="BP84" s="107">
        <f t="shared" si="25"/>
        <v>0</v>
      </c>
    </row>
    <row r="85" spans="1:68">
      <c r="A85" s="48">
        <v>80</v>
      </c>
      <c r="B85" s="48"/>
      <c r="C85" s="48"/>
      <c r="D85" s="71"/>
      <c r="E85" s="71"/>
      <c r="F85" s="71" t="s">
        <v>363</v>
      </c>
      <c r="G85" s="71"/>
      <c r="H85" s="71"/>
      <c r="I85" s="71"/>
      <c r="J85" s="54">
        <v>0</v>
      </c>
      <c r="K85" s="54">
        <v>0</v>
      </c>
      <c r="L85" s="54">
        <v>0</v>
      </c>
      <c r="M85" s="54">
        <v>0</v>
      </c>
      <c r="N85" s="54">
        <v>0</v>
      </c>
      <c r="O85" s="54">
        <v>0</v>
      </c>
      <c r="P85" s="54">
        <v>0</v>
      </c>
      <c r="Q85" s="54">
        <v>0</v>
      </c>
      <c r="R85" s="54">
        <v>0</v>
      </c>
      <c r="S85" s="65">
        <v>0</v>
      </c>
      <c r="T85" s="65">
        <v>0</v>
      </c>
      <c r="U85" s="101">
        <v>0</v>
      </c>
      <c r="V85" s="77">
        <v>0</v>
      </c>
      <c r="W85" s="105">
        <v>0</v>
      </c>
      <c r="X85" s="105">
        <v>0</v>
      </c>
      <c r="Y85" s="105">
        <v>0</v>
      </c>
      <c r="Z85" s="105">
        <v>0</v>
      </c>
      <c r="AA85" s="105">
        <v>0</v>
      </c>
      <c r="AB85" s="105">
        <v>0</v>
      </c>
      <c r="AC85" s="105">
        <v>0</v>
      </c>
      <c r="AD85" s="105">
        <v>0</v>
      </c>
      <c r="AE85" s="105">
        <v>0</v>
      </c>
      <c r="AF85" s="105">
        <v>0</v>
      </c>
      <c r="AG85" s="105">
        <v>0</v>
      </c>
      <c r="AH85" s="105">
        <v>0</v>
      </c>
      <c r="AI85" s="90">
        <v>0</v>
      </c>
      <c r="AJ85" s="79">
        <f t="shared" si="13"/>
        <v>0</v>
      </c>
      <c r="AL85" s="86"/>
      <c r="AM85" s="86"/>
      <c r="AN85" s="86" t="s">
        <v>363</v>
      </c>
      <c r="AO85" s="86"/>
      <c r="AP85" s="86"/>
      <c r="AQ85" s="86"/>
      <c r="AS85" t="str">
        <f t="shared" si="14"/>
        <v>y</v>
      </c>
      <c r="AT85" t="str">
        <f t="shared" si="15"/>
        <v>y</v>
      </c>
      <c r="AU85" t="str">
        <f t="shared" si="16"/>
        <v>y</v>
      </c>
      <c r="AV85" t="str">
        <f t="shared" si="17"/>
        <v>y</v>
      </c>
      <c r="AW85" t="str">
        <f t="shared" si="18"/>
        <v>y</v>
      </c>
      <c r="AX85" t="str">
        <f t="shared" si="19"/>
        <v>y</v>
      </c>
      <c r="AZ85">
        <v>0</v>
      </c>
      <c r="BA85" s="77">
        <f t="shared" si="20"/>
        <v>0</v>
      </c>
      <c r="BC85">
        <v>0</v>
      </c>
      <c r="BD85" s="77">
        <f t="shared" si="21"/>
        <v>0</v>
      </c>
      <c r="BF85">
        <v>0</v>
      </c>
      <c r="BG85" s="107">
        <f t="shared" si="22"/>
        <v>0</v>
      </c>
      <c r="BI85">
        <v>0</v>
      </c>
      <c r="BJ85" s="107">
        <f t="shared" si="23"/>
        <v>0</v>
      </c>
      <c r="BL85">
        <v>0</v>
      </c>
      <c r="BM85" s="117">
        <f t="shared" si="24"/>
        <v>0</v>
      </c>
      <c r="BO85">
        <v>0</v>
      </c>
      <c r="BP85" s="107">
        <f t="shared" si="25"/>
        <v>0</v>
      </c>
    </row>
    <row r="86" spans="1:68">
      <c r="A86" s="48">
        <v>81</v>
      </c>
      <c r="B86" s="48"/>
      <c r="C86" s="48"/>
      <c r="D86" s="71"/>
      <c r="E86" s="71"/>
      <c r="F86" s="71" t="s">
        <v>364</v>
      </c>
      <c r="G86" s="71"/>
      <c r="H86" s="71"/>
      <c r="I86" s="71"/>
      <c r="J86" s="54">
        <v>0</v>
      </c>
      <c r="K86" s="54">
        <v>0</v>
      </c>
      <c r="L86" s="54">
        <v>0</v>
      </c>
      <c r="M86" s="54">
        <v>0</v>
      </c>
      <c r="N86" s="54">
        <v>0</v>
      </c>
      <c r="O86" s="54">
        <v>0</v>
      </c>
      <c r="P86" s="54">
        <v>0</v>
      </c>
      <c r="Q86" s="54">
        <v>0</v>
      </c>
      <c r="R86" s="54">
        <v>0</v>
      </c>
      <c r="S86" s="65">
        <v>0</v>
      </c>
      <c r="T86" s="65">
        <v>0</v>
      </c>
      <c r="U86" s="101">
        <v>0</v>
      </c>
      <c r="V86" s="77">
        <v>0</v>
      </c>
      <c r="W86" s="105">
        <v>0</v>
      </c>
      <c r="X86" s="105">
        <v>0</v>
      </c>
      <c r="Y86" s="105">
        <v>0</v>
      </c>
      <c r="Z86" s="105">
        <v>0</v>
      </c>
      <c r="AA86" s="105">
        <v>0</v>
      </c>
      <c r="AB86" s="105">
        <v>0</v>
      </c>
      <c r="AC86" s="105">
        <v>0</v>
      </c>
      <c r="AD86" s="105">
        <v>0</v>
      </c>
      <c r="AE86" s="105">
        <v>0</v>
      </c>
      <c r="AF86" s="105">
        <v>0</v>
      </c>
      <c r="AG86" s="105">
        <v>0</v>
      </c>
      <c r="AH86" s="105">
        <v>0</v>
      </c>
      <c r="AI86" s="90">
        <v>0</v>
      </c>
      <c r="AJ86" s="79">
        <f t="shared" si="13"/>
        <v>0</v>
      </c>
      <c r="AL86" s="86"/>
      <c r="AM86" s="86"/>
      <c r="AN86" s="86" t="s">
        <v>364</v>
      </c>
      <c r="AO86" s="86"/>
      <c r="AP86" s="86"/>
      <c r="AQ86" s="86"/>
      <c r="AS86" t="str">
        <f t="shared" si="14"/>
        <v>y</v>
      </c>
      <c r="AT86" t="str">
        <f t="shared" si="15"/>
        <v>y</v>
      </c>
      <c r="AU86" t="str">
        <f t="shared" si="16"/>
        <v>y</v>
      </c>
      <c r="AV86" t="str">
        <f t="shared" si="17"/>
        <v>y</v>
      </c>
      <c r="AW86" t="str">
        <f t="shared" si="18"/>
        <v>y</v>
      </c>
      <c r="AX86" t="str">
        <f t="shared" si="19"/>
        <v>y</v>
      </c>
      <c r="AZ86">
        <v>0</v>
      </c>
      <c r="BA86" s="77">
        <f t="shared" si="20"/>
        <v>0</v>
      </c>
      <c r="BC86">
        <v>0</v>
      </c>
      <c r="BD86" s="77">
        <f t="shared" si="21"/>
        <v>0</v>
      </c>
      <c r="BF86">
        <v>0</v>
      </c>
      <c r="BG86" s="107">
        <f t="shared" si="22"/>
        <v>0</v>
      </c>
      <c r="BI86">
        <v>0</v>
      </c>
      <c r="BJ86" s="107">
        <f t="shared" si="23"/>
        <v>0</v>
      </c>
      <c r="BL86">
        <v>0</v>
      </c>
      <c r="BM86" s="117">
        <f t="shared" si="24"/>
        <v>0</v>
      </c>
      <c r="BO86">
        <v>0</v>
      </c>
      <c r="BP86" s="107">
        <f t="shared" si="25"/>
        <v>0</v>
      </c>
    </row>
    <row r="87" spans="1:68">
      <c r="A87" s="48">
        <v>82</v>
      </c>
      <c r="B87" s="48"/>
      <c r="C87" s="48"/>
      <c r="D87" s="71"/>
      <c r="E87" s="71"/>
      <c r="F87" s="71" t="s">
        <v>365</v>
      </c>
      <c r="G87" s="71"/>
      <c r="H87" s="71"/>
      <c r="I87" s="71"/>
      <c r="J87" s="54">
        <v>0</v>
      </c>
      <c r="K87" s="54">
        <v>0</v>
      </c>
      <c r="L87" s="54">
        <v>0</v>
      </c>
      <c r="M87" s="54">
        <v>0</v>
      </c>
      <c r="N87" s="54">
        <v>0</v>
      </c>
      <c r="O87" s="54">
        <v>0</v>
      </c>
      <c r="P87" s="54">
        <v>0</v>
      </c>
      <c r="Q87" s="54">
        <v>0</v>
      </c>
      <c r="R87" s="54">
        <v>0</v>
      </c>
      <c r="S87" s="65">
        <v>0</v>
      </c>
      <c r="T87" s="65">
        <v>0</v>
      </c>
      <c r="U87" s="101">
        <v>0</v>
      </c>
      <c r="V87" s="77">
        <v>0</v>
      </c>
      <c r="W87" s="105">
        <v>0</v>
      </c>
      <c r="X87" s="105">
        <v>0</v>
      </c>
      <c r="Y87" s="105">
        <v>0</v>
      </c>
      <c r="Z87" s="105">
        <v>0</v>
      </c>
      <c r="AA87" s="105">
        <v>0</v>
      </c>
      <c r="AB87" s="105">
        <v>0</v>
      </c>
      <c r="AC87" s="105">
        <v>0</v>
      </c>
      <c r="AD87" s="105">
        <v>0</v>
      </c>
      <c r="AE87" s="105">
        <v>0</v>
      </c>
      <c r="AF87" s="105">
        <v>0</v>
      </c>
      <c r="AG87" s="105">
        <v>0</v>
      </c>
      <c r="AH87" s="105">
        <v>0</v>
      </c>
      <c r="AI87" s="90">
        <v>0</v>
      </c>
      <c r="AJ87" s="79">
        <f t="shared" si="13"/>
        <v>0</v>
      </c>
      <c r="AL87" s="86"/>
      <c r="AM87" s="86"/>
      <c r="AN87" s="86" t="s">
        <v>365</v>
      </c>
      <c r="AO87" s="86"/>
      <c r="AP87" s="86"/>
      <c r="AQ87" s="86"/>
      <c r="AS87" t="str">
        <f t="shared" si="14"/>
        <v>y</v>
      </c>
      <c r="AT87" t="str">
        <f t="shared" si="15"/>
        <v>y</v>
      </c>
      <c r="AU87" t="str">
        <f t="shared" si="16"/>
        <v>y</v>
      </c>
      <c r="AV87" t="str">
        <f t="shared" si="17"/>
        <v>y</v>
      </c>
      <c r="AW87" t="str">
        <f t="shared" si="18"/>
        <v>y</v>
      </c>
      <c r="AX87" t="str">
        <f t="shared" si="19"/>
        <v>y</v>
      </c>
      <c r="AZ87">
        <v>0</v>
      </c>
      <c r="BA87" s="77">
        <f t="shared" si="20"/>
        <v>0</v>
      </c>
      <c r="BC87">
        <v>0</v>
      </c>
      <c r="BD87" s="77">
        <f t="shared" si="21"/>
        <v>0</v>
      </c>
      <c r="BF87">
        <v>0</v>
      </c>
      <c r="BG87" s="107">
        <f t="shared" si="22"/>
        <v>0</v>
      </c>
      <c r="BI87">
        <v>0</v>
      </c>
      <c r="BJ87" s="107">
        <f t="shared" si="23"/>
        <v>0</v>
      </c>
      <c r="BL87">
        <v>0</v>
      </c>
      <c r="BM87" s="117">
        <f t="shared" si="24"/>
        <v>0</v>
      </c>
      <c r="BO87">
        <v>0</v>
      </c>
      <c r="BP87" s="107">
        <f t="shared" si="25"/>
        <v>0</v>
      </c>
    </row>
    <row r="88" spans="1:68">
      <c r="A88" s="48">
        <v>83</v>
      </c>
      <c r="B88" s="48"/>
      <c r="C88" s="48"/>
      <c r="D88" s="69"/>
      <c r="E88" s="69"/>
      <c r="F88" s="69" t="s">
        <v>366</v>
      </c>
      <c r="G88" s="69"/>
      <c r="H88" s="69"/>
      <c r="I88" s="69"/>
      <c r="J88" s="54">
        <v>0</v>
      </c>
      <c r="K88" s="54">
        <v>0</v>
      </c>
      <c r="L88" s="54">
        <v>0</v>
      </c>
      <c r="M88" s="54">
        <v>0</v>
      </c>
      <c r="N88" s="54">
        <v>0</v>
      </c>
      <c r="O88" s="54">
        <v>0</v>
      </c>
      <c r="P88" s="54">
        <v>0</v>
      </c>
      <c r="Q88" s="54">
        <v>0</v>
      </c>
      <c r="R88" s="54">
        <v>0</v>
      </c>
      <c r="S88" s="65">
        <v>0</v>
      </c>
      <c r="T88" s="65">
        <v>0</v>
      </c>
      <c r="U88" s="101">
        <v>0</v>
      </c>
      <c r="V88" s="77">
        <v>0</v>
      </c>
      <c r="W88" s="105">
        <v>0</v>
      </c>
      <c r="X88" s="105">
        <v>0</v>
      </c>
      <c r="Y88" s="105">
        <v>0</v>
      </c>
      <c r="Z88" s="105">
        <v>0</v>
      </c>
      <c r="AA88" s="105">
        <v>0</v>
      </c>
      <c r="AB88" s="105">
        <v>0</v>
      </c>
      <c r="AC88" s="105">
        <v>0</v>
      </c>
      <c r="AD88" s="105">
        <v>0</v>
      </c>
      <c r="AE88" s="105">
        <v>0</v>
      </c>
      <c r="AF88" s="105">
        <v>0</v>
      </c>
      <c r="AG88" s="105">
        <v>0</v>
      </c>
      <c r="AH88" s="105">
        <v>0</v>
      </c>
      <c r="AI88" s="90">
        <v>0</v>
      </c>
      <c r="AJ88" s="79">
        <f t="shared" si="13"/>
        <v>0</v>
      </c>
      <c r="AL88" s="83"/>
      <c r="AM88" s="83"/>
      <c r="AN88" s="83" t="s">
        <v>366</v>
      </c>
      <c r="AO88" s="83"/>
      <c r="AP88" s="83"/>
      <c r="AQ88" s="83"/>
      <c r="AS88" t="str">
        <f t="shared" si="14"/>
        <v>y</v>
      </c>
      <c r="AT88" t="str">
        <f t="shared" si="15"/>
        <v>y</v>
      </c>
      <c r="AU88" t="str">
        <f t="shared" si="16"/>
        <v>y</v>
      </c>
      <c r="AV88" t="str">
        <f t="shared" si="17"/>
        <v>y</v>
      </c>
      <c r="AW88" t="str">
        <f t="shared" si="18"/>
        <v>y</v>
      </c>
      <c r="AX88" t="str">
        <f t="shared" si="19"/>
        <v>y</v>
      </c>
      <c r="AZ88">
        <v>0</v>
      </c>
      <c r="BA88" s="77">
        <f t="shared" si="20"/>
        <v>0</v>
      </c>
      <c r="BC88">
        <v>0</v>
      </c>
      <c r="BD88" s="77">
        <f t="shared" si="21"/>
        <v>0</v>
      </c>
      <c r="BF88">
        <v>0</v>
      </c>
      <c r="BG88" s="107">
        <f t="shared" si="22"/>
        <v>0</v>
      </c>
      <c r="BI88">
        <v>0</v>
      </c>
      <c r="BJ88" s="107">
        <f t="shared" si="23"/>
        <v>0</v>
      </c>
      <c r="BL88">
        <v>0</v>
      </c>
      <c r="BM88" s="117">
        <f t="shared" si="24"/>
        <v>0</v>
      </c>
      <c r="BO88">
        <v>0</v>
      </c>
      <c r="BP88" s="107">
        <f t="shared" si="25"/>
        <v>0</v>
      </c>
    </row>
    <row r="89" spans="1:68">
      <c r="A89" s="48">
        <v>84</v>
      </c>
      <c r="B89" s="48"/>
      <c r="C89" s="48"/>
      <c r="D89" s="69"/>
      <c r="E89" s="69" t="s">
        <v>367</v>
      </c>
      <c r="F89" s="69"/>
      <c r="G89" s="69"/>
      <c r="H89" s="69"/>
      <c r="I89" s="69"/>
      <c r="J89" s="54">
        <v>0</v>
      </c>
      <c r="K89" s="54">
        <v>0</v>
      </c>
      <c r="L89" s="54">
        <v>0</v>
      </c>
      <c r="M89" s="54">
        <v>0</v>
      </c>
      <c r="N89" s="54">
        <v>0</v>
      </c>
      <c r="O89" s="54">
        <v>0</v>
      </c>
      <c r="P89" s="54">
        <v>0</v>
      </c>
      <c r="Q89" s="54">
        <v>0</v>
      </c>
      <c r="R89" s="54">
        <v>0</v>
      </c>
      <c r="S89" s="65">
        <v>0</v>
      </c>
      <c r="T89" s="65">
        <v>0</v>
      </c>
      <c r="U89" s="101">
        <v>0</v>
      </c>
      <c r="V89" s="77">
        <v>0</v>
      </c>
      <c r="W89" s="105">
        <v>0</v>
      </c>
      <c r="X89" s="105">
        <v>0</v>
      </c>
      <c r="Y89" s="105">
        <v>0</v>
      </c>
      <c r="Z89" s="105">
        <v>0</v>
      </c>
      <c r="AA89" s="105">
        <v>0</v>
      </c>
      <c r="AB89" s="105">
        <v>0</v>
      </c>
      <c r="AC89" s="105">
        <v>0</v>
      </c>
      <c r="AD89" s="105">
        <v>0</v>
      </c>
      <c r="AE89" s="105">
        <v>0</v>
      </c>
      <c r="AF89" s="105">
        <v>0</v>
      </c>
      <c r="AG89" s="105">
        <v>0</v>
      </c>
      <c r="AH89" s="105">
        <v>0</v>
      </c>
      <c r="AI89" s="90">
        <v>0</v>
      </c>
      <c r="AJ89" s="79">
        <f t="shared" si="13"/>
        <v>0</v>
      </c>
      <c r="AL89" s="83"/>
      <c r="AM89" s="83" t="s">
        <v>367</v>
      </c>
      <c r="AN89" s="83"/>
      <c r="AO89" s="83"/>
      <c r="AP89" s="83"/>
      <c r="AQ89" s="83"/>
      <c r="AS89" t="str">
        <f t="shared" si="14"/>
        <v>y</v>
      </c>
      <c r="AT89" t="str">
        <f t="shared" si="15"/>
        <v>y</v>
      </c>
      <c r="AU89" t="str">
        <f t="shared" si="16"/>
        <v>y</v>
      </c>
      <c r="AV89" t="str">
        <f t="shared" si="17"/>
        <v>y</v>
      </c>
      <c r="AW89" t="str">
        <f t="shared" si="18"/>
        <v>y</v>
      </c>
      <c r="AX89" t="str">
        <f t="shared" si="19"/>
        <v>y</v>
      </c>
      <c r="AZ89">
        <v>0</v>
      </c>
      <c r="BA89" s="77">
        <f t="shared" si="20"/>
        <v>0</v>
      </c>
      <c r="BC89">
        <v>0</v>
      </c>
      <c r="BD89" s="77">
        <f t="shared" si="21"/>
        <v>0</v>
      </c>
      <c r="BF89">
        <v>0</v>
      </c>
      <c r="BG89" s="107">
        <f t="shared" si="22"/>
        <v>0</v>
      </c>
      <c r="BI89">
        <v>0</v>
      </c>
      <c r="BJ89" s="107">
        <f t="shared" si="23"/>
        <v>0</v>
      </c>
      <c r="BL89">
        <v>0</v>
      </c>
      <c r="BM89" s="117">
        <f t="shared" si="24"/>
        <v>0</v>
      </c>
      <c r="BO89">
        <v>0</v>
      </c>
      <c r="BP89" s="107">
        <f t="shared" si="25"/>
        <v>0</v>
      </c>
    </row>
    <row r="90" spans="1:68">
      <c r="A90" s="48">
        <v>85</v>
      </c>
      <c r="B90" s="48"/>
      <c r="C90" s="48"/>
      <c r="D90" s="69"/>
      <c r="E90" s="69" t="s">
        <v>122</v>
      </c>
      <c r="F90" s="69"/>
      <c r="G90" s="69"/>
      <c r="H90" s="69"/>
      <c r="I90" s="69"/>
      <c r="J90" s="54">
        <v>0</v>
      </c>
      <c r="K90" s="54">
        <v>0</v>
      </c>
      <c r="L90" s="54">
        <v>0</v>
      </c>
      <c r="M90" s="54">
        <v>0</v>
      </c>
      <c r="N90" s="54">
        <v>0</v>
      </c>
      <c r="O90" s="54">
        <v>0</v>
      </c>
      <c r="P90" s="54">
        <v>0</v>
      </c>
      <c r="Q90" s="54">
        <v>0</v>
      </c>
      <c r="R90" s="54">
        <v>0</v>
      </c>
      <c r="S90" s="65">
        <v>0</v>
      </c>
      <c r="T90" s="65">
        <v>0</v>
      </c>
      <c r="U90" s="101">
        <v>0</v>
      </c>
      <c r="V90" s="77">
        <v>0</v>
      </c>
      <c r="W90" s="105">
        <v>0</v>
      </c>
      <c r="X90" s="105">
        <v>0</v>
      </c>
      <c r="Y90" s="105">
        <v>0</v>
      </c>
      <c r="Z90" s="105">
        <v>0</v>
      </c>
      <c r="AA90" s="105">
        <v>0</v>
      </c>
      <c r="AB90" s="105">
        <v>0</v>
      </c>
      <c r="AC90" s="105">
        <v>0</v>
      </c>
      <c r="AD90" s="105">
        <v>0</v>
      </c>
      <c r="AE90" s="105">
        <v>0</v>
      </c>
      <c r="AF90" s="105">
        <v>0</v>
      </c>
      <c r="AG90" s="105">
        <v>0</v>
      </c>
      <c r="AH90" s="105">
        <v>0</v>
      </c>
      <c r="AI90" s="90">
        <v>0</v>
      </c>
      <c r="AJ90" s="79">
        <f t="shared" si="13"/>
        <v>0</v>
      </c>
      <c r="AL90" s="83"/>
      <c r="AM90" s="83" t="s">
        <v>122</v>
      </c>
      <c r="AN90" s="83"/>
      <c r="AO90" s="83"/>
      <c r="AP90" s="83"/>
      <c r="AQ90" s="83"/>
      <c r="AS90" t="str">
        <f t="shared" si="14"/>
        <v>y</v>
      </c>
      <c r="AT90" t="str">
        <f t="shared" si="15"/>
        <v>y</v>
      </c>
      <c r="AU90" t="str">
        <f t="shared" si="16"/>
        <v>y</v>
      </c>
      <c r="AV90" t="str">
        <f t="shared" si="17"/>
        <v>y</v>
      </c>
      <c r="AW90" t="str">
        <f t="shared" si="18"/>
        <v>y</v>
      </c>
      <c r="AX90" t="str">
        <f t="shared" si="19"/>
        <v>y</v>
      </c>
      <c r="AZ90">
        <v>0</v>
      </c>
      <c r="BA90" s="77">
        <f t="shared" si="20"/>
        <v>0</v>
      </c>
      <c r="BC90">
        <v>0</v>
      </c>
      <c r="BD90" s="77">
        <f t="shared" si="21"/>
        <v>0</v>
      </c>
      <c r="BF90">
        <v>0</v>
      </c>
      <c r="BG90" s="107">
        <f t="shared" si="22"/>
        <v>0</v>
      </c>
      <c r="BI90">
        <v>0</v>
      </c>
      <c r="BJ90" s="107">
        <f t="shared" si="23"/>
        <v>0</v>
      </c>
      <c r="BL90">
        <v>0</v>
      </c>
      <c r="BM90" s="117">
        <f t="shared" si="24"/>
        <v>0</v>
      </c>
      <c r="BO90">
        <v>0</v>
      </c>
      <c r="BP90" s="107">
        <f t="shared" si="25"/>
        <v>0</v>
      </c>
    </row>
    <row r="91" spans="1:68" ht="17.25" thickBot="1">
      <c r="A91" s="48">
        <v>86</v>
      </c>
      <c r="B91" s="12" t="s">
        <v>52</v>
      </c>
      <c r="C91" s="20" t="s">
        <v>47</v>
      </c>
      <c r="D91" s="66" t="s">
        <v>132</v>
      </c>
      <c r="E91" s="66"/>
      <c r="F91" s="66"/>
      <c r="G91" s="66"/>
      <c r="H91" s="66"/>
      <c r="I91" s="66"/>
      <c r="J91" s="54">
        <v>113532678208512</v>
      </c>
      <c r="K91" s="54">
        <v>114151895712690</v>
      </c>
      <c r="L91" s="54">
        <v>113842084211451</v>
      </c>
      <c r="M91" s="54">
        <v>112975602449179</v>
      </c>
      <c r="N91" s="54">
        <v>114922477293254</v>
      </c>
      <c r="O91" s="54">
        <v>117180734781281</v>
      </c>
      <c r="P91" s="54">
        <v>118432328854262</v>
      </c>
      <c r="Q91" s="54">
        <v>117691693621305</v>
      </c>
      <c r="R91" s="54">
        <v>120824569046566</v>
      </c>
      <c r="S91" s="65">
        <v>121721193739634</v>
      </c>
      <c r="T91" s="65">
        <v>121207296238312</v>
      </c>
      <c r="U91" s="101">
        <v>122661572690022</v>
      </c>
      <c r="V91" s="77">
        <v>122837614064574</v>
      </c>
      <c r="W91" s="105">
        <v>126089060341749</v>
      </c>
      <c r="X91" s="105">
        <v>208361452139246</v>
      </c>
      <c r="Y91" s="105">
        <v>209456832558980.94</v>
      </c>
      <c r="Z91" s="105">
        <v>205639441475904</v>
      </c>
      <c r="AA91" s="105">
        <v>201479002859310</v>
      </c>
      <c r="AB91" s="105">
        <v>209289814246702</v>
      </c>
      <c r="AC91" s="105">
        <v>215100732607275</v>
      </c>
      <c r="AD91" s="105">
        <v>213582797432255</v>
      </c>
      <c r="AE91" s="105">
        <v>218036911113923</v>
      </c>
      <c r="AF91" s="105">
        <v>225289678497896</v>
      </c>
      <c r="AG91" s="105">
        <v>209456832558980.94</v>
      </c>
      <c r="AH91" s="105">
        <v>224096708851392</v>
      </c>
      <c r="AI91" s="90">
        <v>224096708851392</v>
      </c>
      <c r="AJ91" s="79">
        <f t="shared" si="13"/>
        <v>0</v>
      </c>
      <c r="AL91" s="82" t="s">
        <v>132</v>
      </c>
      <c r="AM91" s="82"/>
      <c r="AN91" s="82"/>
      <c r="AO91" s="82"/>
      <c r="AP91" s="82"/>
      <c r="AQ91" s="82"/>
      <c r="AS91" t="str">
        <f t="shared" si="14"/>
        <v>y</v>
      </c>
      <c r="AT91" t="str">
        <f t="shared" si="15"/>
        <v>y</v>
      </c>
      <c r="AU91" t="str">
        <f t="shared" si="16"/>
        <v>y</v>
      </c>
      <c r="AV91" t="str">
        <f t="shared" si="17"/>
        <v>y</v>
      </c>
      <c r="AW91" t="str">
        <f t="shared" si="18"/>
        <v>y</v>
      </c>
      <c r="AX91" t="str">
        <f t="shared" si="19"/>
        <v>y</v>
      </c>
      <c r="AZ91">
        <v>122837674166147</v>
      </c>
      <c r="BA91" s="77">
        <f t="shared" si="20"/>
        <v>60101573</v>
      </c>
      <c r="BC91">
        <v>122837614064574</v>
      </c>
      <c r="BD91" s="77">
        <f t="shared" si="21"/>
        <v>0</v>
      </c>
      <c r="BF91">
        <v>205639441475904</v>
      </c>
      <c r="BG91" s="107">
        <f t="shared" si="22"/>
        <v>0</v>
      </c>
      <c r="BI91">
        <v>201479002859310</v>
      </c>
      <c r="BJ91" s="107">
        <f t="shared" si="23"/>
        <v>0</v>
      </c>
      <c r="BL91">
        <v>215118994140986</v>
      </c>
      <c r="BM91" s="117">
        <f t="shared" si="24"/>
        <v>18261533711</v>
      </c>
      <c r="BO91">
        <v>213582797432255</v>
      </c>
      <c r="BP91" s="107">
        <f t="shared" si="25"/>
        <v>0</v>
      </c>
    </row>
    <row r="92" spans="1:68" ht="17.25" thickTop="1">
      <c r="A92" s="48">
        <v>87</v>
      </c>
      <c r="B92" s="48"/>
      <c r="C92" s="48"/>
      <c r="D92" s="66"/>
      <c r="E92" s="66" t="s">
        <v>133</v>
      </c>
      <c r="F92" s="66"/>
      <c r="G92" s="66"/>
      <c r="H92" s="66"/>
      <c r="I92" s="66"/>
      <c r="J92" s="54">
        <v>-902705710775</v>
      </c>
      <c r="K92" s="54">
        <v>-927026137244</v>
      </c>
      <c r="L92" s="54">
        <v>-924516978473</v>
      </c>
      <c r="M92" s="54">
        <v>-1083199580766</v>
      </c>
      <c r="N92" s="54">
        <v>-1060734769400</v>
      </c>
      <c r="O92" s="54">
        <v>-1209582583340</v>
      </c>
      <c r="P92" s="54">
        <v>-1138072796590</v>
      </c>
      <c r="Q92" s="54">
        <v>-1041143545064</v>
      </c>
      <c r="R92" s="54">
        <v>-1034825253393</v>
      </c>
      <c r="S92" s="65">
        <v>-896760967790</v>
      </c>
      <c r="T92" s="65">
        <v>-954250282342</v>
      </c>
      <c r="U92" s="101">
        <v>-868294996207</v>
      </c>
      <c r="V92" s="77">
        <v>-879988347274</v>
      </c>
      <c r="W92" s="105">
        <v>-966154785161</v>
      </c>
      <c r="X92" s="105">
        <v>-1803297901224</v>
      </c>
      <c r="Y92" s="105">
        <v>-1874827854318.7981</v>
      </c>
      <c r="Z92" s="105">
        <v>-1809457570650</v>
      </c>
      <c r="AA92" s="105">
        <v>-1814046298845</v>
      </c>
      <c r="AB92" s="105">
        <v>-1582383923524</v>
      </c>
      <c r="AC92" s="105">
        <v>-1462943974611</v>
      </c>
      <c r="AD92" s="105">
        <v>-1709773633785</v>
      </c>
      <c r="AE92" s="105">
        <v>-1312142218095</v>
      </c>
      <c r="AF92" s="105">
        <v>-1311771349971</v>
      </c>
      <c r="AG92" s="105">
        <v>-1874827854318.7981</v>
      </c>
      <c r="AH92" s="105">
        <v>-1362821118873</v>
      </c>
      <c r="AI92" s="90">
        <v>-1362821118873</v>
      </c>
      <c r="AJ92" s="79">
        <f t="shared" si="13"/>
        <v>0</v>
      </c>
      <c r="AL92" s="82"/>
      <c r="AM92" s="82" t="s">
        <v>133</v>
      </c>
      <c r="AN92" s="82"/>
      <c r="AO92" s="82"/>
      <c r="AP92" s="82"/>
      <c r="AQ92" s="82"/>
      <c r="AS92" t="str">
        <f t="shared" si="14"/>
        <v>y</v>
      </c>
      <c r="AT92" t="str">
        <f t="shared" si="15"/>
        <v>y</v>
      </c>
      <c r="AU92" t="str">
        <f t="shared" si="16"/>
        <v>y</v>
      </c>
      <c r="AV92" t="str">
        <f t="shared" si="17"/>
        <v>y</v>
      </c>
      <c r="AW92" t="str">
        <f t="shared" si="18"/>
        <v>y</v>
      </c>
      <c r="AX92" t="str">
        <f t="shared" si="19"/>
        <v>y</v>
      </c>
      <c r="AZ92">
        <v>-879928245701</v>
      </c>
      <c r="BA92" s="77">
        <f t="shared" si="20"/>
        <v>60101573</v>
      </c>
      <c r="BC92">
        <v>-879988347274</v>
      </c>
      <c r="BD92" s="77">
        <f t="shared" si="21"/>
        <v>0</v>
      </c>
      <c r="BF92">
        <v>-1809457570650</v>
      </c>
      <c r="BG92" s="107">
        <f t="shared" si="22"/>
        <v>0</v>
      </c>
      <c r="BI92">
        <v>-1814046298845</v>
      </c>
      <c r="BJ92" s="107">
        <f t="shared" si="23"/>
        <v>0</v>
      </c>
      <c r="BL92">
        <v>-1444682440900</v>
      </c>
      <c r="BM92" s="117">
        <f t="shared" si="24"/>
        <v>18261533711</v>
      </c>
      <c r="BO92">
        <v>-1709773633785</v>
      </c>
      <c r="BP92" s="107">
        <f t="shared" si="25"/>
        <v>0</v>
      </c>
    </row>
    <row r="93" spans="1:68">
      <c r="A93" s="48">
        <v>88</v>
      </c>
      <c r="B93" s="48"/>
      <c r="C93" s="48"/>
      <c r="D93" s="67"/>
      <c r="E93" s="67"/>
      <c r="F93" s="67" t="s">
        <v>368</v>
      </c>
      <c r="G93" s="67"/>
      <c r="H93" s="67"/>
      <c r="I93" s="67"/>
      <c r="J93" s="54">
        <v>-760909147203</v>
      </c>
      <c r="K93" s="54">
        <v>-792209567804</v>
      </c>
      <c r="L93" s="54">
        <v>-786046981758</v>
      </c>
      <c r="M93" s="54">
        <v>-956365189621</v>
      </c>
      <c r="N93" s="54">
        <v>-940223863319</v>
      </c>
      <c r="O93" s="54">
        <v>-1037588135305</v>
      </c>
      <c r="P93" s="54">
        <v>-964066518089</v>
      </c>
      <c r="Q93" s="54">
        <v>-944587386691</v>
      </c>
      <c r="R93" s="54">
        <v>-936040441144</v>
      </c>
      <c r="S93" s="65">
        <v>-819924559985</v>
      </c>
      <c r="T93" s="65">
        <v>-879195897593</v>
      </c>
      <c r="U93" s="101">
        <v>-800639901421</v>
      </c>
      <c r="V93" s="77">
        <v>-798471578632</v>
      </c>
      <c r="W93" s="105">
        <v>-852735173958</v>
      </c>
      <c r="X93" s="105">
        <v>-1401329614546</v>
      </c>
      <c r="Y93" s="105">
        <v>-1431075057541.1599</v>
      </c>
      <c r="Z93" s="105">
        <v>-1393434166985</v>
      </c>
      <c r="AA93" s="105">
        <v>-1381236597006</v>
      </c>
      <c r="AB93" s="105">
        <v>-1179829896999</v>
      </c>
      <c r="AC93" s="105">
        <v>-1089940503926</v>
      </c>
      <c r="AD93" s="105">
        <v>-1248431560889</v>
      </c>
      <c r="AE93" s="105">
        <v>-1059808496646</v>
      </c>
      <c r="AF93" s="105">
        <v>-1040638195385</v>
      </c>
      <c r="AG93" s="105">
        <v>-1431075057541.1599</v>
      </c>
      <c r="AH93" s="105">
        <v>-1042943052179</v>
      </c>
      <c r="AI93" s="90">
        <v>-1042943052179</v>
      </c>
      <c r="AJ93" s="79">
        <f t="shared" si="13"/>
        <v>0</v>
      </c>
      <c r="AL93" s="83"/>
      <c r="AM93" s="83"/>
      <c r="AN93" s="83" t="s">
        <v>368</v>
      </c>
      <c r="AO93" s="83"/>
      <c r="AP93" s="83"/>
      <c r="AQ93" s="83"/>
      <c r="AS93" t="str">
        <f t="shared" si="14"/>
        <v>y</v>
      </c>
      <c r="AT93" t="str">
        <f t="shared" si="15"/>
        <v>y</v>
      </c>
      <c r="AU93" t="str">
        <f t="shared" si="16"/>
        <v>y</v>
      </c>
      <c r="AV93" t="str">
        <f t="shared" si="17"/>
        <v>y</v>
      </c>
      <c r="AW93" t="str">
        <f t="shared" si="18"/>
        <v>y</v>
      </c>
      <c r="AX93" t="str">
        <f t="shared" si="19"/>
        <v>y</v>
      </c>
      <c r="AZ93">
        <v>-798411477059</v>
      </c>
      <c r="BA93" s="77">
        <f t="shared" si="20"/>
        <v>60101573</v>
      </c>
      <c r="BC93">
        <v>-798471578632</v>
      </c>
      <c r="BD93" s="77">
        <f t="shared" si="21"/>
        <v>0</v>
      </c>
      <c r="BF93">
        <v>-1393434166985</v>
      </c>
      <c r="BG93" s="107">
        <f t="shared" si="22"/>
        <v>0</v>
      </c>
      <c r="BI93">
        <v>-1381236597006</v>
      </c>
      <c r="BJ93" s="107">
        <f t="shared" si="23"/>
        <v>0</v>
      </c>
      <c r="BL93">
        <v>-1070880538488</v>
      </c>
      <c r="BM93" s="117">
        <f t="shared" si="24"/>
        <v>19059965438</v>
      </c>
      <c r="BO93">
        <v>-1248431560889</v>
      </c>
      <c r="BP93" s="107">
        <f t="shared" si="25"/>
        <v>0</v>
      </c>
    </row>
    <row r="94" spans="1:68">
      <c r="A94" s="48">
        <v>89</v>
      </c>
      <c r="B94" s="48"/>
      <c r="C94" s="48"/>
      <c r="D94" s="67"/>
      <c r="E94" s="67"/>
      <c r="F94" s="67" t="s">
        <v>369</v>
      </c>
      <c r="G94" s="67"/>
      <c r="H94" s="67"/>
      <c r="I94" s="67"/>
      <c r="J94" s="54">
        <v>-83276161957</v>
      </c>
      <c r="K94" s="54">
        <v>-85386246851</v>
      </c>
      <c r="L94" s="54">
        <v>-88983230581</v>
      </c>
      <c r="M94" s="54">
        <v>-64669390492</v>
      </c>
      <c r="N94" s="54">
        <v>-57391793527</v>
      </c>
      <c r="O94" s="54">
        <v>-106682078113</v>
      </c>
      <c r="P94" s="54">
        <v>-101364692137</v>
      </c>
      <c r="Q94" s="54">
        <v>-62011021152</v>
      </c>
      <c r="R94" s="54">
        <v>-62973442810</v>
      </c>
      <c r="S94" s="65">
        <v>-59714505293</v>
      </c>
      <c r="T94" s="65">
        <v>-58360188678</v>
      </c>
      <c r="U94" s="101">
        <v>-54210461039</v>
      </c>
      <c r="V94" s="77">
        <v>-61576506842</v>
      </c>
      <c r="W94" s="105">
        <v>-85541515486</v>
      </c>
      <c r="X94" s="105">
        <v>-281248310921</v>
      </c>
      <c r="Y94" s="105">
        <v>-329505166108.70831</v>
      </c>
      <c r="Z94" s="105">
        <v>-306048613513</v>
      </c>
      <c r="AA94" s="105">
        <v>-316997406999</v>
      </c>
      <c r="AB94" s="105">
        <v>-319060035009</v>
      </c>
      <c r="AC94" s="105">
        <v>-285365144536</v>
      </c>
      <c r="AD94" s="105">
        <v>-380171899360</v>
      </c>
      <c r="AE94" s="105">
        <v>-168327194227</v>
      </c>
      <c r="AF94" s="105">
        <v>-186579796827</v>
      </c>
      <c r="AG94" s="105">
        <v>-329505166108.70831</v>
      </c>
      <c r="AH94" s="105">
        <v>-230163282457</v>
      </c>
      <c r="AI94" s="90">
        <v>-230163282457</v>
      </c>
      <c r="AJ94" s="79">
        <f t="shared" si="13"/>
        <v>0</v>
      </c>
      <c r="AL94" s="83"/>
      <c r="AM94" s="83"/>
      <c r="AN94" s="83" t="s">
        <v>369</v>
      </c>
      <c r="AO94" s="83"/>
      <c r="AP94" s="83"/>
      <c r="AQ94" s="83"/>
      <c r="AS94" t="str">
        <f t="shared" si="14"/>
        <v>y</v>
      </c>
      <c r="AT94" t="str">
        <f t="shared" si="15"/>
        <v>y</v>
      </c>
      <c r="AU94" t="str">
        <f t="shared" si="16"/>
        <v>y</v>
      </c>
      <c r="AV94" t="str">
        <f t="shared" si="17"/>
        <v>y</v>
      </c>
      <c r="AW94" t="str">
        <f t="shared" si="18"/>
        <v>y</v>
      </c>
      <c r="AX94" t="str">
        <f t="shared" si="19"/>
        <v>y</v>
      </c>
      <c r="AZ94">
        <v>-61576506842</v>
      </c>
      <c r="BA94" s="77">
        <f t="shared" si="20"/>
        <v>0</v>
      </c>
      <c r="BC94">
        <v>-61576506842</v>
      </c>
      <c r="BD94" s="77">
        <f t="shared" si="21"/>
        <v>0</v>
      </c>
      <c r="BF94">
        <v>-306048613513</v>
      </c>
      <c r="BG94" s="107">
        <f t="shared" si="22"/>
        <v>0</v>
      </c>
      <c r="BI94">
        <v>-316997406999</v>
      </c>
      <c r="BJ94" s="107">
        <f t="shared" si="23"/>
        <v>0</v>
      </c>
      <c r="BL94">
        <v>-285365144536</v>
      </c>
      <c r="BM94" s="117">
        <f t="shared" si="24"/>
        <v>0</v>
      </c>
      <c r="BO94">
        <v>-380171899360</v>
      </c>
      <c r="BP94" s="107">
        <f t="shared" si="25"/>
        <v>0</v>
      </c>
    </row>
    <row r="95" spans="1:68">
      <c r="A95" s="48">
        <v>90</v>
      </c>
      <c r="B95" s="48"/>
      <c r="C95" s="48"/>
      <c r="D95" s="67"/>
      <c r="E95" s="67"/>
      <c r="F95" s="67" t="s">
        <v>370</v>
      </c>
      <c r="G95" s="67"/>
      <c r="H95" s="67"/>
      <c r="I95" s="67"/>
      <c r="J95" s="54">
        <v>-36765186208</v>
      </c>
      <c r="K95" s="54">
        <v>-28904882938</v>
      </c>
      <c r="L95" s="54">
        <v>-30855773032</v>
      </c>
      <c r="M95" s="54">
        <v>-27581507831</v>
      </c>
      <c r="N95" s="54">
        <v>-27892460965</v>
      </c>
      <c r="O95" s="54">
        <v>-25930338207</v>
      </c>
      <c r="P95" s="54">
        <v>-25875229493</v>
      </c>
      <c r="Q95" s="54">
        <v>-21279199022</v>
      </c>
      <c r="R95" s="54">
        <v>-21375985679</v>
      </c>
      <c r="S95" s="65">
        <v>-1631563364</v>
      </c>
      <c r="T95" s="65">
        <v>-2310558491</v>
      </c>
      <c r="U95" s="101">
        <v>-843138655</v>
      </c>
      <c r="V95" s="77">
        <v>-7314179883</v>
      </c>
      <c r="W95" s="105">
        <v>-15921098467</v>
      </c>
      <c r="X95" s="105">
        <v>-15482101972</v>
      </c>
      <c r="Y95" s="105">
        <v>-9768844319</v>
      </c>
      <c r="Z95" s="105">
        <v>-7659501594</v>
      </c>
      <c r="AA95" s="105">
        <v>-5150845552</v>
      </c>
      <c r="AB95" s="105">
        <v>-4792409738</v>
      </c>
      <c r="AC95" s="105">
        <v>-3744435779</v>
      </c>
      <c r="AD95" s="105">
        <v>-4412922672</v>
      </c>
      <c r="AE95" s="105">
        <v>-7297380133</v>
      </c>
      <c r="AF95" s="105">
        <v>-2821733989</v>
      </c>
      <c r="AG95" s="105">
        <v>-9768844319</v>
      </c>
      <c r="AH95" s="105">
        <v>-3800885474</v>
      </c>
      <c r="AI95" s="90">
        <v>-3800885474</v>
      </c>
      <c r="AJ95" s="79">
        <f t="shared" si="13"/>
        <v>0</v>
      </c>
      <c r="AL95" s="83"/>
      <c r="AM95" s="83"/>
      <c r="AN95" s="83" t="s">
        <v>370</v>
      </c>
      <c r="AO95" s="83"/>
      <c r="AP95" s="83"/>
      <c r="AQ95" s="83"/>
      <c r="AS95" t="str">
        <f t="shared" si="14"/>
        <v>y</v>
      </c>
      <c r="AT95" t="str">
        <f t="shared" si="15"/>
        <v>y</v>
      </c>
      <c r="AU95" t="str">
        <f t="shared" si="16"/>
        <v>y</v>
      </c>
      <c r="AV95" t="str">
        <f t="shared" si="17"/>
        <v>y</v>
      </c>
      <c r="AW95" t="str">
        <f t="shared" si="18"/>
        <v>y</v>
      </c>
      <c r="AX95" t="str">
        <f t="shared" si="19"/>
        <v>y</v>
      </c>
      <c r="AZ95">
        <v>-7314179883</v>
      </c>
      <c r="BA95" s="77">
        <f t="shared" si="20"/>
        <v>0</v>
      </c>
      <c r="BC95">
        <v>-7314179883</v>
      </c>
      <c r="BD95" s="77">
        <f t="shared" si="21"/>
        <v>0</v>
      </c>
      <c r="BF95">
        <v>-7659501594</v>
      </c>
      <c r="BG95" s="107">
        <f t="shared" si="22"/>
        <v>0</v>
      </c>
      <c r="BI95">
        <v>-5150845552</v>
      </c>
      <c r="BJ95" s="107">
        <f t="shared" si="23"/>
        <v>0</v>
      </c>
      <c r="BL95">
        <v>-3744435779</v>
      </c>
      <c r="BM95" s="117">
        <f t="shared" si="24"/>
        <v>0</v>
      </c>
      <c r="BO95">
        <v>-4412922672</v>
      </c>
      <c r="BP95" s="107">
        <f t="shared" si="25"/>
        <v>0</v>
      </c>
    </row>
    <row r="96" spans="1:68">
      <c r="A96" s="48">
        <v>91</v>
      </c>
      <c r="B96" s="48"/>
      <c r="C96" s="48"/>
      <c r="D96" s="67"/>
      <c r="E96" s="67"/>
      <c r="F96" s="67" t="s">
        <v>371</v>
      </c>
      <c r="G96" s="67"/>
      <c r="H96" s="67"/>
      <c r="I96" s="67"/>
      <c r="J96" s="54">
        <v>-4966765369</v>
      </c>
      <c r="K96" s="54">
        <v>-3869029484</v>
      </c>
      <c r="L96" s="54">
        <v>-4300943931</v>
      </c>
      <c r="M96" s="54">
        <v>-15075517488</v>
      </c>
      <c r="N96" s="54">
        <v>-15731832469</v>
      </c>
      <c r="O96" s="54">
        <v>-19688111334</v>
      </c>
      <c r="P96" s="54">
        <v>-26630177461</v>
      </c>
      <c r="Q96" s="54">
        <v>-4129528606</v>
      </c>
      <c r="R96" s="54">
        <v>-4955327955</v>
      </c>
      <c r="S96" s="65">
        <v>-5749213747</v>
      </c>
      <c r="T96" s="65">
        <v>-5125753354</v>
      </c>
      <c r="U96" s="101">
        <v>-5217371681</v>
      </c>
      <c r="V96" s="77">
        <v>-5783610036</v>
      </c>
      <c r="W96" s="105">
        <v>-5053185343</v>
      </c>
      <c r="X96" s="105">
        <v>-73170627276</v>
      </c>
      <c r="Y96" s="105">
        <v>-64386810018</v>
      </c>
      <c r="Z96" s="105">
        <v>-53208218770</v>
      </c>
      <c r="AA96" s="105">
        <v>-52411301139</v>
      </c>
      <c r="AB96" s="105">
        <v>-49846208419</v>
      </c>
      <c r="AC96" s="105">
        <v>-56369754701</v>
      </c>
      <c r="AD96" s="105">
        <v>-49061728490</v>
      </c>
      <c r="AE96" s="105">
        <v>-49112140354</v>
      </c>
      <c r="AF96" s="105">
        <v>-52198104271</v>
      </c>
      <c r="AG96" s="105">
        <v>-64386810018</v>
      </c>
      <c r="AH96" s="105">
        <v>-57611105675</v>
      </c>
      <c r="AI96" s="90">
        <v>-57611105675</v>
      </c>
      <c r="AJ96" s="79">
        <f t="shared" si="13"/>
        <v>0</v>
      </c>
      <c r="AL96" s="83"/>
      <c r="AM96" s="83"/>
      <c r="AN96" s="83" t="s">
        <v>371</v>
      </c>
      <c r="AO96" s="83"/>
      <c r="AP96" s="83"/>
      <c r="AQ96" s="83"/>
      <c r="AS96" t="str">
        <f t="shared" si="14"/>
        <v>y</v>
      </c>
      <c r="AT96" t="str">
        <f t="shared" si="15"/>
        <v>y</v>
      </c>
      <c r="AU96" t="str">
        <f t="shared" si="16"/>
        <v>y</v>
      </c>
      <c r="AV96" t="str">
        <f t="shared" si="17"/>
        <v>y</v>
      </c>
      <c r="AW96" t="str">
        <f t="shared" si="18"/>
        <v>y</v>
      </c>
      <c r="AX96" t="str">
        <f t="shared" si="19"/>
        <v>y</v>
      </c>
      <c r="AZ96">
        <v>-5783610036</v>
      </c>
      <c r="BA96" s="77">
        <f t="shared" si="20"/>
        <v>0</v>
      </c>
      <c r="BC96">
        <v>-5783610036</v>
      </c>
      <c r="BD96" s="77">
        <f t="shared" si="21"/>
        <v>0</v>
      </c>
      <c r="BF96">
        <v>-53208218770</v>
      </c>
      <c r="BG96" s="107">
        <f t="shared" si="22"/>
        <v>0</v>
      </c>
      <c r="BI96">
        <v>-52411301139</v>
      </c>
      <c r="BJ96" s="107">
        <f t="shared" si="23"/>
        <v>0</v>
      </c>
      <c r="BL96">
        <v>-57168186428</v>
      </c>
      <c r="BM96" s="117">
        <f t="shared" si="24"/>
        <v>-798431727</v>
      </c>
      <c r="BO96">
        <v>-49061728490</v>
      </c>
      <c r="BP96" s="107">
        <f t="shared" si="25"/>
        <v>0</v>
      </c>
    </row>
    <row r="97" spans="1:68">
      <c r="A97" s="48">
        <v>92</v>
      </c>
      <c r="B97" s="48"/>
      <c r="C97" s="48"/>
      <c r="D97" s="67"/>
      <c r="E97" s="67"/>
      <c r="F97" s="67" t="s">
        <v>372</v>
      </c>
      <c r="G97" s="67"/>
      <c r="H97" s="67"/>
      <c r="I97" s="67"/>
      <c r="J97" s="54">
        <v>0</v>
      </c>
      <c r="K97" s="54">
        <v>0</v>
      </c>
      <c r="L97" s="54">
        <v>0</v>
      </c>
      <c r="M97" s="54">
        <v>0</v>
      </c>
      <c r="N97" s="54">
        <v>0</v>
      </c>
      <c r="O97" s="54">
        <v>0</v>
      </c>
      <c r="P97" s="54">
        <v>0</v>
      </c>
      <c r="Q97" s="54">
        <v>0</v>
      </c>
      <c r="R97" s="54">
        <v>0</v>
      </c>
      <c r="S97" s="65">
        <v>0</v>
      </c>
      <c r="T97" s="65">
        <v>0</v>
      </c>
      <c r="U97" s="101">
        <v>0</v>
      </c>
      <c r="V97" s="77">
        <v>0</v>
      </c>
      <c r="W97" s="105">
        <v>0</v>
      </c>
      <c r="X97" s="105">
        <v>0</v>
      </c>
      <c r="Y97" s="105">
        <v>0</v>
      </c>
      <c r="Z97" s="105">
        <v>0</v>
      </c>
      <c r="AA97" s="105">
        <v>0</v>
      </c>
      <c r="AB97" s="105">
        <v>0</v>
      </c>
      <c r="AC97" s="105">
        <v>0</v>
      </c>
      <c r="AD97" s="105">
        <v>0</v>
      </c>
      <c r="AE97" s="105">
        <v>0</v>
      </c>
      <c r="AF97" s="105">
        <v>0</v>
      </c>
      <c r="AG97" s="105">
        <v>0</v>
      </c>
      <c r="AH97" s="105">
        <v>0</v>
      </c>
      <c r="AI97" s="90">
        <v>0</v>
      </c>
      <c r="AJ97" s="79">
        <f t="shared" si="13"/>
        <v>0</v>
      </c>
      <c r="AL97" s="83"/>
      <c r="AM97" s="83"/>
      <c r="AN97" s="83" t="s">
        <v>372</v>
      </c>
      <c r="AO97" s="83"/>
      <c r="AP97" s="83"/>
      <c r="AQ97" s="83"/>
      <c r="AS97" t="str">
        <f t="shared" si="14"/>
        <v>y</v>
      </c>
      <c r="AT97" t="str">
        <f t="shared" si="15"/>
        <v>y</v>
      </c>
      <c r="AU97" t="str">
        <f t="shared" si="16"/>
        <v>y</v>
      </c>
      <c r="AV97" t="str">
        <f t="shared" si="17"/>
        <v>y</v>
      </c>
      <c r="AW97" t="str">
        <f t="shared" si="18"/>
        <v>y</v>
      </c>
      <c r="AX97" t="str">
        <f t="shared" si="19"/>
        <v>y</v>
      </c>
      <c r="AZ97">
        <v>0</v>
      </c>
      <c r="BA97" s="77">
        <f t="shared" si="20"/>
        <v>0</v>
      </c>
      <c r="BC97">
        <v>0</v>
      </c>
      <c r="BD97" s="77">
        <f t="shared" si="21"/>
        <v>0</v>
      </c>
      <c r="BF97">
        <v>0</v>
      </c>
      <c r="BG97" s="107">
        <f t="shared" si="22"/>
        <v>0</v>
      </c>
      <c r="BI97">
        <v>0</v>
      </c>
      <c r="BJ97" s="107">
        <f t="shared" si="23"/>
        <v>0</v>
      </c>
      <c r="BL97">
        <v>0</v>
      </c>
      <c r="BM97" s="117">
        <f t="shared" si="24"/>
        <v>0</v>
      </c>
      <c r="BO97">
        <v>0</v>
      </c>
      <c r="BP97" s="107">
        <f t="shared" si="25"/>
        <v>0</v>
      </c>
    </row>
    <row r="98" spans="1:68">
      <c r="A98" s="48">
        <v>93</v>
      </c>
      <c r="B98" s="48"/>
      <c r="C98" s="48"/>
      <c r="D98" s="67"/>
      <c r="E98" s="67"/>
      <c r="F98" s="67" t="s">
        <v>373</v>
      </c>
      <c r="G98" s="67"/>
      <c r="H98" s="67"/>
      <c r="I98" s="67"/>
      <c r="J98" s="54">
        <v>-16788450038</v>
      </c>
      <c r="K98" s="54">
        <v>-16656410167</v>
      </c>
      <c r="L98" s="54">
        <v>-14330049171</v>
      </c>
      <c r="M98" s="54">
        <v>-19507975334</v>
      </c>
      <c r="N98" s="54">
        <v>-19494819120</v>
      </c>
      <c r="O98" s="54">
        <v>-19693920381</v>
      </c>
      <c r="P98" s="54">
        <v>-20136179410</v>
      </c>
      <c r="Q98" s="54">
        <v>-9136409593</v>
      </c>
      <c r="R98" s="54">
        <v>-9480055805</v>
      </c>
      <c r="S98" s="65">
        <v>-9741125401</v>
      </c>
      <c r="T98" s="65">
        <v>-9257884226</v>
      </c>
      <c r="U98" s="101">
        <v>-7384123411</v>
      </c>
      <c r="V98" s="77">
        <v>-6842471881</v>
      </c>
      <c r="W98" s="105">
        <v>-6903811907</v>
      </c>
      <c r="X98" s="105">
        <v>-15565489094</v>
      </c>
      <c r="Y98" s="105">
        <v>-24977609867.93</v>
      </c>
      <c r="Z98" s="105">
        <v>-24948191644</v>
      </c>
      <c r="AA98" s="105">
        <v>-57196587210</v>
      </c>
      <c r="AB98" s="105">
        <v>-28152995589</v>
      </c>
      <c r="AC98" s="105">
        <v>-26821761710</v>
      </c>
      <c r="AD98" s="105">
        <v>-26993148415</v>
      </c>
      <c r="AE98" s="105">
        <v>-26894632776</v>
      </c>
      <c r="AF98" s="105">
        <v>-28831145540</v>
      </c>
      <c r="AG98" s="105">
        <v>-24977609867.93</v>
      </c>
      <c r="AH98" s="105">
        <v>-27604948713</v>
      </c>
      <c r="AI98" s="90">
        <v>-27604948713</v>
      </c>
      <c r="AJ98" s="79">
        <f t="shared" si="13"/>
        <v>0</v>
      </c>
      <c r="AL98" s="83"/>
      <c r="AM98" s="83"/>
      <c r="AN98" s="83" t="s">
        <v>373</v>
      </c>
      <c r="AO98" s="83"/>
      <c r="AP98" s="83"/>
      <c r="AQ98" s="83"/>
      <c r="AS98" t="str">
        <f t="shared" si="14"/>
        <v>y</v>
      </c>
      <c r="AT98" t="str">
        <f t="shared" si="15"/>
        <v>y</v>
      </c>
      <c r="AU98" t="str">
        <f t="shared" si="16"/>
        <v>y</v>
      </c>
      <c r="AV98" t="str">
        <f t="shared" si="17"/>
        <v>y</v>
      </c>
      <c r="AW98" t="str">
        <f t="shared" si="18"/>
        <v>y</v>
      </c>
      <c r="AX98" t="str">
        <f t="shared" si="19"/>
        <v>y</v>
      </c>
      <c r="AZ98">
        <v>-6842471881</v>
      </c>
      <c r="BA98" s="77">
        <f t="shared" si="20"/>
        <v>0</v>
      </c>
      <c r="BC98">
        <v>-6842471881</v>
      </c>
      <c r="BD98" s="77">
        <f t="shared" si="21"/>
        <v>0</v>
      </c>
      <c r="BF98">
        <v>-24948191644</v>
      </c>
      <c r="BG98" s="107">
        <f t="shared" si="22"/>
        <v>0</v>
      </c>
      <c r="BI98">
        <v>-57196587210</v>
      </c>
      <c r="BJ98" s="107">
        <f t="shared" si="23"/>
        <v>0</v>
      </c>
      <c r="BL98">
        <v>-26821761710</v>
      </c>
      <c r="BM98" s="117">
        <f t="shared" si="24"/>
        <v>0</v>
      </c>
      <c r="BO98">
        <v>-26993148415</v>
      </c>
      <c r="BP98" s="107">
        <f t="shared" si="25"/>
        <v>0</v>
      </c>
    </row>
    <row r="99" spans="1:68">
      <c r="A99" s="48">
        <v>94</v>
      </c>
      <c r="B99" s="48"/>
      <c r="C99" s="48"/>
      <c r="D99" s="67"/>
      <c r="E99" s="67"/>
      <c r="F99" s="67" t="s">
        <v>374</v>
      </c>
      <c r="G99" s="67"/>
      <c r="H99" s="67"/>
      <c r="I99" s="67"/>
      <c r="J99" s="54">
        <v>0</v>
      </c>
      <c r="K99" s="54">
        <v>0</v>
      </c>
      <c r="L99" s="54">
        <v>0</v>
      </c>
      <c r="M99" s="54">
        <v>0</v>
      </c>
      <c r="N99" s="54">
        <v>0</v>
      </c>
      <c r="O99" s="54">
        <v>0</v>
      </c>
      <c r="P99" s="54">
        <v>0</v>
      </c>
      <c r="Q99" s="54">
        <v>0</v>
      </c>
      <c r="R99" s="54">
        <v>0</v>
      </c>
      <c r="S99" s="65">
        <v>0</v>
      </c>
      <c r="T99" s="65">
        <v>0</v>
      </c>
      <c r="U99" s="101">
        <v>0</v>
      </c>
      <c r="V99" s="77">
        <v>0</v>
      </c>
      <c r="W99" s="105">
        <v>0</v>
      </c>
      <c r="X99" s="105">
        <v>-16501757415</v>
      </c>
      <c r="Y99" s="105">
        <v>-15114366464</v>
      </c>
      <c r="Z99" s="105">
        <v>-24158878144</v>
      </c>
      <c r="AA99" s="105">
        <v>-1053560939</v>
      </c>
      <c r="AB99" s="105">
        <v>-702377770</v>
      </c>
      <c r="AC99" s="105">
        <v>-702373959</v>
      </c>
      <c r="AD99" s="105">
        <v>-702373959</v>
      </c>
      <c r="AE99" s="105">
        <v>-702373959</v>
      </c>
      <c r="AF99" s="105">
        <v>-702373959</v>
      </c>
      <c r="AG99" s="105">
        <v>-15114366464</v>
      </c>
      <c r="AH99" s="105">
        <v>-697844375</v>
      </c>
      <c r="AI99" s="90">
        <v>-697844375</v>
      </c>
      <c r="AJ99" s="79">
        <f t="shared" si="13"/>
        <v>0</v>
      </c>
      <c r="AL99" s="83"/>
      <c r="AM99" s="83"/>
      <c r="AN99" s="83" t="s">
        <v>374</v>
      </c>
      <c r="AO99" s="83"/>
      <c r="AP99" s="83"/>
      <c r="AQ99" s="83"/>
      <c r="AS99" t="str">
        <f t="shared" si="14"/>
        <v>y</v>
      </c>
      <c r="AT99" t="str">
        <f t="shared" si="15"/>
        <v>y</v>
      </c>
      <c r="AU99" t="str">
        <f t="shared" si="16"/>
        <v>y</v>
      </c>
      <c r="AV99" t="str">
        <f t="shared" si="17"/>
        <v>y</v>
      </c>
      <c r="AW99" t="str">
        <f t="shared" si="18"/>
        <v>y</v>
      </c>
      <c r="AX99" t="str">
        <f t="shared" si="19"/>
        <v>y</v>
      </c>
      <c r="AZ99">
        <v>0</v>
      </c>
      <c r="BA99" s="77">
        <f t="shared" si="20"/>
        <v>0</v>
      </c>
      <c r="BC99">
        <v>0</v>
      </c>
      <c r="BD99" s="77">
        <f t="shared" si="21"/>
        <v>0</v>
      </c>
      <c r="BF99">
        <v>-24158878144</v>
      </c>
      <c r="BG99" s="107">
        <f t="shared" si="22"/>
        <v>0</v>
      </c>
      <c r="BI99">
        <v>-1053560939</v>
      </c>
      <c r="BJ99" s="107">
        <f t="shared" si="23"/>
        <v>0</v>
      </c>
      <c r="BL99">
        <v>-702373959</v>
      </c>
      <c r="BM99" s="117">
        <f t="shared" si="24"/>
        <v>0</v>
      </c>
      <c r="BO99">
        <v>-702373959</v>
      </c>
      <c r="BP99" s="107">
        <f t="shared" si="25"/>
        <v>0</v>
      </c>
    </row>
    <row r="100" spans="1:68">
      <c r="A100" s="48">
        <v>95</v>
      </c>
      <c r="B100" s="48"/>
      <c r="C100" s="48"/>
      <c r="D100" s="67"/>
      <c r="E100" s="67" t="s">
        <v>134</v>
      </c>
      <c r="F100" s="67"/>
      <c r="G100" s="67"/>
      <c r="H100" s="67"/>
      <c r="I100" s="67"/>
      <c r="J100" s="54">
        <v>89916966286</v>
      </c>
      <c r="K100" s="54">
        <v>97155981122</v>
      </c>
      <c r="L100" s="54">
        <v>96016536924</v>
      </c>
      <c r="M100" s="54">
        <v>98962014261</v>
      </c>
      <c r="N100" s="54">
        <v>98143662067</v>
      </c>
      <c r="O100" s="54">
        <v>101511601690</v>
      </c>
      <c r="P100" s="54">
        <v>108057484898</v>
      </c>
      <c r="Q100" s="54">
        <v>105406251316</v>
      </c>
      <c r="R100" s="54">
        <v>111246539496</v>
      </c>
      <c r="S100" s="65">
        <v>115728129810</v>
      </c>
      <c r="T100" s="65">
        <v>116230740380</v>
      </c>
      <c r="U100" s="101">
        <v>124678103695</v>
      </c>
      <c r="V100" s="77">
        <v>125545970263</v>
      </c>
      <c r="W100" s="105">
        <v>146146328922</v>
      </c>
      <c r="X100" s="105">
        <v>218575749859</v>
      </c>
      <c r="Y100" s="105">
        <v>243876715087</v>
      </c>
      <c r="Z100" s="105">
        <v>226371485559</v>
      </c>
      <c r="AA100" s="105">
        <v>217578206658</v>
      </c>
      <c r="AB100" s="105">
        <v>234831142820</v>
      </c>
      <c r="AC100" s="105">
        <v>256412462606</v>
      </c>
      <c r="AD100" s="105">
        <v>245930211056</v>
      </c>
      <c r="AE100" s="105">
        <v>253414354180</v>
      </c>
      <c r="AF100" s="105">
        <v>264124682377</v>
      </c>
      <c r="AG100" s="105">
        <v>243876715087</v>
      </c>
      <c r="AH100" s="105">
        <v>261485358741</v>
      </c>
      <c r="AI100" s="90">
        <v>261485358741</v>
      </c>
      <c r="AJ100" s="79">
        <f t="shared" si="13"/>
        <v>0</v>
      </c>
      <c r="AL100" s="83"/>
      <c r="AM100" s="83" t="s">
        <v>134</v>
      </c>
      <c r="AN100" s="83"/>
      <c r="AO100" s="83"/>
      <c r="AP100" s="83"/>
      <c r="AQ100" s="83"/>
      <c r="AS100" t="str">
        <f t="shared" si="14"/>
        <v>y</v>
      </c>
      <c r="AT100" t="str">
        <f t="shared" si="15"/>
        <v>y</v>
      </c>
      <c r="AU100" t="str">
        <f t="shared" si="16"/>
        <v>y</v>
      </c>
      <c r="AV100" t="str">
        <f t="shared" si="17"/>
        <v>y</v>
      </c>
      <c r="AW100" t="str">
        <f t="shared" si="18"/>
        <v>y</v>
      </c>
      <c r="AX100" t="str">
        <f t="shared" si="19"/>
        <v>y</v>
      </c>
      <c r="AZ100">
        <v>125545970263</v>
      </c>
      <c r="BA100" s="77">
        <f t="shared" si="20"/>
        <v>0</v>
      </c>
      <c r="BC100">
        <v>125545970263</v>
      </c>
      <c r="BD100" s="77">
        <f t="shared" si="21"/>
        <v>0</v>
      </c>
      <c r="BF100">
        <v>226371485559</v>
      </c>
      <c r="BG100" s="107">
        <f t="shared" si="22"/>
        <v>0</v>
      </c>
      <c r="BI100">
        <v>217578206658</v>
      </c>
      <c r="BJ100" s="107">
        <f t="shared" si="23"/>
        <v>0</v>
      </c>
      <c r="BL100">
        <v>256412462606</v>
      </c>
      <c r="BM100" s="117">
        <f t="shared" si="24"/>
        <v>0</v>
      </c>
      <c r="BO100">
        <v>245930211056</v>
      </c>
      <c r="BP100" s="107">
        <f t="shared" si="25"/>
        <v>0</v>
      </c>
    </row>
    <row r="101" spans="1:68">
      <c r="A101" s="48">
        <v>96</v>
      </c>
      <c r="B101" s="48"/>
      <c r="C101" s="48"/>
      <c r="D101" s="69"/>
      <c r="E101" s="69" t="s">
        <v>135</v>
      </c>
      <c r="F101" s="69"/>
      <c r="G101" s="69"/>
      <c r="H101" s="69"/>
      <c r="I101" s="69"/>
      <c r="J101" s="54">
        <v>0</v>
      </c>
      <c r="K101" s="54">
        <v>0</v>
      </c>
      <c r="L101" s="54">
        <v>0</v>
      </c>
      <c r="M101" s="54">
        <v>0</v>
      </c>
      <c r="N101" s="54">
        <v>0</v>
      </c>
      <c r="O101" s="54">
        <v>0</v>
      </c>
      <c r="P101" s="54">
        <v>0</v>
      </c>
      <c r="Q101" s="54">
        <v>0</v>
      </c>
      <c r="R101" s="54">
        <v>0</v>
      </c>
      <c r="S101" s="65">
        <v>0</v>
      </c>
      <c r="T101" s="65">
        <v>0</v>
      </c>
      <c r="U101" s="101">
        <v>0</v>
      </c>
      <c r="V101" s="77">
        <v>0</v>
      </c>
      <c r="W101" s="105">
        <v>0</v>
      </c>
      <c r="X101" s="105">
        <v>0</v>
      </c>
      <c r="Y101" s="105">
        <v>-1091601061</v>
      </c>
      <c r="Z101" s="105">
        <v>-977592551</v>
      </c>
      <c r="AA101" s="105">
        <v>-1062483022</v>
      </c>
      <c r="AB101" s="105">
        <v>-4607640011</v>
      </c>
      <c r="AC101" s="105">
        <v>-4589521045</v>
      </c>
      <c r="AD101" s="105">
        <v>-4454366334</v>
      </c>
      <c r="AE101" s="105">
        <v>-2831822711</v>
      </c>
      <c r="AF101" s="105">
        <v>-2243275211</v>
      </c>
      <c r="AG101" s="105">
        <v>-1091601061</v>
      </c>
      <c r="AH101" s="105">
        <v>-1708251812</v>
      </c>
      <c r="AI101" s="90">
        <v>-1708251812</v>
      </c>
      <c r="AJ101" s="79">
        <f t="shared" si="13"/>
        <v>0</v>
      </c>
      <c r="AL101" s="83"/>
      <c r="AM101" s="83" t="s">
        <v>135</v>
      </c>
      <c r="AN101" s="83"/>
      <c r="AO101" s="83"/>
      <c r="AP101" s="83"/>
      <c r="AQ101" s="83"/>
      <c r="AS101" t="str">
        <f t="shared" si="14"/>
        <v>y</v>
      </c>
      <c r="AT101" t="str">
        <f t="shared" si="15"/>
        <v>y</v>
      </c>
      <c r="AU101" t="str">
        <f t="shared" si="16"/>
        <v>y</v>
      </c>
      <c r="AV101" t="str">
        <f t="shared" si="17"/>
        <v>y</v>
      </c>
      <c r="AW101" t="str">
        <f t="shared" si="18"/>
        <v>y</v>
      </c>
      <c r="AX101" t="str">
        <f t="shared" si="19"/>
        <v>y</v>
      </c>
      <c r="AZ101">
        <v>0</v>
      </c>
      <c r="BA101" s="77">
        <f t="shared" si="20"/>
        <v>0</v>
      </c>
      <c r="BC101">
        <v>0</v>
      </c>
      <c r="BD101" s="77">
        <f t="shared" si="21"/>
        <v>0</v>
      </c>
      <c r="BF101">
        <v>-977592551</v>
      </c>
      <c r="BG101" s="107">
        <f t="shared" si="22"/>
        <v>0</v>
      </c>
      <c r="BI101">
        <v>-1062483022</v>
      </c>
      <c r="BJ101" s="107">
        <f t="shared" si="23"/>
        <v>0</v>
      </c>
      <c r="BL101">
        <v>-4589521045</v>
      </c>
      <c r="BM101" s="117">
        <f t="shared" si="24"/>
        <v>0</v>
      </c>
      <c r="BO101">
        <v>-4454366334</v>
      </c>
      <c r="BP101" s="107">
        <f t="shared" si="25"/>
        <v>0</v>
      </c>
    </row>
    <row r="102" spans="1:68">
      <c r="A102" s="48">
        <v>97</v>
      </c>
      <c r="B102" s="48"/>
      <c r="C102" s="48"/>
      <c r="D102" s="69"/>
      <c r="E102" s="69" t="s">
        <v>136</v>
      </c>
      <c r="F102" s="69"/>
      <c r="G102" s="69"/>
      <c r="H102" s="69"/>
      <c r="I102" s="69"/>
      <c r="J102" s="54">
        <v>0</v>
      </c>
      <c r="K102" s="54">
        <v>0</v>
      </c>
      <c r="L102" s="54">
        <v>0</v>
      </c>
      <c r="M102" s="54">
        <v>0</v>
      </c>
      <c r="N102" s="54">
        <v>0</v>
      </c>
      <c r="O102" s="54">
        <v>0</v>
      </c>
      <c r="P102" s="54">
        <v>0</v>
      </c>
      <c r="Q102" s="54">
        <v>0</v>
      </c>
      <c r="R102" s="54">
        <v>0</v>
      </c>
      <c r="S102" s="65">
        <v>0</v>
      </c>
      <c r="T102" s="65">
        <v>0</v>
      </c>
      <c r="U102" s="101">
        <v>0</v>
      </c>
      <c r="V102" s="77">
        <v>0</v>
      </c>
      <c r="W102" s="105">
        <v>0</v>
      </c>
      <c r="X102" s="105">
        <v>0</v>
      </c>
      <c r="Y102" s="105">
        <v>0</v>
      </c>
      <c r="Z102" s="105">
        <v>75430155</v>
      </c>
      <c r="AA102" s="105">
        <v>72851358</v>
      </c>
      <c r="AB102" s="105">
        <v>72851358</v>
      </c>
      <c r="AC102" s="105">
        <v>66076121</v>
      </c>
      <c r="AD102" s="105">
        <v>66076121</v>
      </c>
      <c r="AE102" s="105">
        <v>66076121</v>
      </c>
      <c r="AF102" s="105">
        <v>66076121</v>
      </c>
      <c r="AG102" s="105">
        <v>0</v>
      </c>
      <c r="AH102" s="105">
        <v>51545623</v>
      </c>
      <c r="AI102" s="90">
        <v>51545623</v>
      </c>
      <c r="AJ102" s="79">
        <f t="shared" si="13"/>
        <v>0</v>
      </c>
      <c r="AL102" s="83"/>
      <c r="AM102" s="83" t="s">
        <v>136</v>
      </c>
      <c r="AN102" s="83"/>
      <c r="AO102" s="83"/>
      <c r="AP102" s="83"/>
      <c r="AQ102" s="83"/>
      <c r="AS102" t="str">
        <f t="shared" si="14"/>
        <v>y</v>
      </c>
      <c r="AT102" t="str">
        <f t="shared" si="15"/>
        <v>y</v>
      </c>
      <c r="AU102" t="str">
        <f t="shared" si="16"/>
        <v>y</v>
      </c>
      <c r="AV102" t="str">
        <f t="shared" si="17"/>
        <v>y</v>
      </c>
      <c r="AW102" t="str">
        <f t="shared" si="18"/>
        <v>y</v>
      </c>
      <c r="AX102" t="str">
        <f t="shared" si="19"/>
        <v>y</v>
      </c>
      <c r="AZ102">
        <v>0</v>
      </c>
      <c r="BA102" s="77">
        <f t="shared" si="20"/>
        <v>0</v>
      </c>
      <c r="BC102">
        <v>0</v>
      </c>
      <c r="BD102" s="77">
        <f t="shared" si="21"/>
        <v>0</v>
      </c>
      <c r="BF102">
        <v>75430155</v>
      </c>
      <c r="BG102" s="107">
        <f t="shared" si="22"/>
        <v>0</v>
      </c>
      <c r="BI102">
        <v>72851358</v>
      </c>
      <c r="BJ102" s="107">
        <f t="shared" si="23"/>
        <v>0</v>
      </c>
      <c r="BL102">
        <v>66076121</v>
      </c>
      <c r="BM102" s="117">
        <f t="shared" si="24"/>
        <v>0</v>
      </c>
      <c r="BO102">
        <v>66076121</v>
      </c>
      <c r="BP102" s="107">
        <f t="shared" si="25"/>
        <v>0</v>
      </c>
    </row>
    <row r="103" spans="1:68">
      <c r="A103" s="48">
        <v>98</v>
      </c>
      <c r="B103" s="48"/>
      <c r="C103" s="48"/>
      <c r="D103" s="66"/>
      <c r="E103" s="66" t="s">
        <v>137</v>
      </c>
      <c r="F103" s="66"/>
      <c r="G103" s="66"/>
      <c r="H103" s="66"/>
      <c r="I103" s="66"/>
      <c r="J103" s="54">
        <v>96869755168993</v>
      </c>
      <c r="K103" s="54">
        <v>98213335606300</v>
      </c>
      <c r="L103" s="54">
        <v>99333013000073</v>
      </c>
      <c r="M103" s="54">
        <v>99612628869192</v>
      </c>
      <c r="N103" s="54">
        <v>101869220247736</v>
      </c>
      <c r="O103" s="54">
        <v>104112108474755</v>
      </c>
      <c r="P103" s="54">
        <v>104638292390277</v>
      </c>
      <c r="Q103" s="54">
        <v>105122840080718</v>
      </c>
      <c r="R103" s="54">
        <v>107316242218892</v>
      </c>
      <c r="S103" s="65">
        <v>108272424064125</v>
      </c>
      <c r="T103" s="65">
        <v>108189222569784</v>
      </c>
      <c r="U103" s="101">
        <v>109416586332299</v>
      </c>
      <c r="V103" s="77">
        <v>110178371893696</v>
      </c>
      <c r="W103" s="105">
        <v>113352162466507</v>
      </c>
      <c r="X103" s="105">
        <v>168924112885956</v>
      </c>
      <c r="Y103" s="105">
        <v>170844097949004</v>
      </c>
      <c r="Z103" s="105">
        <v>168532250744518</v>
      </c>
      <c r="AA103" s="105">
        <v>168314791523033</v>
      </c>
      <c r="AB103" s="105">
        <v>171899366490220</v>
      </c>
      <c r="AC103" s="105">
        <v>177731410444616</v>
      </c>
      <c r="AD103" s="105">
        <v>179474343725228</v>
      </c>
      <c r="AE103" s="105">
        <v>182428056011974</v>
      </c>
      <c r="AF103" s="105">
        <v>186453318066998</v>
      </c>
      <c r="AG103" s="105">
        <v>170844097949004</v>
      </c>
      <c r="AH103" s="105">
        <v>187647345473451</v>
      </c>
      <c r="AI103" s="90">
        <v>187647345473451</v>
      </c>
      <c r="AJ103" s="79">
        <f t="shared" si="13"/>
        <v>0</v>
      </c>
      <c r="AL103" s="82"/>
      <c r="AM103" s="82" t="s">
        <v>137</v>
      </c>
      <c r="AN103" s="82"/>
      <c r="AO103" s="82"/>
      <c r="AP103" s="82"/>
      <c r="AQ103" s="82"/>
      <c r="AS103" t="str">
        <f t="shared" si="14"/>
        <v>y</v>
      </c>
      <c r="AT103" t="str">
        <f t="shared" si="15"/>
        <v>y</v>
      </c>
      <c r="AU103" t="str">
        <f t="shared" si="16"/>
        <v>y</v>
      </c>
      <c r="AV103" t="str">
        <f t="shared" si="17"/>
        <v>y</v>
      </c>
      <c r="AW103" t="str">
        <f t="shared" si="18"/>
        <v>y</v>
      </c>
      <c r="AX103" t="str">
        <f t="shared" si="19"/>
        <v>y</v>
      </c>
      <c r="AZ103">
        <v>110178371893696</v>
      </c>
      <c r="BA103" s="77">
        <f t="shared" si="20"/>
        <v>0</v>
      </c>
      <c r="BC103">
        <v>110178371893696</v>
      </c>
      <c r="BD103" s="77">
        <f t="shared" si="21"/>
        <v>0</v>
      </c>
      <c r="BF103">
        <v>168532250744518</v>
      </c>
      <c r="BG103" s="107">
        <f t="shared" si="22"/>
        <v>0</v>
      </c>
      <c r="BI103">
        <v>168314791523033</v>
      </c>
      <c r="BJ103" s="107">
        <f t="shared" si="23"/>
        <v>0</v>
      </c>
      <c r="BL103">
        <v>177731410444616</v>
      </c>
      <c r="BM103" s="117">
        <f t="shared" si="24"/>
        <v>0</v>
      </c>
      <c r="BO103">
        <v>179474343725228</v>
      </c>
      <c r="BP103" s="107">
        <f t="shared" si="25"/>
        <v>0</v>
      </c>
    </row>
    <row r="104" spans="1:68">
      <c r="A104" s="48">
        <v>99</v>
      </c>
      <c r="B104" s="48"/>
      <c r="C104" s="48"/>
      <c r="D104" s="67"/>
      <c r="E104" s="67"/>
      <c r="F104" s="67" t="s">
        <v>375</v>
      </c>
      <c r="G104" s="67"/>
      <c r="H104" s="67"/>
      <c r="I104" s="67"/>
      <c r="J104" s="54">
        <v>44702022048465</v>
      </c>
      <c r="K104" s="54">
        <v>44819145888817</v>
      </c>
      <c r="L104" s="54">
        <v>45840531464468</v>
      </c>
      <c r="M104" s="54">
        <v>44476553361189</v>
      </c>
      <c r="N104" s="54">
        <v>46502923389863</v>
      </c>
      <c r="O104" s="54">
        <v>47363033060633</v>
      </c>
      <c r="P104" s="54">
        <v>47917986216377</v>
      </c>
      <c r="Q104" s="54">
        <v>48019612709886</v>
      </c>
      <c r="R104" s="54">
        <v>49019786067783</v>
      </c>
      <c r="S104" s="65">
        <v>49945246257999</v>
      </c>
      <c r="T104" s="65">
        <v>49893904894583</v>
      </c>
      <c r="U104" s="101">
        <v>49956858339654</v>
      </c>
      <c r="V104" s="77">
        <v>49744801291788</v>
      </c>
      <c r="W104" s="105">
        <v>50394489791125</v>
      </c>
      <c r="X104" s="105">
        <v>81484337765454</v>
      </c>
      <c r="Y104" s="105">
        <v>80790709239514</v>
      </c>
      <c r="Z104" s="105">
        <v>80670522401013</v>
      </c>
      <c r="AA104" s="105">
        <v>79001763672127</v>
      </c>
      <c r="AB104" s="105">
        <v>78346197790658</v>
      </c>
      <c r="AC104" s="105">
        <v>79745818103153</v>
      </c>
      <c r="AD104" s="105">
        <v>82922220640739</v>
      </c>
      <c r="AE104" s="105">
        <v>83493816255999</v>
      </c>
      <c r="AF104" s="105">
        <v>85434141361770</v>
      </c>
      <c r="AG104" s="105">
        <v>80790709239514</v>
      </c>
      <c r="AH104" s="105">
        <v>85684098214276</v>
      </c>
      <c r="AI104" s="90">
        <v>85684098214276</v>
      </c>
      <c r="AJ104" s="79">
        <f t="shared" si="13"/>
        <v>0</v>
      </c>
      <c r="AL104" s="83"/>
      <c r="AM104" s="83"/>
      <c r="AN104" s="83" t="s">
        <v>375</v>
      </c>
      <c r="AO104" s="83"/>
      <c r="AP104" s="83"/>
      <c r="AQ104" s="83"/>
      <c r="AS104" t="str">
        <f t="shared" si="14"/>
        <v>y</v>
      </c>
      <c r="AT104" t="str">
        <f t="shared" si="15"/>
        <v>y</v>
      </c>
      <c r="AU104" t="str">
        <f t="shared" si="16"/>
        <v>y</v>
      </c>
      <c r="AV104" t="str">
        <f t="shared" si="17"/>
        <v>y</v>
      </c>
      <c r="AW104" t="str">
        <f t="shared" si="18"/>
        <v>y</v>
      </c>
      <c r="AX104" t="str">
        <f t="shared" si="19"/>
        <v>y</v>
      </c>
      <c r="AZ104">
        <v>49744801291788</v>
      </c>
      <c r="BA104" s="77">
        <f t="shared" si="20"/>
        <v>0</v>
      </c>
      <c r="BC104">
        <v>49744801291788</v>
      </c>
      <c r="BD104" s="77">
        <f t="shared" si="21"/>
        <v>0</v>
      </c>
      <c r="BF104">
        <v>80670522401013</v>
      </c>
      <c r="BG104" s="107">
        <f t="shared" si="22"/>
        <v>0</v>
      </c>
      <c r="BI104">
        <v>79001763672127</v>
      </c>
      <c r="BJ104" s="107">
        <f t="shared" si="23"/>
        <v>0</v>
      </c>
      <c r="BL104">
        <v>79745818103153</v>
      </c>
      <c r="BM104" s="117">
        <f t="shared" si="24"/>
        <v>0</v>
      </c>
      <c r="BO104">
        <v>82922220640739</v>
      </c>
      <c r="BP104" s="107">
        <f t="shared" si="25"/>
        <v>0</v>
      </c>
    </row>
    <row r="105" spans="1:68">
      <c r="A105" s="48">
        <v>100</v>
      </c>
      <c r="B105" s="48"/>
      <c r="C105" s="48"/>
      <c r="D105" s="67"/>
      <c r="E105" s="67"/>
      <c r="F105" s="67" t="s">
        <v>376</v>
      </c>
      <c r="G105" s="67"/>
      <c r="H105" s="67"/>
      <c r="I105" s="67"/>
      <c r="J105" s="54">
        <v>50414979705173</v>
      </c>
      <c r="K105" s="54">
        <v>51486974664717</v>
      </c>
      <c r="L105" s="54">
        <v>51672538190297</v>
      </c>
      <c r="M105" s="54">
        <v>53214032773237</v>
      </c>
      <c r="N105" s="54">
        <v>53128065206222</v>
      </c>
      <c r="O105" s="54">
        <v>54358484375640</v>
      </c>
      <c r="P105" s="54">
        <v>54490711710015</v>
      </c>
      <c r="Q105" s="54">
        <v>54697407840577</v>
      </c>
      <c r="R105" s="54">
        <v>55821065542414</v>
      </c>
      <c r="S105" s="65">
        <v>55996013568016</v>
      </c>
      <c r="T105" s="65">
        <v>56025945421119</v>
      </c>
      <c r="U105" s="101">
        <v>57684121162671</v>
      </c>
      <c r="V105" s="77">
        <v>58589840937708</v>
      </c>
      <c r="W105" s="105">
        <v>61056757030500</v>
      </c>
      <c r="X105" s="105">
        <v>85030908106861</v>
      </c>
      <c r="Y105" s="105">
        <v>87722781169669</v>
      </c>
      <c r="Z105" s="105">
        <v>85073171637406</v>
      </c>
      <c r="AA105" s="105">
        <v>86611968271257</v>
      </c>
      <c r="AB105" s="105">
        <v>90787471566891</v>
      </c>
      <c r="AC105" s="105">
        <v>95108256038486</v>
      </c>
      <c r="AD105" s="105">
        <v>93846043301569</v>
      </c>
      <c r="AE105" s="105">
        <v>96204731982658</v>
      </c>
      <c r="AF105" s="105">
        <v>98202436449067</v>
      </c>
      <c r="AG105" s="105">
        <v>87722781169669</v>
      </c>
      <c r="AH105" s="105">
        <v>99137127354060</v>
      </c>
      <c r="AI105" s="90">
        <v>99137127354060</v>
      </c>
      <c r="AJ105" s="79">
        <f t="shared" si="13"/>
        <v>0</v>
      </c>
      <c r="AL105" s="83"/>
      <c r="AM105" s="83"/>
      <c r="AN105" s="83" t="s">
        <v>376</v>
      </c>
      <c r="AO105" s="83"/>
      <c r="AP105" s="83"/>
      <c r="AQ105" s="83"/>
      <c r="AS105" t="str">
        <f t="shared" si="14"/>
        <v>y</v>
      </c>
      <c r="AT105" t="str">
        <f t="shared" si="15"/>
        <v>y</v>
      </c>
      <c r="AU105" t="str">
        <f t="shared" si="16"/>
        <v>y</v>
      </c>
      <c r="AV105" t="str">
        <f t="shared" si="17"/>
        <v>y</v>
      </c>
      <c r="AW105" t="str">
        <f t="shared" si="18"/>
        <v>y</v>
      </c>
      <c r="AX105" t="str">
        <f t="shared" si="19"/>
        <v>y</v>
      </c>
      <c r="AZ105">
        <v>58589840937708</v>
      </c>
      <c r="BA105" s="77">
        <f t="shared" si="20"/>
        <v>0</v>
      </c>
      <c r="BC105">
        <v>58589840937708</v>
      </c>
      <c r="BD105" s="77">
        <f t="shared" si="21"/>
        <v>0</v>
      </c>
      <c r="BF105">
        <v>85073171637406</v>
      </c>
      <c r="BG105" s="107">
        <f t="shared" si="22"/>
        <v>0</v>
      </c>
      <c r="BI105">
        <v>86611968271257</v>
      </c>
      <c r="BJ105" s="107">
        <f t="shared" si="23"/>
        <v>0</v>
      </c>
      <c r="BL105">
        <v>95108256038486</v>
      </c>
      <c r="BM105" s="117">
        <f t="shared" si="24"/>
        <v>0</v>
      </c>
      <c r="BO105">
        <v>93846043301569</v>
      </c>
      <c r="BP105" s="107">
        <f t="shared" si="25"/>
        <v>0</v>
      </c>
    </row>
    <row r="106" spans="1:68">
      <c r="A106" s="48">
        <v>101</v>
      </c>
      <c r="B106" s="48"/>
      <c r="C106" s="48"/>
      <c r="D106" s="67"/>
      <c r="E106" s="67"/>
      <c r="F106" s="67" t="s">
        <v>377</v>
      </c>
      <c r="G106" s="67"/>
      <c r="H106" s="67"/>
      <c r="I106" s="67"/>
      <c r="J106" s="54">
        <v>1752753415355</v>
      </c>
      <c r="K106" s="54">
        <v>1907215052766</v>
      </c>
      <c r="L106" s="54">
        <v>1819943345308</v>
      </c>
      <c r="M106" s="54">
        <v>1922042734766</v>
      </c>
      <c r="N106" s="54">
        <v>2238231651651</v>
      </c>
      <c r="O106" s="54">
        <v>2390591038482</v>
      </c>
      <c r="P106" s="54">
        <v>2229594463885</v>
      </c>
      <c r="Q106" s="54">
        <v>2405819530255</v>
      </c>
      <c r="R106" s="54">
        <v>2475390608695</v>
      </c>
      <c r="S106" s="65">
        <v>2331164238110</v>
      </c>
      <c r="T106" s="65">
        <v>2269372254082</v>
      </c>
      <c r="U106" s="101">
        <v>1775606829974</v>
      </c>
      <c r="V106" s="77">
        <v>1801618405892</v>
      </c>
      <c r="W106" s="105">
        <v>1856524614882</v>
      </c>
      <c r="X106" s="105">
        <v>2363153643641</v>
      </c>
      <c r="Y106" s="105">
        <v>2283213712379</v>
      </c>
      <c r="Z106" s="105">
        <v>2239326420018</v>
      </c>
      <c r="AA106" s="105">
        <v>2152711631900</v>
      </c>
      <c r="AB106" s="105">
        <v>2208591942038</v>
      </c>
      <c r="AC106" s="105">
        <v>2314717362344</v>
      </c>
      <c r="AD106" s="105">
        <v>2165230082982</v>
      </c>
      <c r="AE106" s="105">
        <v>2173664509357</v>
      </c>
      <c r="AF106" s="105">
        <v>2225421252201</v>
      </c>
      <c r="AG106" s="105">
        <v>2283213712379</v>
      </c>
      <c r="AH106" s="105">
        <v>2275300679829</v>
      </c>
      <c r="AI106" s="90">
        <v>2275300679829</v>
      </c>
      <c r="AJ106" s="79">
        <f t="shared" si="13"/>
        <v>0</v>
      </c>
      <c r="AL106" s="83"/>
      <c r="AM106" s="83"/>
      <c r="AN106" s="83" t="s">
        <v>377</v>
      </c>
      <c r="AO106" s="83"/>
      <c r="AP106" s="83"/>
      <c r="AQ106" s="83"/>
      <c r="AS106" t="str">
        <f t="shared" si="14"/>
        <v>y</v>
      </c>
      <c r="AT106" t="str">
        <f t="shared" si="15"/>
        <v>y</v>
      </c>
      <c r="AU106" t="str">
        <f t="shared" si="16"/>
        <v>y</v>
      </c>
      <c r="AV106" t="str">
        <f t="shared" si="17"/>
        <v>y</v>
      </c>
      <c r="AW106" t="str">
        <f t="shared" si="18"/>
        <v>y</v>
      </c>
      <c r="AX106" t="str">
        <f t="shared" si="19"/>
        <v>y</v>
      </c>
      <c r="AZ106">
        <v>1801618405892</v>
      </c>
      <c r="BA106" s="77">
        <f t="shared" si="20"/>
        <v>0</v>
      </c>
      <c r="BC106">
        <v>1801618405892</v>
      </c>
      <c r="BD106" s="77">
        <f t="shared" si="21"/>
        <v>0</v>
      </c>
      <c r="BF106">
        <v>2239326420018</v>
      </c>
      <c r="BG106" s="107">
        <f t="shared" si="22"/>
        <v>0</v>
      </c>
      <c r="BI106">
        <v>2152711631900</v>
      </c>
      <c r="BJ106" s="107">
        <f t="shared" si="23"/>
        <v>0</v>
      </c>
      <c r="BL106">
        <v>2314717362344</v>
      </c>
      <c r="BM106" s="117">
        <f t="shared" si="24"/>
        <v>0</v>
      </c>
      <c r="BO106">
        <v>2165230082982</v>
      </c>
      <c r="BP106" s="107">
        <f t="shared" si="25"/>
        <v>0</v>
      </c>
    </row>
    <row r="107" spans="1:68">
      <c r="A107" s="48">
        <v>102</v>
      </c>
      <c r="B107" s="48"/>
      <c r="C107" s="48"/>
      <c r="D107" s="67"/>
      <c r="E107" s="67"/>
      <c r="F107" s="67" t="s">
        <v>378</v>
      </c>
      <c r="G107" s="67"/>
      <c r="H107" s="67"/>
      <c r="I107" s="67"/>
      <c r="J107" s="54">
        <v>0</v>
      </c>
      <c r="K107" s="54">
        <v>0</v>
      </c>
      <c r="L107" s="54">
        <v>0</v>
      </c>
      <c r="M107" s="54">
        <v>0</v>
      </c>
      <c r="N107" s="54">
        <v>0</v>
      </c>
      <c r="O107" s="54">
        <v>0</v>
      </c>
      <c r="P107" s="54">
        <v>0</v>
      </c>
      <c r="Q107" s="54">
        <v>0</v>
      </c>
      <c r="R107" s="54">
        <v>0</v>
      </c>
      <c r="S107" s="65">
        <v>0</v>
      </c>
      <c r="T107" s="65">
        <v>0</v>
      </c>
      <c r="U107" s="101">
        <v>0</v>
      </c>
      <c r="V107" s="77">
        <v>0</v>
      </c>
      <c r="W107" s="105">
        <v>0</v>
      </c>
      <c r="X107" s="105">
        <v>0</v>
      </c>
      <c r="Y107" s="105">
        <v>0</v>
      </c>
      <c r="Z107" s="105">
        <v>0</v>
      </c>
      <c r="AA107" s="105">
        <v>0</v>
      </c>
      <c r="AB107" s="105">
        <v>0</v>
      </c>
      <c r="AC107" s="105">
        <v>0</v>
      </c>
      <c r="AD107" s="105">
        <v>0</v>
      </c>
      <c r="AE107" s="105">
        <v>0</v>
      </c>
      <c r="AF107" s="105">
        <v>0</v>
      </c>
      <c r="AG107" s="105">
        <v>0</v>
      </c>
      <c r="AH107" s="105">
        <v>0</v>
      </c>
      <c r="AI107" s="90">
        <v>0</v>
      </c>
      <c r="AJ107" s="79">
        <f t="shared" si="13"/>
        <v>0</v>
      </c>
      <c r="AL107" s="83"/>
      <c r="AM107" s="83"/>
      <c r="AN107" s="83" t="s">
        <v>378</v>
      </c>
      <c r="AO107" s="83"/>
      <c r="AP107" s="83"/>
      <c r="AQ107" s="83"/>
      <c r="AS107" t="str">
        <f t="shared" si="14"/>
        <v>y</v>
      </c>
      <c r="AT107" t="str">
        <f t="shared" si="15"/>
        <v>y</v>
      </c>
      <c r="AU107" t="str">
        <f t="shared" si="16"/>
        <v>y</v>
      </c>
      <c r="AV107" t="str">
        <f t="shared" si="17"/>
        <v>y</v>
      </c>
      <c r="AW107" t="str">
        <f t="shared" si="18"/>
        <v>y</v>
      </c>
      <c r="AX107" t="str">
        <f t="shared" si="19"/>
        <v>y</v>
      </c>
      <c r="AZ107">
        <v>0</v>
      </c>
      <c r="BA107" s="77">
        <f t="shared" si="20"/>
        <v>0</v>
      </c>
      <c r="BC107">
        <v>0</v>
      </c>
      <c r="BD107" s="77">
        <f t="shared" si="21"/>
        <v>0</v>
      </c>
      <c r="BF107">
        <v>0</v>
      </c>
      <c r="BG107" s="107">
        <f t="shared" si="22"/>
        <v>0</v>
      </c>
      <c r="BI107">
        <v>0</v>
      </c>
      <c r="BJ107" s="107">
        <f t="shared" si="23"/>
        <v>0</v>
      </c>
      <c r="BL107">
        <v>0</v>
      </c>
      <c r="BM107" s="117">
        <f t="shared" si="24"/>
        <v>0</v>
      </c>
      <c r="BO107">
        <v>0</v>
      </c>
      <c r="BP107" s="107">
        <f t="shared" si="25"/>
        <v>0</v>
      </c>
    </row>
    <row r="108" spans="1:68">
      <c r="A108" s="48">
        <v>103</v>
      </c>
      <c r="B108" s="48"/>
      <c r="C108" s="48"/>
      <c r="D108" s="67"/>
      <c r="E108" s="67"/>
      <c r="F108" s="67" t="s">
        <v>379</v>
      </c>
      <c r="G108" s="67"/>
      <c r="H108" s="67"/>
      <c r="I108" s="67"/>
      <c r="J108" s="54">
        <v>0</v>
      </c>
      <c r="K108" s="54">
        <v>0</v>
      </c>
      <c r="L108" s="54">
        <v>0</v>
      </c>
      <c r="M108" s="54">
        <v>0</v>
      </c>
      <c r="N108" s="54">
        <v>0</v>
      </c>
      <c r="O108" s="54">
        <v>0</v>
      </c>
      <c r="P108" s="54">
        <v>0</v>
      </c>
      <c r="Q108" s="54">
        <v>0</v>
      </c>
      <c r="R108" s="54">
        <v>0</v>
      </c>
      <c r="S108" s="65">
        <v>0</v>
      </c>
      <c r="T108" s="65">
        <v>0</v>
      </c>
      <c r="U108" s="101">
        <v>0</v>
      </c>
      <c r="V108" s="77">
        <v>0</v>
      </c>
      <c r="W108" s="105">
        <v>0</v>
      </c>
      <c r="X108" s="105">
        <v>0</v>
      </c>
      <c r="Y108" s="105">
        <v>0</v>
      </c>
      <c r="Z108" s="105">
        <v>0</v>
      </c>
      <c r="AA108" s="105">
        <v>0</v>
      </c>
      <c r="AB108" s="105">
        <v>0</v>
      </c>
      <c r="AC108" s="105">
        <v>0</v>
      </c>
      <c r="AD108" s="105">
        <v>0</v>
      </c>
      <c r="AE108" s="105">
        <v>0</v>
      </c>
      <c r="AF108" s="105">
        <v>0</v>
      </c>
      <c r="AG108" s="105">
        <v>0</v>
      </c>
      <c r="AH108" s="105">
        <v>0</v>
      </c>
      <c r="AI108" s="90">
        <v>0</v>
      </c>
      <c r="AJ108" s="79">
        <f t="shared" si="13"/>
        <v>0</v>
      </c>
      <c r="AL108" s="83"/>
      <c r="AM108" s="83"/>
      <c r="AN108" s="83" t="s">
        <v>379</v>
      </c>
      <c r="AO108" s="83"/>
      <c r="AP108" s="83"/>
      <c r="AQ108" s="83"/>
      <c r="AS108" t="str">
        <f t="shared" si="14"/>
        <v>y</v>
      </c>
      <c r="AT108" t="str">
        <f t="shared" si="15"/>
        <v>y</v>
      </c>
      <c r="AU108" t="str">
        <f t="shared" si="16"/>
        <v>y</v>
      </c>
      <c r="AV108" t="str">
        <f t="shared" si="17"/>
        <v>y</v>
      </c>
      <c r="AW108" t="str">
        <f t="shared" si="18"/>
        <v>y</v>
      </c>
      <c r="AX108" t="str">
        <f t="shared" si="19"/>
        <v>y</v>
      </c>
      <c r="AZ108">
        <v>0</v>
      </c>
      <c r="BA108" s="77">
        <f t="shared" si="20"/>
        <v>0</v>
      </c>
      <c r="BC108">
        <v>0</v>
      </c>
      <c r="BD108" s="77">
        <f t="shared" si="21"/>
        <v>0</v>
      </c>
      <c r="BF108">
        <v>0</v>
      </c>
      <c r="BG108" s="107">
        <f t="shared" si="22"/>
        <v>0</v>
      </c>
      <c r="BI108">
        <v>0</v>
      </c>
      <c r="BJ108" s="107">
        <f t="shared" si="23"/>
        <v>0</v>
      </c>
      <c r="BL108">
        <v>0</v>
      </c>
      <c r="BM108" s="117">
        <f t="shared" si="24"/>
        <v>0</v>
      </c>
      <c r="BO108">
        <v>0</v>
      </c>
      <c r="BP108" s="107">
        <f t="shared" si="25"/>
        <v>0</v>
      </c>
    </row>
    <row r="109" spans="1:68">
      <c r="A109" s="48">
        <v>104</v>
      </c>
      <c r="B109" s="48"/>
      <c r="C109" s="48"/>
      <c r="D109" s="67"/>
      <c r="E109" s="67"/>
      <c r="F109" s="67" t="s">
        <v>380</v>
      </c>
      <c r="G109" s="67"/>
      <c r="H109" s="67"/>
      <c r="I109" s="67"/>
      <c r="J109" s="54">
        <v>0</v>
      </c>
      <c r="K109" s="54">
        <v>0</v>
      </c>
      <c r="L109" s="54">
        <v>0</v>
      </c>
      <c r="M109" s="54">
        <v>0</v>
      </c>
      <c r="N109" s="54">
        <v>0</v>
      </c>
      <c r="O109" s="54">
        <v>0</v>
      </c>
      <c r="P109" s="54">
        <v>0</v>
      </c>
      <c r="Q109" s="54">
        <v>0</v>
      </c>
      <c r="R109" s="54">
        <v>0</v>
      </c>
      <c r="S109" s="65">
        <v>0</v>
      </c>
      <c r="T109" s="65">
        <v>0</v>
      </c>
      <c r="U109" s="101">
        <v>0</v>
      </c>
      <c r="V109" s="77">
        <v>42111258308</v>
      </c>
      <c r="W109" s="105">
        <v>44391030000</v>
      </c>
      <c r="X109" s="105">
        <v>45713370000</v>
      </c>
      <c r="Y109" s="105">
        <v>47393827442</v>
      </c>
      <c r="Z109" s="105">
        <v>549230286081</v>
      </c>
      <c r="AA109" s="105">
        <v>548347947749</v>
      </c>
      <c r="AB109" s="105">
        <v>557105190633</v>
      </c>
      <c r="AC109" s="105">
        <v>562618940633</v>
      </c>
      <c r="AD109" s="105">
        <v>540849699938</v>
      </c>
      <c r="AE109" s="105">
        <v>555843263960</v>
      </c>
      <c r="AF109" s="105">
        <v>591319003960</v>
      </c>
      <c r="AG109" s="105">
        <v>47393827442</v>
      </c>
      <c r="AH109" s="105">
        <v>550819225286</v>
      </c>
      <c r="AI109" s="90">
        <v>550819225286</v>
      </c>
      <c r="AJ109" s="79">
        <f t="shared" si="13"/>
        <v>0</v>
      </c>
      <c r="AL109" s="83"/>
      <c r="AM109" s="83"/>
      <c r="AN109" s="83" t="s">
        <v>380</v>
      </c>
      <c r="AO109" s="83"/>
      <c r="AP109" s="83"/>
      <c r="AQ109" s="83"/>
      <c r="AS109" t="str">
        <f t="shared" si="14"/>
        <v>y</v>
      </c>
      <c r="AT109" t="str">
        <f t="shared" si="15"/>
        <v>y</v>
      </c>
      <c r="AU109" t="str">
        <f t="shared" si="16"/>
        <v>y</v>
      </c>
      <c r="AV109" t="str">
        <f t="shared" si="17"/>
        <v>y</v>
      </c>
      <c r="AW109" t="str">
        <f t="shared" si="18"/>
        <v>y</v>
      </c>
      <c r="AX109" t="str">
        <f t="shared" si="19"/>
        <v>y</v>
      </c>
      <c r="AZ109">
        <v>42111258308</v>
      </c>
      <c r="BA109" s="77">
        <f t="shared" si="20"/>
        <v>0</v>
      </c>
      <c r="BC109">
        <v>42111258308</v>
      </c>
      <c r="BD109" s="77">
        <f t="shared" si="21"/>
        <v>0</v>
      </c>
      <c r="BF109">
        <v>549230286081</v>
      </c>
      <c r="BG109" s="107">
        <f t="shared" si="22"/>
        <v>0</v>
      </c>
      <c r="BI109">
        <v>548347947749</v>
      </c>
      <c r="BJ109" s="107">
        <f t="shared" si="23"/>
        <v>0</v>
      </c>
      <c r="BL109">
        <v>562618940633</v>
      </c>
      <c r="BM109" s="117">
        <f t="shared" si="24"/>
        <v>0</v>
      </c>
      <c r="BO109">
        <v>540849699938</v>
      </c>
      <c r="BP109" s="107">
        <f t="shared" si="25"/>
        <v>0</v>
      </c>
    </row>
    <row r="110" spans="1:68">
      <c r="A110" s="48">
        <v>105</v>
      </c>
      <c r="B110" s="48"/>
      <c r="C110" s="48"/>
      <c r="D110" s="66"/>
      <c r="E110" s="66" t="s">
        <v>138</v>
      </c>
      <c r="F110" s="66"/>
      <c r="G110" s="66"/>
      <c r="H110" s="66"/>
      <c r="I110" s="66"/>
      <c r="J110" s="54">
        <v>5104700024164</v>
      </c>
      <c r="K110" s="54">
        <v>5492494945093</v>
      </c>
      <c r="L110" s="54">
        <v>5419127308318</v>
      </c>
      <c r="M110" s="54">
        <v>4522022861754</v>
      </c>
      <c r="N110" s="54">
        <v>5326303308583</v>
      </c>
      <c r="O110" s="54">
        <v>5856083206326</v>
      </c>
      <c r="P110" s="54">
        <v>5387611911987</v>
      </c>
      <c r="Q110" s="54">
        <v>4761182122804</v>
      </c>
      <c r="R110" s="54">
        <v>5350338297515</v>
      </c>
      <c r="S110" s="65">
        <v>5520419303610</v>
      </c>
      <c r="T110" s="65">
        <v>5491712889544</v>
      </c>
      <c r="U110" s="101">
        <v>5747342416774</v>
      </c>
      <c r="V110" s="77">
        <v>5990021775386</v>
      </c>
      <c r="W110" s="105">
        <v>6224490583075</v>
      </c>
      <c r="X110" s="105">
        <v>23015028702244</v>
      </c>
      <c r="Y110" s="105">
        <v>22597841751905.758</v>
      </c>
      <c r="Z110" s="105">
        <v>23874065213690</v>
      </c>
      <c r="AA110" s="105">
        <v>23051910095974</v>
      </c>
      <c r="AB110" s="105">
        <v>22407514934130</v>
      </c>
      <c r="AC110" s="105">
        <v>21859068888058</v>
      </c>
      <c r="AD110" s="105">
        <v>19855087807073</v>
      </c>
      <c r="AE110" s="105">
        <v>21115613755757</v>
      </c>
      <c r="AF110" s="105">
        <v>21078851615031</v>
      </c>
      <c r="AG110" s="105">
        <v>22597841751905.758</v>
      </c>
      <c r="AH110" s="105">
        <v>19878908312527</v>
      </c>
      <c r="AI110" s="90">
        <v>19878908312527</v>
      </c>
      <c r="AJ110" s="79">
        <f t="shared" si="13"/>
        <v>0</v>
      </c>
      <c r="AL110" s="82"/>
      <c r="AM110" s="82" t="s">
        <v>138</v>
      </c>
      <c r="AN110" s="82"/>
      <c r="AO110" s="82"/>
      <c r="AP110" s="82"/>
      <c r="AQ110" s="82"/>
      <c r="AS110" t="str">
        <f t="shared" si="14"/>
        <v>y</v>
      </c>
      <c r="AT110" t="str">
        <f t="shared" si="15"/>
        <v>y</v>
      </c>
      <c r="AU110" t="str">
        <f t="shared" si="16"/>
        <v>y</v>
      </c>
      <c r="AV110" t="str">
        <f t="shared" si="17"/>
        <v>y</v>
      </c>
      <c r="AW110" t="str">
        <f t="shared" si="18"/>
        <v>y</v>
      </c>
      <c r="AX110" t="str">
        <f t="shared" si="19"/>
        <v>y</v>
      </c>
      <c r="AZ110">
        <v>5990021775386</v>
      </c>
      <c r="BA110" s="77">
        <f t="shared" si="20"/>
        <v>0</v>
      </c>
      <c r="BC110">
        <v>5990021775386</v>
      </c>
      <c r="BD110" s="77">
        <f t="shared" si="21"/>
        <v>0</v>
      </c>
      <c r="BF110">
        <v>23874065213690</v>
      </c>
      <c r="BG110" s="107">
        <f t="shared" si="22"/>
        <v>0</v>
      </c>
      <c r="BI110">
        <v>23051910095974</v>
      </c>
      <c r="BJ110" s="107">
        <f t="shared" si="23"/>
        <v>0</v>
      </c>
      <c r="BL110">
        <v>21859068888058</v>
      </c>
      <c r="BM110" s="117">
        <f t="shared" si="24"/>
        <v>0</v>
      </c>
      <c r="BO110">
        <v>19855087807073</v>
      </c>
      <c r="BP110" s="107">
        <f t="shared" si="25"/>
        <v>0</v>
      </c>
    </row>
    <row r="111" spans="1:68">
      <c r="A111" s="48">
        <v>106</v>
      </c>
      <c r="B111" s="48"/>
      <c r="C111" s="48"/>
      <c r="D111" s="67"/>
      <c r="E111" s="67"/>
      <c r="F111" s="67" t="s">
        <v>381</v>
      </c>
      <c r="G111" s="67"/>
      <c r="H111" s="67"/>
      <c r="I111" s="67"/>
      <c r="J111" s="54">
        <v>3210240728896</v>
      </c>
      <c r="K111" s="54">
        <v>3266555121666</v>
      </c>
      <c r="L111" s="54">
        <v>3390199351645</v>
      </c>
      <c r="M111" s="54">
        <v>2613258218472</v>
      </c>
      <c r="N111" s="54">
        <v>3093010772190</v>
      </c>
      <c r="O111" s="54">
        <v>3381807507274</v>
      </c>
      <c r="P111" s="54">
        <v>3246956792070</v>
      </c>
      <c r="Q111" s="54">
        <v>2609250843569</v>
      </c>
      <c r="R111" s="54">
        <v>2887598043928</v>
      </c>
      <c r="S111" s="65">
        <v>2401989095935</v>
      </c>
      <c r="T111" s="65">
        <v>2490508727596</v>
      </c>
      <c r="U111" s="101">
        <v>2182529785026</v>
      </c>
      <c r="V111" s="77">
        <v>2031878369486</v>
      </c>
      <c r="W111" s="105">
        <v>2121497350259</v>
      </c>
      <c r="X111" s="105">
        <v>15534124193266</v>
      </c>
      <c r="Y111" s="105">
        <v>14547268074739</v>
      </c>
      <c r="Z111" s="105">
        <v>14320093114950</v>
      </c>
      <c r="AA111" s="105">
        <v>13746349320090</v>
      </c>
      <c r="AB111" s="105">
        <v>12539545974160</v>
      </c>
      <c r="AC111" s="105">
        <v>14018560719576</v>
      </c>
      <c r="AD111" s="105">
        <v>13292948126753</v>
      </c>
      <c r="AE111" s="105">
        <v>14355550485650</v>
      </c>
      <c r="AF111" s="105">
        <v>14806976770000</v>
      </c>
      <c r="AG111" s="105">
        <v>14547268074739</v>
      </c>
      <c r="AH111" s="105">
        <v>15931410748843</v>
      </c>
      <c r="AI111" s="90">
        <v>15931410748843</v>
      </c>
      <c r="AJ111" s="79">
        <f t="shared" si="13"/>
        <v>0</v>
      </c>
      <c r="AL111" s="83"/>
      <c r="AM111" s="83"/>
      <c r="AN111" s="83" t="s">
        <v>381</v>
      </c>
      <c r="AO111" s="83"/>
      <c r="AP111" s="83"/>
      <c r="AQ111" s="83"/>
      <c r="AS111" t="str">
        <f t="shared" si="14"/>
        <v>y</v>
      </c>
      <c r="AT111" t="str">
        <f t="shared" si="15"/>
        <v>y</v>
      </c>
      <c r="AU111" t="str">
        <f t="shared" si="16"/>
        <v>y</v>
      </c>
      <c r="AV111" t="str">
        <f t="shared" si="17"/>
        <v>y</v>
      </c>
      <c r="AW111" t="str">
        <f t="shared" si="18"/>
        <v>y</v>
      </c>
      <c r="AX111" t="str">
        <f t="shared" si="19"/>
        <v>y</v>
      </c>
      <c r="AZ111">
        <v>2031878369486</v>
      </c>
      <c r="BA111" s="77">
        <f t="shared" si="20"/>
        <v>0</v>
      </c>
      <c r="BC111">
        <v>2031878369486</v>
      </c>
      <c r="BD111" s="77">
        <f t="shared" si="21"/>
        <v>0</v>
      </c>
      <c r="BF111">
        <v>14320093114950</v>
      </c>
      <c r="BG111" s="107">
        <f t="shared" si="22"/>
        <v>0</v>
      </c>
      <c r="BI111">
        <v>13746349320090</v>
      </c>
      <c r="BJ111" s="107">
        <f t="shared" si="23"/>
        <v>0</v>
      </c>
      <c r="BL111">
        <v>14018560719576</v>
      </c>
      <c r="BM111" s="117">
        <f t="shared" si="24"/>
        <v>0</v>
      </c>
      <c r="BO111">
        <v>13292948126753</v>
      </c>
      <c r="BP111" s="107">
        <f t="shared" si="25"/>
        <v>0</v>
      </c>
    </row>
    <row r="112" spans="1:68">
      <c r="A112" s="48">
        <v>107</v>
      </c>
      <c r="B112" s="48"/>
      <c r="C112" s="48"/>
      <c r="D112" s="67"/>
      <c r="E112" s="67"/>
      <c r="F112" s="67" t="s">
        <v>382</v>
      </c>
      <c r="G112" s="67"/>
      <c r="H112" s="67"/>
      <c r="I112" s="67"/>
      <c r="J112" s="54">
        <v>157016400000</v>
      </c>
      <c r="K112" s="54">
        <v>170762400000</v>
      </c>
      <c r="L112" s="54">
        <v>111860000000</v>
      </c>
      <c r="M112" s="54">
        <v>96399000000</v>
      </c>
      <c r="N112" s="54">
        <v>100089000000</v>
      </c>
      <c r="O112" s="54">
        <v>298922000000</v>
      </c>
      <c r="P112" s="54">
        <v>96804000000</v>
      </c>
      <c r="Q112" s="54">
        <v>139299600000</v>
      </c>
      <c r="R112" s="54">
        <v>208416000000</v>
      </c>
      <c r="S112" s="65">
        <v>933248000000</v>
      </c>
      <c r="T112" s="65">
        <v>630360000000</v>
      </c>
      <c r="U112" s="101">
        <v>1022256000000</v>
      </c>
      <c r="V112" s="77">
        <v>1149200000000</v>
      </c>
      <c r="W112" s="105">
        <v>1247751000000</v>
      </c>
      <c r="X112" s="105">
        <v>2960209512825</v>
      </c>
      <c r="Y112" s="105">
        <v>3249833367322.7598</v>
      </c>
      <c r="Z112" s="105">
        <v>4834073838009</v>
      </c>
      <c r="AA112" s="105">
        <v>4716998525078</v>
      </c>
      <c r="AB112" s="105">
        <v>5614738163563</v>
      </c>
      <c r="AC112" s="105">
        <v>3623233635562</v>
      </c>
      <c r="AD112" s="105">
        <v>2868488701757</v>
      </c>
      <c r="AE112" s="105">
        <v>3380171287875</v>
      </c>
      <c r="AF112" s="105">
        <v>2912049685026</v>
      </c>
      <c r="AG112" s="105">
        <v>3249833367322.7598</v>
      </c>
      <c r="AH112" s="105">
        <v>2878017570508</v>
      </c>
      <c r="AI112" s="90">
        <v>2878017570508</v>
      </c>
      <c r="AJ112" s="79">
        <f t="shared" si="13"/>
        <v>0</v>
      </c>
      <c r="AL112" s="83"/>
      <c r="AM112" s="83"/>
      <c r="AN112" s="83" t="s">
        <v>382</v>
      </c>
      <c r="AO112" s="83"/>
      <c r="AP112" s="83"/>
      <c r="AQ112" s="83"/>
      <c r="AS112" t="str">
        <f t="shared" si="14"/>
        <v>y</v>
      </c>
      <c r="AT112" t="str">
        <f t="shared" si="15"/>
        <v>y</v>
      </c>
      <c r="AU112" t="str">
        <f t="shared" si="16"/>
        <v>y</v>
      </c>
      <c r="AV112" t="str">
        <f t="shared" si="17"/>
        <v>y</v>
      </c>
      <c r="AW112" t="str">
        <f t="shared" si="18"/>
        <v>y</v>
      </c>
      <c r="AX112" t="str">
        <f t="shared" si="19"/>
        <v>y</v>
      </c>
      <c r="AZ112">
        <v>1149200000000</v>
      </c>
      <c r="BA112" s="77">
        <f t="shared" si="20"/>
        <v>0</v>
      </c>
      <c r="BC112">
        <v>1149200000000</v>
      </c>
      <c r="BD112" s="77">
        <f t="shared" si="21"/>
        <v>0</v>
      </c>
      <c r="BF112">
        <v>4834073838009</v>
      </c>
      <c r="BG112" s="107">
        <f t="shared" si="22"/>
        <v>0</v>
      </c>
      <c r="BI112">
        <v>4716998525078</v>
      </c>
      <c r="BJ112" s="107">
        <f t="shared" si="23"/>
        <v>0</v>
      </c>
      <c r="BL112">
        <v>3623233635562</v>
      </c>
      <c r="BM112" s="117">
        <f t="shared" si="24"/>
        <v>0</v>
      </c>
      <c r="BO112">
        <v>2868488701757</v>
      </c>
      <c r="BP112" s="107">
        <f t="shared" si="25"/>
        <v>0</v>
      </c>
    </row>
    <row r="113" spans="1:68">
      <c r="A113" s="48">
        <v>108</v>
      </c>
      <c r="B113" s="48"/>
      <c r="C113" s="48"/>
      <c r="D113" s="67"/>
      <c r="E113" s="67"/>
      <c r="F113" s="67" t="s">
        <v>383</v>
      </c>
      <c r="G113" s="67"/>
      <c r="H113" s="67"/>
      <c r="I113" s="67"/>
      <c r="J113" s="54">
        <v>0</v>
      </c>
      <c r="K113" s="54">
        <v>0</v>
      </c>
      <c r="L113" s="54">
        <v>2572780000</v>
      </c>
      <c r="M113" s="54">
        <v>15176201680</v>
      </c>
      <c r="N113" s="54">
        <v>23686395480</v>
      </c>
      <c r="O113" s="54">
        <v>43542358160</v>
      </c>
      <c r="P113" s="54">
        <v>46019868680</v>
      </c>
      <c r="Q113" s="54">
        <v>44231316550</v>
      </c>
      <c r="R113" s="54">
        <v>43198224000</v>
      </c>
      <c r="S113" s="65">
        <v>40293489600</v>
      </c>
      <c r="T113" s="65">
        <v>55656060300</v>
      </c>
      <c r="U113" s="101">
        <v>107267080800</v>
      </c>
      <c r="V113" s="77">
        <v>475899014404</v>
      </c>
      <c r="W113" s="105">
        <v>483785998830</v>
      </c>
      <c r="X113" s="105">
        <v>1826343283180</v>
      </c>
      <c r="Y113" s="105">
        <v>2141819568136</v>
      </c>
      <c r="Z113" s="105">
        <v>2170036831053</v>
      </c>
      <c r="AA113" s="105">
        <v>2234902956607</v>
      </c>
      <c r="AB113" s="105">
        <v>2111161163581</v>
      </c>
      <c r="AC113" s="105">
        <v>2538979837136</v>
      </c>
      <c r="AD113" s="105">
        <v>2329309308331</v>
      </c>
      <c r="AE113" s="105">
        <v>2898706840311</v>
      </c>
      <c r="AF113" s="105">
        <v>2935425992985</v>
      </c>
      <c r="AG113" s="105">
        <v>2141819568136</v>
      </c>
      <c r="AH113" s="105">
        <v>683387745862</v>
      </c>
      <c r="AI113" s="90">
        <v>683387745862</v>
      </c>
      <c r="AJ113" s="79">
        <f t="shared" si="13"/>
        <v>0</v>
      </c>
      <c r="AL113" s="83"/>
      <c r="AM113" s="83"/>
      <c r="AN113" s="83" t="s">
        <v>383</v>
      </c>
      <c r="AO113" s="83"/>
      <c r="AP113" s="83"/>
      <c r="AQ113" s="83"/>
      <c r="AS113" t="str">
        <f t="shared" si="14"/>
        <v>y</v>
      </c>
      <c r="AT113" t="str">
        <f t="shared" si="15"/>
        <v>y</v>
      </c>
      <c r="AU113" t="str">
        <f t="shared" si="16"/>
        <v>y</v>
      </c>
      <c r="AV113" t="str">
        <f t="shared" si="17"/>
        <v>y</v>
      </c>
      <c r="AW113" t="str">
        <f t="shared" si="18"/>
        <v>y</v>
      </c>
      <c r="AX113" t="str">
        <f t="shared" si="19"/>
        <v>y</v>
      </c>
      <c r="AZ113">
        <v>475899014404</v>
      </c>
      <c r="BA113" s="77">
        <f t="shared" si="20"/>
        <v>0</v>
      </c>
      <c r="BC113">
        <v>475899014404</v>
      </c>
      <c r="BD113" s="77">
        <f t="shared" si="21"/>
        <v>0</v>
      </c>
      <c r="BF113">
        <v>2170036831053</v>
      </c>
      <c r="BG113" s="107">
        <f t="shared" si="22"/>
        <v>0</v>
      </c>
      <c r="BI113">
        <v>2234902956607</v>
      </c>
      <c r="BJ113" s="107">
        <f t="shared" si="23"/>
        <v>0</v>
      </c>
      <c r="BL113">
        <v>2538979837136</v>
      </c>
      <c r="BM113" s="117">
        <f t="shared" si="24"/>
        <v>0</v>
      </c>
      <c r="BO113">
        <v>2329309308331</v>
      </c>
      <c r="BP113" s="107">
        <f t="shared" si="25"/>
        <v>0</v>
      </c>
    </row>
    <row r="114" spans="1:68">
      <c r="A114" s="48">
        <v>109</v>
      </c>
      <c r="B114" s="48"/>
      <c r="C114" s="48"/>
      <c r="D114" s="67"/>
      <c r="E114" s="67"/>
      <c r="F114" s="67" t="s">
        <v>384</v>
      </c>
      <c r="G114" s="67"/>
      <c r="H114" s="67"/>
      <c r="I114" s="67"/>
      <c r="J114" s="54">
        <v>30525225255</v>
      </c>
      <c r="K114" s="54">
        <v>30750607114</v>
      </c>
      <c r="L114" s="54">
        <v>29611608171</v>
      </c>
      <c r="M114" s="54">
        <v>28158728029</v>
      </c>
      <c r="N114" s="54">
        <v>29030360679</v>
      </c>
      <c r="O114" s="54">
        <v>75214096885</v>
      </c>
      <c r="P114" s="54">
        <v>81755391208</v>
      </c>
      <c r="Q114" s="54">
        <v>92406644903</v>
      </c>
      <c r="R114" s="54">
        <v>128062163079</v>
      </c>
      <c r="S114" s="65">
        <v>157607504264</v>
      </c>
      <c r="T114" s="65">
        <v>235451248195</v>
      </c>
      <c r="U114" s="101">
        <v>265023734654</v>
      </c>
      <c r="V114" s="77">
        <v>259278905080</v>
      </c>
      <c r="W114" s="105">
        <v>264796796129</v>
      </c>
      <c r="X114" s="105">
        <v>305871362328</v>
      </c>
      <c r="Y114" s="105">
        <v>341600058082</v>
      </c>
      <c r="Z114" s="105">
        <v>339833740169</v>
      </c>
      <c r="AA114" s="105">
        <v>327957079267</v>
      </c>
      <c r="AB114" s="105">
        <v>319647090973</v>
      </c>
      <c r="AC114" s="105">
        <v>338502605188</v>
      </c>
      <c r="AD114" s="105">
        <v>285149177219</v>
      </c>
      <c r="AE114" s="105">
        <v>259391658043</v>
      </c>
      <c r="AF114" s="105">
        <v>250864538120</v>
      </c>
      <c r="AG114" s="105">
        <v>341600058082</v>
      </c>
      <c r="AH114" s="105">
        <v>248630227558</v>
      </c>
      <c r="AI114" s="90">
        <v>248630227558</v>
      </c>
      <c r="AJ114" s="79">
        <f t="shared" si="13"/>
        <v>0</v>
      </c>
      <c r="AL114" s="83"/>
      <c r="AM114" s="83"/>
      <c r="AN114" s="83" t="s">
        <v>384</v>
      </c>
      <c r="AO114" s="83"/>
      <c r="AP114" s="83"/>
      <c r="AQ114" s="83"/>
      <c r="AS114" t="str">
        <f t="shared" si="14"/>
        <v>y</v>
      </c>
      <c r="AT114" t="str">
        <f t="shared" si="15"/>
        <v>y</v>
      </c>
      <c r="AU114" t="str">
        <f t="shared" si="16"/>
        <v>y</v>
      </c>
      <c r="AV114" t="str">
        <f t="shared" si="17"/>
        <v>y</v>
      </c>
      <c r="AW114" t="str">
        <f t="shared" si="18"/>
        <v>y</v>
      </c>
      <c r="AX114" t="str">
        <f t="shared" si="19"/>
        <v>y</v>
      </c>
      <c r="AZ114">
        <v>259278905080</v>
      </c>
      <c r="BA114" s="77">
        <f t="shared" si="20"/>
        <v>0</v>
      </c>
      <c r="BC114">
        <v>259278905080</v>
      </c>
      <c r="BD114" s="77">
        <f t="shared" si="21"/>
        <v>0</v>
      </c>
      <c r="BF114">
        <v>339833740169</v>
      </c>
      <c r="BG114" s="107">
        <f t="shared" si="22"/>
        <v>0</v>
      </c>
      <c r="BI114">
        <v>327957079267</v>
      </c>
      <c r="BJ114" s="107">
        <f t="shared" si="23"/>
        <v>0</v>
      </c>
      <c r="BL114">
        <v>338502605188</v>
      </c>
      <c r="BM114" s="117">
        <f t="shared" si="24"/>
        <v>0</v>
      </c>
      <c r="BO114">
        <v>285149177219</v>
      </c>
      <c r="BP114" s="107">
        <f t="shared" si="25"/>
        <v>0</v>
      </c>
    </row>
    <row r="115" spans="1:68">
      <c r="A115" s="48">
        <v>110</v>
      </c>
      <c r="B115" s="48"/>
      <c r="C115" s="48"/>
      <c r="D115" s="67"/>
      <c r="E115" s="67"/>
      <c r="F115" s="67" t="s">
        <v>385</v>
      </c>
      <c r="G115" s="67"/>
      <c r="H115" s="67"/>
      <c r="I115" s="67"/>
      <c r="J115" s="54">
        <v>1706917670013</v>
      </c>
      <c r="K115" s="54">
        <v>2024426816313</v>
      </c>
      <c r="L115" s="54">
        <v>1884883568502</v>
      </c>
      <c r="M115" s="54">
        <v>1769030713573</v>
      </c>
      <c r="N115" s="54">
        <v>2080486780234</v>
      </c>
      <c r="O115" s="54">
        <v>2056597244007</v>
      </c>
      <c r="P115" s="54">
        <v>1916075860029</v>
      </c>
      <c r="Q115" s="54">
        <v>1875993717782</v>
      </c>
      <c r="R115" s="54">
        <v>2083063866508</v>
      </c>
      <c r="S115" s="65">
        <v>1987281213811</v>
      </c>
      <c r="T115" s="65">
        <v>2079736853453</v>
      </c>
      <c r="U115" s="101">
        <v>2170265816294</v>
      </c>
      <c r="V115" s="77">
        <v>2073765486416</v>
      </c>
      <c r="W115" s="105">
        <v>2106659437857</v>
      </c>
      <c r="X115" s="105">
        <v>2388480350645</v>
      </c>
      <c r="Y115" s="105">
        <v>2317320683626</v>
      </c>
      <c r="Z115" s="105">
        <v>2210027689509</v>
      </c>
      <c r="AA115" s="105">
        <v>2025702214932</v>
      </c>
      <c r="AB115" s="105">
        <v>1822422541853</v>
      </c>
      <c r="AC115" s="105">
        <v>1339792090596</v>
      </c>
      <c r="AD115" s="105">
        <v>1079192493013</v>
      </c>
      <c r="AE115" s="105">
        <v>221793483878</v>
      </c>
      <c r="AF115" s="105">
        <v>173534628900</v>
      </c>
      <c r="AG115" s="105">
        <v>2317320683626</v>
      </c>
      <c r="AH115" s="105">
        <v>137462019756</v>
      </c>
      <c r="AI115" s="90">
        <v>137462019756</v>
      </c>
      <c r="AJ115" s="79">
        <f t="shared" si="13"/>
        <v>0</v>
      </c>
      <c r="AL115" s="83"/>
      <c r="AM115" s="83"/>
      <c r="AN115" s="83" t="s">
        <v>385</v>
      </c>
      <c r="AO115" s="83"/>
      <c r="AP115" s="83"/>
      <c r="AQ115" s="83"/>
      <c r="AS115" t="str">
        <f t="shared" si="14"/>
        <v>y</v>
      </c>
      <c r="AT115" t="str">
        <f t="shared" si="15"/>
        <v>y</v>
      </c>
      <c r="AU115" t="str">
        <f t="shared" si="16"/>
        <v>y</v>
      </c>
      <c r="AV115" t="str">
        <f t="shared" si="17"/>
        <v>y</v>
      </c>
      <c r="AW115" t="str">
        <f t="shared" si="18"/>
        <v>y</v>
      </c>
      <c r="AX115" t="str">
        <f t="shared" si="19"/>
        <v>y</v>
      </c>
      <c r="AZ115">
        <v>2073765486416</v>
      </c>
      <c r="BA115" s="77">
        <f t="shared" si="20"/>
        <v>0</v>
      </c>
      <c r="BC115">
        <v>2073765486416</v>
      </c>
      <c r="BD115" s="77">
        <f t="shared" si="21"/>
        <v>0</v>
      </c>
      <c r="BF115">
        <v>2210027689509</v>
      </c>
      <c r="BG115" s="107">
        <f t="shared" si="22"/>
        <v>0</v>
      </c>
      <c r="BI115">
        <v>2025702214932</v>
      </c>
      <c r="BJ115" s="107">
        <f t="shared" si="23"/>
        <v>0</v>
      </c>
      <c r="BL115">
        <v>1339792090596</v>
      </c>
      <c r="BM115" s="117">
        <f t="shared" si="24"/>
        <v>0</v>
      </c>
      <c r="BO115">
        <v>1079192493013</v>
      </c>
      <c r="BP115" s="107">
        <f t="shared" si="25"/>
        <v>0</v>
      </c>
    </row>
    <row r="116" spans="1:68">
      <c r="A116" s="48">
        <v>111</v>
      </c>
      <c r="B116" s="24" t="s">
        <v>53</v>
      </c>
      <c r="C116" s="48"/>
      <c r="D116" s="67"/>
      <c r="E116" s="67" t="s">
        <v>139</v>
      </c>
      <c r="F116" s="67"/>
      <c r="G116" s="67"/>
      <c r="H116" s="67"/>
      <c r="I116" s="67"/>
      <c r="J116" s="54">
        <v>3744552247008</v>
      </c>
      <c r="K116" s="54">
        <v>3787175323121</v>
      </c>
      <c r="L116" s="54">
        <v>2796013041087</v>
      </c>
      <c r="M116" s="54">
        <v>2873133474358</v>
      </c>
      <c r="N116" s="54">
        <v>3180580827223</v>
      </c>
      <c r="O116" s="54">
        <v>2961377461760</v>
      </c>
      <c r="P116" s="54">
        <v>2717679330076</v>
      </c>
      <c r="Q116" s="54">
        <v>2371013743236</v>
      </c>
      <c r="R116" s="54">
        <v>2681986232679</v>
      </c>
      <c r="S116" s="65">
        <v>2945167749157</v>
      </c>
      <c r="T116" s="65">
        <v>3287743918189</v>
      </c>
      <c r="U116" s="101">
        <v>2720198596914</v>
      </c>
      <c r="V116" s="77">
        <v>2568297889762</v>
      </c>
      <c r="W116" s="105">
        <v>2309566097741</v>
      </c>
      <c r="X116" s="105">
        <v>4145280548009</v>
      </c>
      <c r="Y116" s="105">
        <v>3648048181029</v>
      </c>
      <c r="Z116" s="105">
        <v>3085957214539</v>
      </c>
      <c r="AA116" s="105">
        <v>3056481306659</v>
      </c>
      <c r="AB116" s="105">
        <v>2810705839815</v>
      </c>
      <c r="AC116" s="105">
        <v>3441150848427</v>
      </c>
      <c r="AD116" s="105">
        <v>3342336545010</v>
      </c>
      <c r="AE116" s="105">
        <v>3783305451653</v>
      </c>
      <c r="AF116" s="105">
        <v>3770556006463</v>
      </c>
      <c r="AG116" s="105">
        <v>3648048181029</v>
      </c>
      <c r="AH116" s="105">
        <v>3450087470182</v>
      </c>
      <c r="AI116" s="90">
        <v>3450087470182</v>
      </c>
      <c r="AJ116" s="79">
        <f t="shared" si="13"/>
        <v>0</v>
      </c>
      <c r="AL116" s="83"/>
      <c r="AM116" s="83" t="s">
        <v>139</v>
      </c>
      <c r="AN116" s="83"/>
      <c r="AO116" s="83"/>
      <c r="AP116" s="83"/>
      <c r="AQ116" s="83"/>
      <c r="AS116" t="str">
        <f t="shared" si="14"/>
        <v>y</v>
      </c>
      <c r="AT116" t="str">
        <f t="shared" si="15"/>
        <v>y</v>
      </c>
      <c r="AU116" t="str">
        <f t="shared" si="16"/>
        <v>y</v>
      </c>
      <c r="AV116" t="str">
        <f t="shared" si="17"/>
        <v>y</v>
      </c>
      <c r="AW116" t="str">
        <f t="shared" si="18"/>
        <v>y</v>
      </c>
      <c r="AX116" t="str">
        <f t="shared" si="19"/>
        <v>y</v>
      </c>
      <c r="AZ116">
        <v>2568297889762</v>
      </c>
      <c r="BA116" s="77">
        <f t="shared" si="20"/>
        <v>0</v>
      </c>
      <c r="BC116">
        <v>2568297889762</v>
      </c>
      <c r="BD116" s="77">
        <f t="shared" si="21"/>
        <v>0</v>
      </c>
      <c r="BF116">
        <v>3085957214539</v>
      </c>
      <c r="BG116" s="107">
        <f t="shared" si="22"/>
        <v>0</v>
      </c>
      <c r="BI116">
        <v>3056481306659</v>
      </c>
      <c r="BJ116" s="107">
        <f t="shared" si="23"/>
        <v>0</v>
      </c>
      <c r="BL116">
        <v>3441150848427</v>
      </c>
      <c r="BM116" s="117">
        <f t="shared" si="24"/>
        <v>0</v>
      </c>
      <c r="BO116">
        <v>3342336545010</v>
      </c>
      <c r="BP116" s="107">
        <f t="shared" si="25"/>
        <v>0</v>
      </c>
    </row>
    <row r="117" spans="1:68">
      <c r="A117" s="48">
        <v>112</v>
      </c>
      <c r="B117" s="24" t="s">
        <v>687</v>
      </c>
      <c r="C117" s="48"/>
      <c r="D117" s="67"/>
      <c r="E117" s="67" t="s">
        <v>140</v>
      </c>
      <c r="F117" s="67"/>
      <c r="G117" s="67"/>
      <c r="H117" s="67"/>
      <c r="I117" s="67"/>
      <c r="J117" s="54">
        <v>2596149020000</v>
      </c>
      <c r="K117" s="54">
        <v>733799391960</v>
      </c>
      <c r="L117" s="54">
        <v>1489755736000</v>
      </c>
      <c r="M117" s="54">
        <v>1276108540000</v>
      </c>
      <c r="N117" s="54">
        <v>479483256000</v>
      </c>
      <c r="O117" s="54">
        <v>739142130000</v>
      </c>
      <c r="P117" s="54">
        <v>1526395013000</v>
      </c>
      <c r="Q117" s="54">
        <v>1191823103000</v>
      </c>
      <c r="R117" s="54">
        <v>1123049935000</v>
      </c>
      <c r="S117" s="65">
        <v>628217920000</v>
      </c>
      <c r="T117" s="65">
        <v>619794730000</v>
      </c>
      <c r="U117" s="101">
        <v>1025883360000</v>
      </c>
      <c r="V117" s="77">
        <v>800351500000</v>
      </c>
      <c r="W117" s="105">
        <v>148718430000</v>
      </c>
      <c r="X117" s="105">
        <v>3565700585785</v>
      </c>
      <c r="Y117" s="105">
        <v>4918667180640</v>
      </c>
      <c r="Z117" s="105">
        <v>2344291652830</v>
      </c>
      <c r="AA117" s="105">
        <v>1460905484234</v>
      </c>
      <c r="AB117" s="105">
        <v>3011377180121</v>
      </c>
      <c r="AC117" s="105">
        <v>2477065933756</v>
      </c>
      <c r="AD117" s="105">
        <v>3351269741807</v>
      </c>
      <c r="AE117" s="105">
        <v>2234431094217</v>
      </c>
      <c r="AF117" s="105">
        <v>2053996546210</v>
      </c>
      <c r="AG117" s="105">
        <v>4918667180640</v>
      </c>
      <c r="AH117" s="105">
        <v>2163949418995</v>
      </c>
      <c r="AI117" s="90">
        <v>2163949418995</v>
      </c>
      <c r="AJ117" s="79">
        <f t="shared" si="13"/>
        <v>0</v>
      </c>
      <c r="AL117" s="83"/>
      <c r="AM117" s="83" t="s">
        <v>140</v>
      </c>
      <c r="AN117" s="83"/>
      <c r="AO117" s="83"/>
      <c r="AP117" s="83"/>
      <c r="AQ117" s="83"/>
      <c r="AS117" t="str">
        <f t="shared" si="14"/>
        <v>y</v>
      </c>
      <c r="AT117" t="str">
        <f t="shared" si="15"/>
        <v>y</v>
      </c>
      <c r="AU117" t="str">
        <f t="shared" si="16"/>
        <v>y</v>
      </c>
      <c r="AV117" t="str">
        <f t="shared" si="17"/>
        <v>y</v>
      </c>
      <c r="AW117" t="str">
        <f t="shared" si="18"/>
        <v>y</v>
      </c>
      <c r="AX117" t="str">
        <f t="shared" si="19"/>
        <v>y</v>
      </c>
      <c r="AZ117">
        <v>800351500000</v>
      </c>
      <c r="BA117" s="77">
        <f t="shared" si="20"/>
        <v>0</v>
      </c>
      <c r="BC117">
        <v>800351500000</v>
      </c>
      <c r="BD117" s="77">
        <f t="shared" si="21"/>
        <v>0</v>
      </c>
      <c r="BF117">
        <v>2344291652830</v>
      </c>
      <c r="BG117" s="107">
        <f t="shared" si="22"/>
        <v>0</v>
      </c>
      <c r="BI117">
        <v>1460905484234</v>
      </c>
      <c r="BJ117" s="107">
        <f t="shared" si="23"/>
        <v>0</v>
      </c>
      <c r="BL117">
        <v>2477065933756</v>
      </c>
      <c r="BM117" s="117">
        <f t="shared" si="24"/>
        <v>0</v>
      </c>
      <c r="BO117">
        <v>3351269741807</v>
      </c>
      <c r="BP117" s="107">
        <f t="shared" si="25"/>
        <v>0</v>
      </c>
    </row>
    <row r="118" spans="1:68">
      <c r="A118" s="48">
        <v>113</v>
      </c>
      <c r="B118" s="24" t="s">
        <v>686</v>
      </c>
      <c r="C118" s="48"/>
      <c r="D118" s="68"/>
      <c r="E118" s="68" t="s">
        <v>141</v>
      </c>
      <c r="F118" s="68"/>
      <c r="G118" s="68"/>
      <c r="H118" s="68"/>
      <c r="I118" s="68"/>
      <c r="J118" s="54">
        <v>1226149356011</v>
      </c>
      <c r="K118" s="54">
        <v>1156528379673</v>
      </c>
      <c r="L118" s="54">
        <v>1062065878073</v>
      </c>
      <c r="M118" s="54">
        <v>789821366132</v>
      </c>
      <c r="N118" s="54">
        <v>761466057882</v>
      </c>
      <c r="O118" s="54">
        <v>688963937296</v>
      </c>
      <c r="P118" s="54">
        <v>520847892477</v>
      </c>
      <c r="Q118" s="54">
        <v>447088699604</v>
      </c>
      <c r="R118" s="54">
        <v>473627009910</v>
      </c>
      <c r="S118" s="65">
        <v>568710297922</v>
      </c>
      <c r="T118" s="65">
        <v>461703354821</v>
      </c>
      <c r="U118" s="101">
        <v>329819349377</v>
      </c>
      <c r="V118" s="77">
        <v>323602422145</v>
      </c>
      <c r="W118" s="105">
        <v>426021410780</v>
      </c>
      <c r="X118" s="105">
        <v>335890958157</v>
      </c>
      <c r="Y118" s="105">
        <v>347397034298</v>
      </c>
      <c r="Z118" s="105">
        <v>121450504086</v>
      </c>
      <c r="AA118" s="105">
        <v>121248646645</v>
      </c>
      <c r="AB118" s="105">
        <v>163251067920</v>
      </c>
      <c r="AC118" s="105">
        <v>336071559865</v>
      </c>
      <c r="AD118" s="105">
        <v>260656930530</v>
      </c>
      <c r="AE118" s="105">
        <v>111858431162</v>
      </c>
      <c r="AF118" s="105">
        <v>108338082817</v>
      </c>
      <c r="AG118" s="105">
        <v>347397034298</v>
      </c>
      <c r="AH118" s="105">
        <v>66918039242</v>
      </c>
      <c r="AI118" s="90">
        <v>66918039242</v>
      </c>
      <c r="AJ118" s="79">
        <f t="shared" si="13"/>
        <v>0</v>
      </c>
      <c r="AL118" s="84"/>
      <c r="AM118" s="84" t="s">
        <v>141</v>
      </c>
      <c r="AN118" s="84"/>
      <c r="AO118" s="84"/>
      <c r="AP118" s="84"/>
      <c r="AQ118" s="84"/>
      <c r="AS118" t="str">
        <f t="shared" si="14"/>
        <v>y</v>
      </c>
      <c r="AT118" t="str">
        <f t="shared" si="15"/>
        <v>y</v>
      </c>
      <c r="AU118" t="str">
        <f t="shared" si="16"/>
        <v>y</v>
      </c>
      <c r="AV118" t="str">
        <f t="shared" si="17"/>
        <v>y</v>
      </c>
      <c r="AW118" t="str">
        <f t="shared" si="18"/>
        <v>y</v>
      </c>
      <c r="AX118" t="str">
        <f t="shared" si="19"/>
        <v>y</v>
      </c>
      <c r="AZ118">
        <v>323602422145</v>
      </c>
      <c r="BA118" s="77">
        <f t="shared" si="20"/>
        <v>0</v>
      </c>
      <c r="BC118">
        <v>323602422145</v>
      </c>
      <c r="BD118" s="77">
        <f t="shared" si="21"/>
        <v>0</v>
      </c>
      <c r="BF118">
        <v>121450504086</v>
      </c>
      <c r="BG118" s="107">
        <f t="shared" si="22"/>
        <v>0</v>
      </c>
      <c r="BI118">
        <v>121248646645</v>
      </c>
      <c r="BJ118" s="107">
        <f t="shared" si="23"/>
        <v>0</v>
      </c>
      <c r="BL118">
        <v>336071559865</v>
      </c>
      <c r="BM118" s="117">
        <f t="shared" si="24"/>
        <v>0</v>
      </c>
      <c r="BO118">
        <v>260656930530</v>
      </c>
      <c r="BP118" s="107">
        <f t="shared" si="25"/>
        <v>0</v>
      </c>
    </row>
    <row r="119" spans="1:68">
      <c r="A119" s="48">
        <v>114</v>
      </c>
      <c r="B119" s="24" t="s">
        <v>26</v>
      </c>
      <c r="C119" s="48"/>
      <c r="D119" s="67"/>
      <c r="E119" s="67" t="s">
        <v>142</v>
      </c>
      <c r="F119" s="67"/>
      <c r="G119" s="67"/>
      <c r="H119" s="67"/>
      <c r="I119" s="67"/>
      <c r="J119" s="54">
        <v>2701263804171</v>
      </c>
      <c r="K119" s="54">
        <v>1836921645012</v>
      </c>
      <c r="L119" s="54">
        <v>1714249591732</v>
      </c>
      <c r="M119" s="54">
        <v>1628230397231</v>
      </c>
      <c r="N119" s="54">
        <v>1668205541084</v>
      </c>
      <c r="O119" s="54">
        <v>1699562707903</v>
      </c>
      <c r="P119" s="54">
        <v>1817166784838</v>
      </c>
      <c r="Q119" s="54">
        <v>1403415501574</v>
      </c>
      <c r="R119" s="54">
        <v>1990027251776</v>
      </c>
      <c r="S119" s="65">
        <v>2031981705188</v>
      </c>
      <c r="T119" s="65">
        <v>1926829768462</v>
      </c>
      <c r="U119" s="101">
        <v>1847222151230</v>
      </c>
      <c r="V119" s="77">
        <v>1943690215519</v>
      </c>
      <c r="W119" s="105">
        <v>2202703267177</v>
      </c>
      <c r="X119" s="105">
        <v>6947718701468</v>
      </c>
      <c r="Y119" s="105">
        <v>5617001103846</v>
      </c>
      <c r="Z119" s="105">
        <v>5016637409819</v>
      </c>
      <c r="AA119" s="105">
        <v>4864970329199</v>
      </c>
      <c r="AB119" s="105">
        <v>4782577409751</v>
      </c>
      <c r="AC119" s="105">
        <v>5844072773491</v>
      </c>
      <c r="AD119" s="105">
        <v>4691530321832</v>
      </c>
      <c r="AE119" s="105">
        <v>6114974461853</v>
      </c>
      <c r="AF119" s="105">
        <v>7117408915805</v>
      </c>
      <c r="AG119" s="105">
        <v>5617001103846</v>
      </c>
      <c r="AH119" s="105">
        <v>5663419311512</v>
      </c>
      <c r="AI119" s="90">
        <v>5663419311512</v>
      </c>
      <c r="AJ119" s="79">
        <f t="shared" si="13"/>
        <v>0</v>
      </c>
      <c r="AL119" s="83"/>
      <c r="AM119" s="83" t="s">
        <v>142</v>
      </c>
      <c r="AN119" s="83"/>
      <c r="AO119" s="83"/>
      <c r="AP119" s="83"/>
      <c r="AQ119" s="83"/>
      <c r="AS119" t="str">
        <f t="shared" si="14"/>
        <v>y</v>
      </c>
      <c r="AT119" t="str">
        <f t="shared" si="15"/>
        <v>y</v>
      </c>
      <c r="AU119" t="str">
        <f t="shared" si="16"/>
        <v>y</v>
      </c>
      <c r="AV119" t="str">
        <f t="shared" si="17"/>
        <v>y</v>
      </c>
      <c r="AW119" t="str">
        <f t="shared" si="18"/>
        <v>y</v>
      </c>
      <c r="AX119" t="str">
        <f t="shared" si="19"/>
        <v>y</v>
      </c>
      <c r="AZ119">
        <v>1943690215519</v>
      </c>
      <c r="BA119" s="77">
        <f t="shared" si="20"/>
        <v>0</v>
      </c>
      <c r="BC119">
        <v>1943690215519</v>
      </c>
      <c r="BD119" s="77">
        <f t="shared" si="21"/>
        <v>0</v>
      </c>
      <c r="BF119">
        <v>5016637409819</v>
      </c>
      <c r="BG119" s="107">
        <f t="shared" si="22"/>
        <v>0</v>
      </c>
      <c r="BI119">
        <v>4864970329199</v>
      </c>
      <c r="BJ119" s="107">
        <f t="shared" si="23"/>
        <v>0</v>
      </c>
      <c r="BL119">
        <v>5844072773491</v>
      </c>
      <c r="BM119" s="117">
        <f t="shared" si="24"/>
        <v>0</v>
      </c>
      <c r="BO119">
        <v>4691530321832</v>
      </c>
      <c r="BP119" s="107">
        <f t="shared" si="25"/>
        <v>0</v>
      </c>
    </row>
    <row r="120" spans="1:68">
      <c r="A120" s="48">
        <v>115</v>
      </c>
      <c r="B120" s="24" t="s">
        <v>685</v>
      </c>
      <c r="C120" s="48"/>
      <c r="D120" s="67"/>
      <c r="E120" s="67" t="s">
        <v>143</v>
      </c>
      <c r="F120" s="67"/>
      <c r="G120" s="67"/>
      <c r="H120" s="67"/>
      <c r="I120" s="67"/>
      <c r="J120" s="54">
        <v>60463978331</v>
      </c>
      <c r="K120" s="54">
        <v>36621734985</v>
      </c>
      <c r="L120" s="54">
        <v>39410091402</v>
      </c>
      <c r="M120" s="54">
        <v>35057215182</v>
      </c>
      <c r="N120" s="54">
        <v>34550009010</v>
      </c>
      <c r="O120" s="54">
        <v>31113759792</v>
      </c>
      <c r="P120" s="54">
        <v>29470256818</v>
      </c>
      <c r="Q120" s="54">
        <v>25862137475</v>
      </c>
      <c r="R120" s="54">
        <v>24501577743</v>
      </c>
      <c r="S120" s="65">
        <v>3199575688</v>
      </c>
      <c r="T120" s="65">
        <v>3696952742</v>
      </c>
      <c r="U120" s="101">
        <v>1812338066</v>
      </c>
      <c r="V120" s="77">
        <v>9508044635</v>
      </c>
      <c r="W120" s="105">
        <v>19673113397</v>
      </c>
      <c r="X120" s="105">
        <v>64343779000</v>
      </c>
      <c r="Y120" s="105">
        <v>54485375898</v>
      </c>
      <c r="Z120" s="105">
        <v>50754762408</v>
      </c>
      <c r="AA120" s="105">
        <v>47842640799</v>
      </c>
      <c r="AB120" s="105">
        <v>40225696713</v>
      </c>
      <c r="AC120" s="105">
        <v>25393644675</v>
      </c>
      <c r="AD120" s="105">
        <v>24916692473</v>
      </c>
      <c r="AE120" s="105">
        <v>22176308117</v>
      </c>
      <c r="AF120" s="105">
        <v>21918232824</v>
      </c>
      <c r="AG120" s="105">
        <v>54485375898</v>
      </c>
      <c r="AH120" s="105">
        <v>17815990118</v>
      </c>
      <c r="AI120" s="90">
        <v>17815990118</v>
      </c>
      <c r="AJ120" s="79">
        <f t="shared" si="13"/>
        <v>0</v>
      </c>
      <c r="AL120" s="83"/>
      <c r="AM120" s="83" t="s">
        <v>143</v>
      </c>
      <c r="AN120" s="83"/>
      <c r="AO120" s="83"/>
      <c r="AP120" s="83"/>
      <c r="AQ120" s="83"/>
      <c r="AS120" t="str">
        <f t="shared" si="14"/>
        <v>y</v>
      </c>
      <c r="AT120" t="str">
        <f t="shared" si="15"/>
        <v>y</v>
      </c>
      <c r="AU120" t="str">
        <f t="shared" si="16"/>
        <v>y</v>
      </c>
      <c r="AV120" t="str">
        <f t="shared" si="17"/>
        <v>y</v>
      </c>
      <c r="AW120" t="str">
        <f t="shared" si="18"/>
        <v>y</v>
      </c>
      <c r="AX120" t="str">
        <f t="shared" si="19"/>
        <v>y</v>
      </c>
      <c r="AZ120">
        <v>9508044635</v>
      </c>
      <c r="BA120" s="77">
        <f t="shared" si="20"/>
        <v>0</v>
      </c>
      <c r="BC120">
        <v>9508044635</v>
      </c>
      <c r="BD120" s="77">
        <f t="shared" si="21"/>
        <v>0</v>
      </c>
      <c r="BF120">
        <v>50754762408</v>
      </c>
      <c r="BG120" s="107">
        <f t="shared" si="22"/>
        <v>0</v>
      </c>
      <c r="BI120">
        <v>47842640799</v>
      </c>
      <c r="BJ120" s="107">
        <f t="shared" si="23"/>
        <v>0</v>
      </c>
      <c r="BL120">
        <v>25393644675</v>
      </c>
      <c r="BM120" s="117">
        <f t="shared" si="24"/>
        <v>0</v>
      </c>
      <c r="BO120">
        <v>24916692473</v>
      </c>
      <c r="BP120" s="107">
        <f t="shared" si="25"/>
        <v>0</v>
      </c>
    </row>
    <row r="121" spans="1:68">
      <c r="A121" s="48">
        <v>116</v>
      </c>
      <c r="B121" s="48"/>
      <c r="C121" s="48"/>
      <c r="D121" s="67"/>
      <c r="E121" s="67" t="s">
        <v>144</v>
      </c>
      <c r="F121" s="67"/>
      <c r="G121" s="67"/>
      <c r="H121" s="67"/>
      <c r="I121" s="67"/>
      <c r="J121" s="54">
        <v>0</v>
      </c>
      <c r="K121" s="54">
        <v>0</v>
      </c>
      <c r="L121" s="54">
        <v>0</v>
      </c>
      <c r="M121" s="54">
        <v>0</v>
      </c>
      <c r="N121" s="54">
        <v>0</v>
      </c>
      <c r="O121" s="54">
        <v>0</v>
      </c>
      <c r="P121" s="54">
        <v>0</v>
      </c>
      <c r="Q121" s="54">
        <v>0</v>
      </c>
      <c r="R121" s="54">
        <v>0</v>
      </c>
      <c r="S121" s="65">
        <v>0</v>
      </c>
      <c r="T121" s="65">
        <v>0</v>
      </c>
      <c r="U121" s="101">
        <v>0</v>
      </c>
      <c r="V121" s="77">
        <v>0</v>
      </c>
      <c r="W121" s="105">
        <v>0</v>
      </c>
      <c r="X121" s="105">
        <v>0</v>
      </c>
      <c r="Y121" s="105">
        <v>0</v>
      </c>
      <c r="Z121" s="105">
        <v>0</v>
      </c>
      <c r="AA121" s="105">
        <v>0</v>
      </c>
      <c r="AB121" s="105">
        <v>0</v>
      </c>
      <c r="AC121" s="105">
        <v>0</v>
      </c>
      <c r="AD121" s="105">
        <v>0</v>
      </c>
      <c r="AE121" s="105">
        <v>0</v>
      </c>
      <c r="AF121" s="105">
        <v>0</v>
      </c>
      <c r="AG121" s="105">
        <v>0</v>
      </c>
      <c r="AH121" s="105">
        <v>0</v>
      </c>
      <c r="AI121" s="90">
        <v>0</v>
      </c>
      <c r="AJ121" s="79">
        <f t="shared" si="13"/>
        <v>0</v>
      </c>
      <c r="AL121" s="83"/>
      <c r="AM121" s="83" t="s">
        <v>144</v>
      </c>
      <c r="AN121" s="83"/>
      <c r="AO121" s="83"/>
      <c r="AP121" s="83"/>
      <c r="AQ121" s="83"/>
      <c r="AS121" t="str">
        <f t="shared" si="14"/>
        <v>y</v>
      </c>
      <c r="AT121" t="str">
        <f t="shared" si="15"/>
        <v>y</v>
      </c>
      <c r="AU121" t="str">
        <f t="shared" si="16"/>
        <v>y</v>
      </c>
      <c r="AV121" t="str">
        <f t="shared" si="17"/>
        <v>y</v>
      </c>
      <c r="AW121" t="str">
        <f t="shared" si="18"/>
        <v>y</v>
      </c>
      <c r="AX121" t="str">
        <f t="shared" si="19"/>
        <v>y</v>
      </c>
      <c r="AZ121">
        <v>0</v>
      </c>
      <c r="BA121" s="77">
        <f t="shared" si="20"/>
        <v>0</v>
      </c>
      <c r="BC121">
        <v>0</v>
      </c>
      <c r="BD121" s="77">
        <f t="shared" si="21"/>
        <v>0</v>
      </c>
      <c r="BF121">
        <v>0</v>
      </c>
      <c r="BG121" s="107">
        <f t="shared" si="22"/>
        <v>0</v>
      </c>
      <c r="BI121">
        <v>0</v>
      </c>
      <c r="BJ121" s="107">
        <f t="shared" si="23"/>
        <v>0</v>
      </c>
      <c r="BL121">
        <v>0</v>
      </c>
      <c r="BM121" s="117">
        <f t="shared" si="24"/>
        <v>0</v>
      </c>
      <c r="BO121">
        <v>0</v>
      </c>
      <c r="BP121" s="107">
        <f t="shared" si="25"/>
        <v>0</v>
      </c>
    </row>
    <row r="122" spans="1:68">
      <c r="A122" s="48">
        <v>117</v>
      </c>
      <c r="B122" s="48"/>
      <c r="C122" s="48"/>
      <c r="D122" s="67"/>
      <c r="E122" s="67" t="s">
        <v>145</v>
      </c>
      <c r="F122" s="67"/>
      <c r="G122" s="67"/>
      <c r="H122" s="67"/>
      <c r="I122" s="67"/>
      <c r="J122" s="54">
        <v>0</v>
      </c>
      <c r="K122" s="54">
        <v>0</v>
      </c>
      <c r="L122" s="54">
        <v>0</v>
      </c>
      <c r="M122" s="54">
        <v>0</v>
      </c>
      <c r="N122" s="54">
        <v>0</v>
      </c>
      <c r="O122" s="54">
        <v>0</v>
      </c>
      <c r="P122" s="54">
        <v>0</v>
      </c>
      <c r="Q122" s="54">
        <v>0</v>
      </c>
      <c r="R122" s="54">
        <v>0</v>
      </c>
      <c r="S122" s="65">
        <v>0</v>
      </c>
      <c r="T122" s="65">
        <v>0</v>
      </c>
      <c r="U122" s="101">
        <v>0</v>
      </c>
      <c r="V122" s="77">
        <v>0</v>
      </c>
      <c r="W122" s="105">
        <v>0</v>
      </c>
      <c r="X122" s="105">
        <v>0</v>
      </c>
      <c r="Y122" s="105">
        <v>0</v>
      </c>
      <c r="Z122" s="105">
        <v>0</v>
      </c>
      <c r="AA122" s="105">
        <v>0</v>
      </c>
      <c r="AB122" s="105">
        <v>0</v>
      </c>
      <c r="AC122" s="105">
        <v>0</v>
      </c>
      <c r="AD122" s="105">
        <v>0</v>
      </c>
      <c r="AE122" s="105">
        <v>0</v>
      </c>
      <c r="AF122" s="105">
        <v>0</v>
      </c>
      <c r="AG122" s="105">
        <v>0</v>
      </c>
      <c r="AH122" s="105">
        <v>0</v>
      </c>
      <c r="AI122" s="90">
        <v>0</v>
      </c>
      <c r="AJ122" s="79">
        <f t="shared" si="13"/>
        <v>0</v>
      </c>
      <c r="AL122" s="83"/>
      <c r="AM122" s="83" t="s">
        <v>145</v>
      </c>
      <c r="AN122" s="83"/>
      <c r="AO122" s="83"/>
      <c r="AP122" s="83"/>
      <c r="AQ122" s="83"/>
      <c r="AS122" t="str">
        <f t="shared" si="14"/>
        <v>y</v>
      </c>
      <c r="AT122" t="str">
        <f t="shared" si="15"/>
        <v>y</v>
      </c>
      <c r="AU122" t="str">
        <f t="shared" si="16"/>
        <v>y</v>
      </c>
      <c r="AV122" t="str">
        <f t="shared" si="17"/>
        <v>y</v>
      </c>
      <c r="AW122" t="str">
        <f t="shared" si="18"/>
        <v>y</v>
      </c>
      <c r="AX122" t="str">
        <f t="shared" si="19"/>
        <v>y</v>
      </c>
      <c r="AZ122">
        <v>0</v>
      </c>
      <c r="BA122" s="77">
        <f t="shared" si="20"/>
        <v>0</v>
      </c>
      <c r="BC122">
        <v>0</v>
      </c>
      <c r="BD122" s="77">
        <f t="shared" si="21"/>
        <v>0</v>
      </c>
      <c r="BF122">
        <v>0</v>
      </c>
      <c r="BG122" s="107">
        <f t="shared" si="22"/>
        <v>0</v>
      </c>
      <c r="BI122">
        <v>0</v>
      </c>
      <c r="BJ122" s="107">
        <f t="shared" si="23"/>
        <v>0</v>
      </c>
      <c r="BL122">
        <v>0</v>
      </c>
      <c r="BM122" s="117">
        <f t="shared" si="24"/>
        <v>0</v>
      </c>
      <c r="BO122">
        <v>0</v>
      </c>
      <c r="BP122" s="107">
        <f t="shared" si="25"/>
        <v>0</v>
      </c>
    </row>
    <row r="123" spans="1:68">
      <c r="A123" s="48">
        <v>118</v>
      </c>
      <c r="B123" s="24" t="s">
        <v>54</v>
      </c>
      <c r="C123" s="48"/>
      <c r="D123" s="67"/>
      <c r="E123" s="67" t="s">
        <v>146</v>
      </c>
      <c r="F123" s="67"/>
      <c r="G123" s="67"/>
      <c r="H123" s="67"/>
      <c r="I123" s="67"/>
      <c r="J123" s="54">
        <v>350000000000</v>
      </c>
      <c r="K123" s="54">
        <v>966600000000</v>
      </c>
      <c r="L123" s="54">
        <v>649200000000</v>
      </c>
      <c r="M123" s="54">
        <v>850000000000</v>
      </c>
      <c r="N123" s="54">
        <v>830000000000</v>
      </c>
      <c r="O123" s="54">
        <v>510000000000</v>
      </c>
      <c r="P123" s="54">
        <v>884700000000</v>
      </c>
      <c r="Q123" s="54">
        <v>1292200000000</v>
      </c>
      <c r="R123" s="54">
        <v>1208100000000</v>
      </c>
      <c r="S123" s="65">
        <v>1196700000000</v>
      </c>
      <c r="T123" s="65">
        <v>730000000000</v>
      </c>
      <c r="U123" s="101">
        <v>930000000000</v>
      </c>
      <c r="V123" s="77">
        <v>867000000000</v>
      </c>
      <c r="W123" s="105">
        <v>1400000000000</v>
      </c>
      <c r="X123" s="105">
        <v>1100080000000</v>
      </c>
      <c r="Y123" s="105">
        <v>1250700000000</v>
      </c>
      <c r="Z123" s="105">
        <v>2500599000000</v>
      </c>
      <c r="AA123" s="105">
        <v>612899000000</v>
      </c>
      <c r="AB123" s="105">
        <v>4248366500000</v>
      </c>
      <c r="AC123" s="105">
        <v>2958941000000</v>
      </c>
      <c r="AD123" s="105">
        <v>2774189000000</v>
      </c>
      <c r="AE123" s="105">
        <v>1842280000000</v>
      </c>
      <c r="AF123" s="105">
        <v>3771451751900</v>
      </c>
      <c r="AG123" s="105">
        <v>1250700000000</v>
      </c>
      <c r="AH123" s="105">
        <v>4524823291000</v>
      </c>
      <c r="AI123" s="90">
        <v>4524823291000</v>
      </c>
      <c r="AJ123" s="79">
        <f t="shared" si="13"/>
        <v>0</v>
      </c>
      <c r="AL123" s="83"/>
      <c r="AM123" s="83" t="s">
        <v>146</v>
      </c>
      <c r="AN123" s="83"/>
      <c r="AO123" s="83"/>
      <c r="AP123" s="83"/>
      <c r="AQ123" s="83"/>
      <c r="AS123" t="str">
        <f t="shared" si="14"/>
        <v>y</v>
      </c>
      <c r="AT123" t="str">
        <f t="shared" si="15"/>
        <v>y</v>
      </c>
      <c r="AU123" t="str">
        <f t="shared" si="16"/>
        <v>y</v>
      </c>
      <c r="AV123" t="str">
        <f t="shared" si="17"/>
        <v>y</v>
      </c>
      <c r="AW123" t="str">
        <f t="shared" si="18"/>
        <v>y</v>
      </c>
      <c r="AX123" t="str">
        <f t="shared" si="19"/>
        <v>y</v>
      </c>
      <c r="AZ123">
        <v>867000000000</v>
      </c>
      <c r="BA123" s="77">
        <f t="shared" si="20"/>
        <v>0</v>
      </c>
      <c r="BC123">
        <v>867000000000</v>
      </c>
      <c r="BD123" s="77">
        <f t="shared" si="21"/>
        <v>0</v>
      </c>
      <c r="BF123">
        <v>2500599000000</v>
      </c>
      <c r="BG123" s="107">
        <f t="shared" si="22"/>
        <v>0</v>
      </c>
      <c r="BI123">
        <v>612899000000</v>
      </c>
      <c r="BJ123" s="107">
        <f t="shared" si="23"/>
        <v>0</v>
      </c>
      <c r="BL123">
        <v>2958941000000</v>
      </c>
      <c r="BM123" s="117">
        <f t="shared" si="24"/>
        <v>0</v>
      </c>
      <c r="BO123">
        <v>2774189000000</v>
      </c>
      <c r="BP123" s="107">
        <f t="shared" si="25"/>
        <v>0</v>
      </c>
    </row>
    <row r="124" spans="1:68">
      <c r="A124" s="48">
        <v>119</v>
      </c>
      <c r="B124" s="24" t="s">
        <v>51</v>
      </c>
      <c r="C124" s="48"/>
      <c r="D124" s="67"/>
      <c r="E124" s="67" t="s">
        <v>147</v>
      </c>
      <c r="F124" s="67"/>
      <c r="G124" s="67"/>
      <c r="H124" s="67"/>
      <c r="I124" s="67"/>
      <c r="J124" s="54">
        <v>943053605771</v>
      </c>
      <c r="K124" s="54">
        <v>1988115061548</v>
      </c>
      <c r="L124" s="54">
        <v>1494766882188</v>
      </c>
      <c r="M124" s="54">
        <v>1676293729046</v>
      </c>
      <c r="N124" s="54">
        <v>1066175548155</v>
      </c>
      <c r="O124" s="54">
        <v>920012155425</v>
      </c>
      <c r="P124" s="54">
        <v>1256126111124</v>
      </c>
      <c r="Q124" s="54">
        <v>1440381237255</v>
      </c>
      <c r="R124" s="54">
        <v>1021368355130</v>
      </c>
      <c r="S124" s="65">
        <v>766022653012</v>
      </c>
      <c r="T124" s="65">
        <v>882769836319</v>
      </c>
      <c r="U124" s="101">
        <v>911082392810</v>
      </c>
      <c r="V124" s="77">
        <v>488700097775</v>
      </c>
      <c r="W124" s="105">
        <v>422139249238</v>
      </c>
      <c r="X124" s="105">
        <v>644641969822</v>
      </c>
      <c r="Y124" s="105">
        <v>615374684122</v>
      </c>
      <c r="Z124" s="105">
        <v>555011100206</v>
      </c>
      <c r="AA124" s="105">
        <v>580438841473</v>
      </c>
      <c r="AB124" s="105">
        <v>394363848836</v>
      </c>
      <c r="AC124" s="105">
        <v>649037069142</v>
      </c>
      <c r="AD124" s="105">
        <v>376283638163</v>
      </c>
      <c r="AE124" s="105">
        <v>585936329387</v>
      </c>
      <c r="AF124" s="105">
        <v>815906766984</v>
      </c>
      <c r="AG124" s="105">
        <v>615374684122</v>
      </c>
      <c r="AH124" s="105">
        <v>591707385342</v>
      </c>
      <c r="AI124" s="90">
        <v>591707385342</v>
      </c>
      <c r="AJ124" s="79">
        <f t="shared" si="13"/>
        <v>0</v>
      </c>
      <c r="AL124" s="83"/>
      <c r="AM124" s="83" t="s">
        <v>147</v>
      </c>
      <c r="AN124" s="83"/>
      <c r="AO124" s="83"/>
      <c r="AP124" s="83"/>
      <c r="AQ124" s="83"/>
      <c r="AS124" t="str">
        <f t="shared" si="14"/>
        <v>y</v>
      </c>
      <c r="AT124" t="str">
        <f t="shared" si="15"/>
        <v>y</v>
      </c>
      <c r="AU124" t="str">
        <f t="shared" si="16"/>
        <v>y</v>
      </c>
      <c r="AV124" t="str">
        <f t="shared" si="17"/>
        <v>y</v>
      </c>
      <c r="AW124" t="str">
        <f t="shared" si="18"/>
        <v>y</v>
      </c>
      <c r="AX124" t="str">
        <f t="shared" si="19"/>
        <v>y</v>
      </c>
      <c r="AZ124">
        <v>488700097775</v>
      </c>
      <c r="BA124" s="77">
        <f t="shared" si="20"/>
        <v>0</v>
      </c>
      <c r="BC124">
        <v>488700097775</v>
      </c>
      <c r="BD124" s="77">
        <f t="shared" si="21"/>
        <v>0</v>
      </c>
      <c r="BF124">
        <v>555011100206</v>
      </c>
      <c r="BG124" s="107">
        <f t="shared" si="22"/>
        <v>0</v>
      </c>
      <c r="BI124">
        <v>580438841473</v>
      </c>
      <c r="BJ124" s="107">
        <f t="shared" si="23"/>
        <v>0</v>
      </c>
      <c r="BL124">
        <v>649037069142</v>
      </c>
      <c r="BM124" s="117">
        <f t="shared" si="24"/>
        <v>0</v>
      </c>
      <c r="BO124">
        <v>376283638163</v>
      </c>
      <c r="BP124" s="107">
        <f t="shared" si="25"/>
        <v>0</v>
      </c>
    </row>
    <row r="125" spans="1:68" ht="17.25" thickBot="1">
      <c r="A125" s="48">
        <v>120</v>
      </c>
      <c r="B125" s="25" t="s">
        <v>688</v>
      </c>
      <c r="C125" s="48"/>
      <c r="D125" s="66"/>
      <c r="E125" s="66" t="s">
        <v>148</v>
      </c>
      <c r="F125" s="66"/>
      <c r="G125" s="66"/>
      <c r="H125" s="66"/>
      <c r="I125" s="66"/>
      <c r="J125" s="54">
        <v>749379748552</v>
      </c>
      <c r="K125" s="54">
        <v>770173781120</v>
      </c>
      <c r="L125" s="54">
        <v>672983124127</v>
      </c>
      <c r="M125" s="54">
        <v>696543562789</v>
      </c>
      <c r="N125" s="54">
        <v>669083604914</v>
      </c>
      <c r="O125" s="54">
        <v>770441929674</v>
      </c>
      <c r="P125" s="54">
        <v>684054475357</v>
      </c>
      <c r="Q125" s="54">
        <v>571624289387</v>
      </c>
      <c r="R125" s="54">
        <v>558906881818</v>
      </c>
      <c r="S125" s="65">
        <v>569383308912</v>
      </c>
      <c r="T125" s="65">
        <v>451841760413</v>
      </c>
      <c r="U125" s="101">
        <v>475242645064</v>
      </c>
      <c r="V125" s="77">
        <v>422512602667</v>
      </c>
      <c r="W125" s="105">
        <v>403594180073</v>
      </c>
      <c r="X125" s="105">
        <v>1172817811559</v>
      </c>
      <c r="Y125" s="105">
        <v>1166221210896</v>
      </c>
      <c r="Z125" s="105">
        <v>1114650531849</v>
      </c>
      <c r="AA125" s="105">
        <v>964972715145</v>
      </c>
      <c r="AB125" s="105">
        <v>884152848553</v>
      </c>
      <c r="AC125" s="105">
        <v>989575402174</v>
      </c>
      <c r="AD125" s="105">
        <v>900414743081</v>
      </c>
      <c r="AE125" s="105">
        <v>859772880308</v>
      </c>
      <c r="AF125" s="105">
        <v>1147756379548</v>
      </c>
      <c r="AG125" s="105">
        <v>1166221210896</v>
      </c>
      <c r="AH125" s="105">
        <v>1194726625344</v>
      </c>
      <c r="AI125" s="90">
        <v>1194726625344</v>
      </c>
      <c r="AJ125" s="79">
        <f t="shared" si="13"/>
        <v>0</v>
      </c>
      <c r="AL125" s="82"/>
      <c r="AM125" s="82" t="s">
        <v>148</v>
      </c>
      <c r="AN125" s="82"/>
      <c r="AO125" s="82"/>
      <c r="AP125" s="82"/>
      <c r="AQ125" s="82"/>
      <c r="AS125" t="str">
        <f t="shared" si="14"/>
        <v>y</v>
      </c>
      <c r="AT125" t="str">
        <f t="shared" si="15"/>
        <v>y</v>
      </c>
      <c r="AU125" t="str">
        <f t="shared" si="16"/>
        <v>y</v>
      </c>
      <c r="AV125" t="str">
        <f t="shared" si="17"/>
        <v>y</v>
      </c>
      <c r="AW125" t="str">
        <f t="shared" si="18"/>
        <v>y</v>
      </c>
      <c r="AX125" t="str">
        <f t="shared" si="19"/>
        <v>y</v>
      </c>
      <c r="AZ125">
        <v>422512602667</v>
      </c>
      <c r="BA125" s="77">
        <f t="shared" si="20"/>
        <v>0</v>
      </c>
      <c r="BC125">
        <v>422512602667</v>
      </c>
      <c r="BD125" s="77">
        <f t="shared" si="21"/>
        <v>0</v>
      </c>
      <c r="BF125">
        <v>1114650531849</v>
      </c>
      <c r="BG125" s="107">
        <f t="shared" si="22"/>
        <v>0</v>
      </c>
      <c r="BI125">
        <v>964972715145</v>
      </c>
      <c r="BJ125" s="107">
        <f t="shared" si="23"/>
        <v>0</v>
      </c>
      <c r="BL125">
        <v>989575402174</v>
      </c>
      <c r="BM125" s="117">
        <f t="shared" si="24"/>
        <v>0</v>
      </c>
      <c r="BO125">
        <v>900414743081</v>
      </c>
      <c r="BP125" s="107">
        <f t="shared" si="25"/>
        <v>0</v>
      </c>
    </row>
    <row r="126" spans="1:68">
      <c r="A126" s="48">
        <v>121</v>
      </c>
      <c r="B126" s="48"/>
      <c r="C126" s="48"/>
      <c r="D126" s="67"/>
      <c r="E126" s="67"/>
      <c r="F126" s="67" t="s">
        <v>386</v>
      </c>
      <c r="G126" s="67"/>
      <c r="H126" s="67"/>
      <c r="I126" s="67"/>
      <c r="J126" s="54">
        <v>569441300000</v>
      </c>
      <c r="K126" s="54">
        <v>564644800000</v>
      </c>
      <c r="L126" s="54">
        <v>474844800000</v>
      </c>
      <c r="M126" s="54">
        <v>506844800000</v>
      </c>
      <c r="N126" s="54">
        <v>472151733333</v>
      </c>
      <c r="O126" s="54">
        <v>559931733333</v>
      </c>
      <c r="P126" s="54">
        <v>465645884848</v>
      </c>
      <c r="Q126" s="54">
        <v>393264748484</v>
      </c>
      <c r="R126" s="54">
        <v>378279681818</v>
      </c>
      <c r="S126" s="65">
        <v>358176500000</v>
      </c>
      <c r="T126" s="65">
        <v>261464000000</v>
      </c>
      <c r="U126" s="101">
        <v>262923000000</v>
      </c>
      <c r="V126" s="77">
        <v>243323000000</v>
      </c>
      <c r="W126" s="105">
        <v>226923000000</v>
      </c>
      <c r="X126" s="105">
        <v>690099308969</v>
      </c>
      <c r="Y126" s="105">
        <v>728164603217</v>
      </c>
      <c r="Z126" s="105">
        <v>678649756082</v>
      </c>
      <c r="AA126" s="105">
        <v>577121963621</v>
      </c>
      <c r="AB126" s="105">
        <v>625157183695</v>
      </c>
      <c r="AC126" s="105">
        <v>711752467353</v>
      </c>
      <c r="AD126" s="105">
        <v>617853179104</v>
      </c>
      <c r="AE126" s="105">
        <v>570741387846</v>
      </c>
      <c r="AF126" s="105">
        <v>751148011195</v>
      </c>
      <c r="AG126" s="105">
        <v>728164603217</v>
      </c>
      <c r="AH126" s="105">
        <v>786091226842</v>
      </c>
      <c r="AI126" s="90">
        <v>786091226842</v>
      </c>
      <c r="AJ126" s="79">
        <f t="shared" si="13"/>
        <v>0</v>
      </c>
      <c r="AL126" s="83"/>
      <c r="AM126" s="83"/>
      <c r="AN126" s="83" t="s">
        <v>386</v>
      </c>
      <c r="AO126" s="83"/>
      <c r="AP126" s="83"/>
      <c r="AQ126" s="83"/>
      <c r="AS126" t="str">
        <f t="shared" si="14"/>
        <v>y</v>
      </c>
      <c r="AT126" t="str">
        <f t="shared" si="15"/>
        <v>y</v>
      </c>
      <c r="AU126" t="str">
        <f t="shared" si="16"/>
        <v>y</v>
      </c>
      <c r="AV126" t="str">
        <f t="shared" si="17"/>
        <v>y</v>
      </c>
      <c r="AW126" t="str">
        <f t="shared" si="18"/>
        <v>y</v>
      </c>
      <c r="AX126" t="str">
        <f t="shared" si="19"/>
        <v>y</v>
      </c>
      <c r="AZ126">
        <v>243323000000</v>
      </c>
      <c r="BA126" s="77">
        <f t="shared" si="20"/>
        <v>0</v>
      </c>
      <c r="BC126">
        <v>243323000000</v>
      </c>
      <c r="BD126" s="77">
        <f t="shared" si="21"/>
        <v>0</v>
      </c>
      <c r="BF126">
        <v>678649756082</v>
      </c>
      <c r="BG126" s="107">
        <f t="shared" si="22"/>
        <v>0</v>
      </c>
      <c r="BI126">
        <v>577121963621</v>
      </c>
      <c r="BJ126" s="107">
        <f t="shared" si="23"/>
        <v>0</v>
      </c>
      <c r="BL126">
        <v>711752467353</v>
      </c>
      <c r="BM126" s="117">
        <f t="shared" si="24"/>
        <v>0</v>
      </c>
      <c r="BO126">
        <v>617853179104</v>
      </c>
      <c r="BP126" s="107">
        <f t="shared" si="25"/>
        <v>0</v>
      </c>
    </row>
    <row r="127" spans="1:68">
      <c r="A127" s="48">
        <v>122</v>
      </c>
      <c r="B127" s="48"/>
      <c r="C127" s="48"/>
      <c r="D127" s="67"/>
      <c r="E127" s="67"/>
      <c r="F127" s="67" t="s">
        <v>387</v>
      </c>
      <c r="G127" s="67"/>
      <c r="H127" s="67"/>
      <c r="I127" s="67"/>
      <c r="J127" s="54">
        <v>179938448552</v>
      </c>
      <c r="K127" s="54">
        <v>205528981120</v>
      </c>
      <c r="L127" s="54">
        <v>198138324127</v>
      </c>
      <c r="M127" s="54">
        <v>189698762789</v>
      </c>
      <c r="N127" s="54">
        <v>196931871581</v>
      </c>
      <c r="O127" s="54">
        <v>210510196341</v>
      </c>
      <c r="P127" s="54">
        <v>218408590509</v>
      </c>
      <c r="Q127" s="54">
        <v>178359540903</v>
      </c>
      <c r="R127" s="54">
        <v>180627200000</v>
      </c>
      <c r="S127" s="65">
        <v>211206808912</v>
      </c>
      <c r="T127" s="65">
        <v>190377760413</v>
      </c>
      <c r="U127" s="101">
        <v>212319645064</v>
      </c>
      <c r="V127" s="77">
        <v>179189602667</v>
      </c>
      <c r="W127" s="105">
        <v>176671180073</v>
      </c>
      <c r="X127" s="105">
        <v>482718502590</v>
      </c>
      <c r="Y127" s="105">
        <v>438056607679</v>
      </c>
      <c r="Z127" s="105">
        <v>436000775767</v>
      </c>
      <c r="AA127" s="105">
        <v>387850751524</v>
      </c>
      <c r="AB127" s="105">
        <v>258995664858</v>
      </c>
      <c r="AC127" s="105">
        <v>277822934821</v>
      </c>
      <c r="AD127" s="105">
        <v>282561563977</v>
      </c>
      <c r="AE127" s="105">
        <v>289031492462</v>
      </c>
      <c r="AF127" s="105">
        <v>396608368353</v>
      </c>
      <c r="AG127" s="105">
        <v>438056607679</v>
      </c>
      <c r="AH127" s="105">
        <v>408635398502</v>
      </c>
      <c r="AI127" s="90">
        <v>408635398502</v>
      </c>
      <c r="AJ127" s="79">
        <f t="shared" si="13"/>
        <v>0</v>
      </c>
      <c r="AL127" s="83"/>
      <c r="AM127" s="83"/>
      <c r="AN127" s="83" t="s">
        <v>387</v>
      </c>
      <c r="AO127" s="83"/>
      <c r="AP127" s="83"/>
      <c r="AQ127" s="83"/>
      <c r="AS127" t="str">
        <f t="shared" si="14"/>
        <v>y</v>
      </c>
      <c r="AT127" t="str">
        <f t="shared" si="15"/>
        <v>y</v>
      </c>
      <c r="AU127" t="str">
        <f t="shared" si="16"/>
        <v>y</v>
      </c>
      <c r="AV127" t="str">
        <f t="shared" si="17"/>
        <v>y</v>
      </c>
      <c r="AW127" t="str">
        <f t="shared" si="18"/>
        <v>y</v>
      </c>
      <c r="AX127" t="str">
        <f t="shared" si="19"/>
        <v>y</v>
      </c>
      <c r="AZ127">
        <v>179189602667</v>
      </c>
      <c r="BA127" s="77">
        <f t="shared" si="20"/>
        <v>0</v>
      </c>
      <c r="BC127">
        <v>179189602667</v>
      </c>
      <c r="BD127" s="77">
        <f t="shared" si="21"/>
        <v>0</v>
      </c>
      <c r="BF127">
        <v>436000775767</v>
      </c>
      <c r="BG127" s="107">
        <f t="shared" si="22"/>
        <v>0</v>
      </c>
      <c r="BI127">
        <v>387850751524</v>
      </c>
      <c r="BJ127" s="107">
        <f t="shared" si="23"/>
        <v>0</v>
      </c>
      <c r="BL127">
        <v>277822934821</v>
      </c>
      <c r="BM127" s="117">
        <f t="shared" si="24"/>
        <v>0</v>
      </c>
      <c r="BO127">
        <v>282561563977</v>
      </c>
      <c r="BP127" s="107">
        <f t="shared" si="25"/>
        <v>0</v>
      </c>
    </row>
    <row r="128" spans="1:68">
      <c r="A128" s="48">
        <v>123</v>
      </c>
      <c r="B128" s="48"/>
      <c r="C128" s="48"/>
      <c r="D128" s="69"/>
      <c r="E128" s="69" t="s">
        <v>149</v>
      </c>
      <c r="F128" s="69"/>
      <c r="G128" s="69"/>
      <c r="H128" s="69"/>
      <c r="I128" s="69"/>
      <c r="J128" s="54">
        <v>0</v>
      </c>
      <c r="K128" s="54">
        <v>0</v>
      </c>
      <c r="L128" s="54">
        <v>0</v>
      </c>
      <c r="M128" s="54">
        <v>0</v>
      </c>
      <c r="N128" s="54">
        <v>0</v>
      </c>
      <c r="O128" s="54">
        <v>0</v>
      </c>
      <c r="P128" s="54">
        <v>0</v>
      </c>
      <c r="Q128" s="54">
        <v>0</v>
      </c>
      <c r="R128" s="54">
        <v>0</v>
      </c>
      <c r="S128" s="65">
        <v>0</v>
      </c>
      <c r="T128" s="65">
        <v>0</v>
      </c>
      <c r="U128" s="101">
        <v>0</v>
      </c>
      <c r="V128" s="77">
        <v>0</v>
      </c>
      <c r="W128" s="105">
        <v>0</v>
      </c>
      <c r="X128" s="105">
        <v>30558348611</v>
      </c>
      <c r="Y128" s="105">
        <v>29040827635</v>
      </c>
      <c r="Z128" s="105">
        <v>27761589446</v>
      </c>
      <c r="AA128" s="105">
        <v>0</v>
      </c>
      <c r="AB128" s="105">
        <v>0</v>
      </c>
      <c r="AC128" s="105">
        <v>0</v>
      </c>
      <c r="AD128" s="105">
        <v>0</v>
      </c>
      <c r="AE128" s="105">
        <v>0</v>
      </c>
      <c r="AF128" s="105">
        <v>0</v>
      </c>
      <c r="AG128" s="105">
        <v>29040827635</v>
      </c>
      <c r="AH128" s="105">
        <v>0</v>
      </c>
      <c r="AI128" s="90">
        <v>0</v>
      </c>
      <c r="AJ128" s="79">
        <f t="shared" si="13"/>
        <v>0</v>
      </c>
      <c r="AL128" s="83"/>
      <c r="AM128" s="83" t="s">
        <v>149</v>
      </c>
      <c r="AN128" s="83"/>
      <c r="AO128" s="83"/>
      <c r="AP128" s="83"/>
      <c r="AQ128" s="83"/>
      <c r="AS128" t="str">
        <f t="shared" si="14"/>
        <v>y</v>
      </c>
      <c r="AT128" t="str">
        <f t="shared" si="15"/>
        <v>y</v>
      </c>
      <c r="AU128" t="str">
        <f t="shared" si="16"/>
        <v>y</v>
      </c>
      <c r="AV128" t="str">
        <f t="shared" si="17"/>
        <v>y</v>
      </c>
      <c r="AW128" t="str">
        <f t="shared" si="18"/>
        <v>y</v>
      </c>
      <c r="AX128" t="str">
        <f t="shared" si="19"/>
        <v>y</v>
      </c>
      <c r="AZ128">
        <v>0</v>
      </c>
      <c r="BA128" s="77">
        <f t="shared" si="20"/>
        <v>0</v>
      </c>
      <c r="BC128">
        <v>0</v>
      </c>
      <c r="BD128" s="77">
        <f t="shared" si="21"/>
        <v>0</v>
      </c>
      <c r="BF128">
        <v>27761589446</v>
      </c>
      <c r="BG128" s="107">
        <f t="shared" si="22"/>
        <v>0</v>
      </c>
      <c r="BI128">
        <v>0</v>
      </c>
      <c r="BJ128" s="107">
        <f t="shared" si="23"/>
        <v>0</v>
      </c>
      <c r="BL128">
        <v>0</v>
      </c>
      <c r="BM128" s="117">
        <f t="shared" si="24"/>
        <v>0</v>
      </c>
      <c r="BO128">
        <v>0</v>
      </c>
      <c r="BP128" s="107">
        <f t="shared" si="25"/>
        <v>0</v>
      </c>
    </row>
    <row r="129" spans="1:68">
      <c r="A129" s="48">
        <v>124</v>
      </c>
      <c r="B129" s="48"/>
      <c r="C129" s="48"/>
      <c r="D129" s="69"/>
      <c r="E129" s="69" t="s">
        <v>150</v>
      </c>
      <c r="F129" s="69"/>
      <c r="G129" s="69"/>
      <c r="H129" s="69"/>
      <c r="I129" s="69"/>
      <c r="J129" s="54">
        <v>0</v>
      </c>
      <c r="K129" s="54">
        <v>0</v>
      </c>
      <c r="L129" s="54">
        <v>0</v>
      </c>
      <c r="M129" s="54">
        <v>0</v>
      </c>
      <c r="N129" s="54">
        <v>0</v>
      </c>
      <c r="O129" s="54">
        <v>0</v>
      </c>
      <c r="P129" s="54">
        <v>0</v>
      </c>
      <c r="Q129" s="54">
        <v>0</v>
      </c>
      <c r="R129" s="54">
        <v>0</v>
      </c>
      <c r="S129" s="65">
        <v>0</v>
      </c>
      <c r="T129" s="65">
        <v>0</v>
      </c>
      <c r="U129" s="101">
        <v>0</v>
      </c>
      <c r="V129" s="77">
        <v>0</v>
      </c>
      <c r="W129" s="105">
        <v>0</v>
      </c>
      <c r="X129" s="105">
        <v>0</v>
      </c>
      <c r="Y129" s="105">
        <v>0</v>
      </c>
      <c r="Z129" s="105">
        <v>0</v>
      </c>
      <c r="AA129" s="105">
        <v>0</v>
      </c>
      <c r="AB129" s="105">
        <v>0</v>
      </c>
      <c r="AC129" s="105">
        <v>0</v>
      </c>
      <c r="AD129" s="105">
        <v>0</v>
      </c>
      <c r="AE129" s="105">
        <v>0</v>
      </c>
      <c r="AF129" s="105">
        <v>0</v>
      </c>
      <c r="AG129" s="105">
        <v>0</v>
      </c>
      <c r="AH129" s="105">
        <v>0</v>
      </c>
      <c r="AI129" s="90">
        <v>0</v>
      </c>
      <c r="AJ129" s="79">
        <f t="shared" si="13"/>
        <v>0</v>
      </c>
      <c r="AL129" s="83"/>
      <c r="AM129" s="83" t="s">
        <v>150</v>
      </c>
      <c r="AN129" s="83"/>
      <c r="AO129" s="83"/>
      <c r="AP129" s="83"/>
      <c r="AQ129" s="83"/>
      <c r="AS129" t="str">
        <f t="shared" si="14"/>
        <v>y</v>
      </c>
      <c r="AT129" t="str">
        <f t="shared" si="15"/>
        <v>y</v>
      </c>
      <c r="AU129" t="str">
        <f t="shared" si="16"/>
        <v>y</v>
      </c>
      <c r="AV129" t="str">
        <f t="shared" si="17"/>
        <v>y</v>
      </c>
      <c r="AW129" t="str">
        <f t="shared" si="18"/>
        <v>y</v>
      </c>
      <c r="AX129" t="str">
        <f t="shared" si="19"/>
        <v>y</v>
      </c>
      <c r="AZ129">
        <v>0</v>
      </c>
      <c r="BA129" s="77">
        <f t="shared" si="20"/>
        <v>0</v>
      </c>
      <c r="BC129">
        <v>0</v>
      </c>
      <c r="BD129" s="77">
        <f t="shared" si="21"/>
        <v>0</v>
      </c>
      <c r="BF129">
        <v>0</v>
      </c>
      <c r="BG129" s="107">
        <f t="shared" si="22"/>
        <v>0</v>
      </c>
      <c r="BI129">
        <v>0</v>
      </c>
      <c r="BJ129" s="107">
        <f t="shared" si="23"/>
        <v>0</v>
      </c>
      <c r="BL129">
        <v>0</v>
      </c>
      <c r="BM129" s="117">
        <f t="shared" si="24"/>
        <v>0</v>
      </c>
      <c r="BO129">
        <v>0</v>
      </c>
      <c r="BP129" s="107">
        <f t="shared" si="25"/>
        <v>0</v>
      </c>
    </row>
    <row r="130" spans="1:68">
      <c r="A130" s="48">
        <v>125</v>
      </c>
      <c r="B130" s="48"/>
      <c r="C130" s="48"/>
      <c r="D130" s="69"/>
      <c r="E130" s="69" t="s">
        <v>151</v>
      </c>
      <c r="F130" s="69"/>
      <c r="G130" s="69"/>
      <c r="H130" s="69"/>
      <c r="I130" s="69"/>
      <c r="J130" s="54">
        <v>0</v>
      </c>
      <c r="K130" s="54">
        <v>0</v>
      </c>
      <c r="L130" s="54">
        <v>0</v>
      </c>
      <c r="M130" s="54">
        <v>0</v>
      </c>
      <c r="N130" s="54">
        <v>0</v>
      </c>
      <c r="O130" s="54">
        <v>0</v>
      </c>
      <c r="P130" s="54">
        <v>0</v>
      </c>
      <c r="Q130" s="54">
        <v>0</v>
      </c>
      <c r="R130" s="54">
        <v>0</v>
      </c>
      <c r="S130" s="65">
        <v>0</v>
      </c>
      <c r="T130" s="65">
        <v>0</v>
      </c>
      <c r="U130" s="101">
        <v>0</v>
      </c>
      <c r="V130" s="77">
        <v>0</v>
      </c>
      <c r="W130" s="105">
        <v>0</v>
      </c>
      <c r="X130" s="105">
        <v>0</v>
      </c>
      <c r="Y130" s="105">
        <v>0</v>
      </c>
      <c r="Z130" s="105">
        <v>0</v>
      </c>
      <c r="AA130" s="105">
        <v>0</v>
      </c>
      <c r="AB130" s="105">
        <v>0</v>
      </c>
      <c r="AC130" s="105">
        <v>0</v>
      </c>
      <c r="AD130" s="105">
        <v>0</v>
      </c>
      <c r="AE130" s="105">
        <v>0</v>
      </c>
      <c r="AF130" s="105">
        <v>0</v>
      </c>
      <c r="AG130" s="105">
        <v>0</v>
      </c>
      <c r="AH130" s="105">
        <v>0</v>
      </c>
      <c r="AI130" s="90">
        <v>0</v>
      </c>
      <c r="AJ130" s="79">
        <f t="shared" si="13"/>
        <v>0</v>
      </c>
      <c r="AL130" s="83"/>
      <c r="AM130" s="83" t="s">
        <v>151</v>
      </c>
      <c r="AN130" s="83"/>
      <c r="AO130" s="83"/>
      <c r="AP130" s="83"/>
      <c r="AQ130" s="83"/>
      <c r="AS130" t="str">
        <f t="shared" si="14"/>
        <v>y</v>
      </c>
      <c r="AT130" t="str">
        <f t="shared" si="15"/>
        <v>y</v>
      </c>
      <c r="AU130" t="str">
        <f t="shared" si="16"/>
        <v>y</v>
      </c>
      <c r="AV130" t="str">
        <f t="shared" si="17"/>
        <v>y</v>
      </c>
      <c r="AW130" t="str">
        <f t="shared" si="18"/>
        <v>y</v>
      </c>
      <c r="AX130" t="str">
        <f t="shared" si="19"/>
        <v>y</v>
      </c>
      <c r="AZ130">
        <v>0</v>
      </c>
      <c r="BA130" s="77">
        <f t="shared" si="20"/>
        <v>0</v>
      </c>
      <c r="BC130">
        <v>0</v>
      </c>
      <c r="BD130" s="77">
        <f t="shared" si="21"/>
        <v>0</v>
      </c>
      <c r="BF130">
        <v>0</v>
      </c>
      <c r="BG130" s="107">
        <f t="shared" si="22"/>
        <v>0</v>
      </c>
      <c r="BI130">
        <v>0</v>
      </c>
      <c r="BJ130" s="107">
        <f t="shared" si="23"/>
        <v>0</v>
      </c>
      <c r="BL130">
        <v>0</v>
      </c>
      <c r="BM130" s="117">
        <f t="shared" si="24"/>
        <v>0</v>
      </c>
      <c r="BO130">
        <v>0</v>
      </c>
      <c r="BP130" s="107">
        <f t="shared" si="25"/>
        <v>0</v>
      </c>
    </row>
    <row r="131" spans="1:68">
      <c r="A131" s="48">
        <v>126</v>
      </c>
      <c r="B131" s="48"/>
      <c r="C131" s="48"/>
      <c r="D131" s="69"/>
      <c r="E131" s="69" t="s">
        <v>152</v>
      </c>
      <c r="F131" s="69"/>
      <c r="G131" s="69"/>
      <c r="H131" s="69"/>
      <c r="I131" s="69"/>
      <c r="J131" s="54">
        <v>0</v>
      </c>
      <c r="K131" s="54">
        <v>0</v>
      </c>
      <c r="L131" s="54">
        <v>0</v>
      </c>
      <c r="M131" s="54">
        <v>0</v>
      </c>
      <c r="N131" s="54">
        <v>0</v>
      </c>
      <c r="O131" s="54">
        <v>0</v>
      </c>
      <c r="P131" s="54">
        <v>0</v>
      </c>
      <c r="Q131" s="54">
        <v>0</v>
      </c>
      <c r="R131" s="54">
        <v>0</v>
      </c>
      <c r="S131" s="65">
        <v>0</v>
      </c>
      <c r="T131" s="65">
        <v>0</v>
      </c>
      <c r="U131" s="101">
        <v>0</v>
      </c>
      <c r="V131" s="77">
        <v>0</v>
      </c>
      <c r="W131" s="105">
        <v>0</v>
      </c>
      <c r="X131" s="105">
        <v>0</v>
      </c>
      <c r="Y131" s="105">
        <v>0</v>
      </c>
      <c r="Z131" s="105">
        <v>0</v>
      </c>
      <c r="AA131" s="105">
        <v>0</v>
      </c>
      <c r="AB131" s="105">
        <v>0</v>
      </c>
      <c r="AC131" s="105">
        <v>0</v>
      </c>
      <c r="AD131" s="105">
        <v>0</v>
      </c>
      <c r="AE131" s="105">
        <v>0</v>
      </c>
      <c r="AF131" s="105">
        <v>0</v>
      </c>
      <c r="AG131" s="105">
        <v>0</v>
      </c>
      <c r="AH131" s="105">
        <v>0</v>
      </c>
      <c r="AI131" s="90">
        <v>0</v>
      </c>
      <c r="AJ131" s="79">
        <f t="shared" si="13"/>
        <v>0</v>
      </c>
      <c r="AL131" s="83"/>
      <c r="AM131" s="83" t="s">
        <v>152</v>
      </c>
      <c r="AN131" s="83"/>
      <c r="AO131" s="83"/>
      <c r="AP131" s="83"/>
      <c r="AQ131" s="83"/>
      <c r="AS131" t="str">
        <f t="shared" si="14"/>
        <v>y</v>
      </c>
      <c r="AT131" t="str">
        <f t="shared" si="15"/>
        <v>y</v>
      </c>
      <c r="AU131" t="str">
        <f t="shared" si="16"/>
        <v>y</v>
      </c>
      <c r="AV131" t="str">
        <f t="shared" si="17"/>
        <v>y</v>
      </c>
      <c r="AW131" t="str">
        <f t="shared" si="18"/>
        <v>y</v>
      </c>
      <c r="AX131" t="str">
        <f t="shared" si="19"/>
        <v>y</v>
      </c>
      <c r="AZ131">
        <v>0</v>
      </c>
      <c r="BA131" s="77">
        <f t="shared" si="20"/>
        <v>0</v>
      </c>
      <c r="BC131">
        <v>0</v>
      </c>
      <c r="BD131" s="77">
        <f t="shared" si="21"/>
        <v>0</v>
      </c>
      <c r="BF131">
        <v>0</v>
      </c>
      <c r="BG131" s="107">
        <f t="shared" si="22"/>
        <v>0</v>
      </c>
      <c r="BI131">
        <v>0</v>
      </c>
      <c r="BJ131" s="107">
        <f t="shared" si="23"/>
        <v>0</v>
      </c>
      <c r="BL131">
        <v>0</v>
      </c>
      <c r="BM131" s="117">
        <f t="shared" si="24"/>
        <v>0</v>
      </c>
      <c r="BO131">
        <v>0</v>
      </c>
      <c r="BP131" s="107">
        <f t="shared" si="25"/>
        <v>0</v>
      </c>
    </row>
    <row r="132" spans="1:68">
      <c r="A132" s="48">
        <v>127</v>
      </c>
      <c r="B132" s="48"/>
      <c r="C132" s="48"/>
      <c r="D132" s="66" t="s">
        <v>124</v>
      </c>
      <c r="E132" s="66"/>
      <c r="F132" s="66"/>
      <c r="G132" s="66"/>
      <c r="H132" s="66"/>
      <c r="I132" s="66"/>
      <c r="J132" s="54">
        <v>16714549567909</v>
      </c>
      <c r="K132" s="54">
        <v>16763458470690</v>
      </c>
      <c r="L132" s="54">
        <v>17178036285365</v>
      </c>
      <c r="M132" s="54">
        <v>18375067024833</v>
      </c>
      <c r="N132" s="54">
        <v>17801325327819</v>
      </c>
      <c r="O132" s="54">
        <v>18001380985065</v>
      </c>
      <c r="P132" s="54">
        <v>17042317146495.998</v>
      </c>
      <c r="Q132" s="54">
        <v>18736638251638</v>
      </c>
      <c r="R132" s="54">
        <v>18273269146548</v>
      </c>
      <c r="S132" s="65">
        <v>19471278180542</v>
      </c>
      <c r="T132" s="65">
        <v>18598345093137</v>
      </c>
      <c r="U132" s="101">
        <v>19798828727056</v>
      </c>
      <c r="V132" s="77">
        <v>18627527289262</v>
      </c>
      <c r="W132" s="105">
        <v>18356260421365</v>
      </c>
      <c r="X132" s="105">
        <v>31140614958811</v>
      </c>
      <c r="Y132" s="105">
        <v>35014060335714</v>
      </c>
      <c r="Z132" s="105">
        <v>32617374440216</v>
      </c>
      <c r="AA132" s="105">
        <v>34885767740928</v>
      </c>
      <c r="AB132" s="105">
        <v>32959368037467</v>
      </c>
      <c r="AC132" s="105">
        <v>37423628124624</v>
      </c>
      <c r="AD132" s="105">
        <v>38651127578714</v>
      </c>
      <c r="AE132" s="105">
        <v>42504379521437</v>
      </c>
      <c r="AF132" s="105">
        <v>44228063570436</v>
      </c>
      <c r="AG132" s="105">
        <v>35014060335714</v>
      </c>
      <c r="AH132" s="105">
        <v>44322511711848</v>
      </c>
      <c r="AI132" s="90">
        <v>44322511711848</v>
      </c>
      <c r="AJ132" s="79">
        <f t="shared" si="13"/>
        <v>0</v>
      </c>
      <c r="AL132" s="82" t="s">
        <v>124</v>
      </c>
      <c r="AM132" s="82"/>
      <c r="AN132" s="82"/>
      <c r="AO132" s="82"/>
      <c r="AP132" s="82"/>
      <c r="AQ132" s="82"/>
      <c r="AS132" t="str">
        <f t="shared" si="14"/>
        <v>y</v>
      </c>
      <c r="AT132" t="str">
        <f t="shared" si="15"/>
        <v>y</v>
      </c>
      <c r="AU132" t="str">
        <f t="shared" si="16"/>
        <v>y</v>
      </c>
      <c r="AV132" t="str">
        <f t="shared" si="17"/>
        <v>y</v>
      </c>
      <c r="AW132" t="str">
        <f t="shared" si="18"/>
        <v>y</v>
      </c>
      <c r="AX132" t="str">
        <f t="shared" si="19"/>
        <v>y</v>
      </c>
      <c r="AZ132">
        <v>18627527289262</v>
      </c>
      <c r="BA132" s="77">
        <f t="shared" si="20"/>
        <v>0</v>
      </c>
      <c r="BC132">
        <v>18627527289262</v>
      </c>
      <c r="BD132" s="77">
        <f t="shared" si="21"/>
        <v>0</v>
      </c>
      <c r="BF132">
        <v>32617374440216</v>
      </c>
      <c r="BG132" s="107">
        <f t="shared" si="22"/>
        <v>0</v>
      </c>
      <c r="BI132">
        <v>34885767740928</v>
      </c>
      <c r="BJ132" s="107">
        <f t="shared" si="23"/>
        <v>0</v>
      </c>
      <c r="BL132">
        <v>37423598489134</v>
      </c>
      <c r="BM132" s="117">
        <f t="shared" si="24"/>
        <v>-29635490</v>
      </c>
      <c r="BO132">
        <v>38651127578714</v>
      </c>
      <c r="BP132" s="107">
        <f t="shared" si="25"/>
        <v>0</v>
      </c>
    </row>
    <row r="133" spans="1:68">
      <c r="A133" s="48">
        <v>128</v>
      </c>
      <c r="B133" s="48"/>
      <c r="C133" s="48"/>
      <c r="D133" s="66"/>
      <c r="E133" s="66" t="s">
        <v>125</v>
      </c>
      <c r="F133" s="66"/>
      <c r="G133" s="66"/>
      <c r="H133" s="66"/>
      <c r="I133" s="66"/>
      <c r="J133" s="54">
        <v>16714549567909</v>
      </c>
      <c r="K133" s="54">
        <v>16763458470690</v>
      </c>
      <c r="L133" s="54">
        <v>17178036285365</v>
      </c>
      <c r="M133" s="54">
        <v>18375067024833</v>
      </c>
      <c r="N133" s="54">
        <v>17801325327819</v>
      </c>
      <c r="O133" s="54">
        <v>18001380985065</v>
      </c>
      <c r="P133" s="54">
        <v>17042317146495.998</v>
      </c>
      <c r="Q133" s="54">
        <v>18736638251638</v>
      </c>
      <c r="R133" s="54">
        <v>18273269146548</v>
      </c>
      <c r="S133" s="65">
        <v>19471278180542</v>
      </c>
      <c r="T133" s="65">
        <v>18598345093137</v>
      </c>
      <c r="U133" s="101">
        <v>19798828727056</v>
      </c>
      <c r="V133" s="77">
        <v>18627527289262</v>
      </c>
      <c r="W133" s="105">
        <v>18356260421365</v>
      </c>
      <c r="X133" s="105">
        <v>31140614958811</v>
      </c>
      <c r="Y133" s="105">
        <v>35014060335714</v>
      </c>
      <c r="Z133" s="105">
        <v>32617374440216</v>
      </c>
      <c r="AA133" s="105">
        <v>34885767740928</v>
      </c>
      <c r="AB133" s="105">
        <v>32959368037467</v>
      </c>
      <c r="AC133" s="105">
        <v>37423628124624</v>
      </c>
      <c r="AD133" s="105">
        <v>38634123289189</v>
      </c>
      <c r="AE133" s="105">
        <v>42504379521437</v>
      </c>
      <c r="AF133" s="105">
        <v>44228063570436</v>
      </c>
      <c r="AG133" s="105">
        <v>35014060335714</v>
      </c>
      <c r="AH133" s="105">
        <v>44322511711848</v>
      </c>
      <c r="AI133" s="90">
        <v>44322511711848</v>
      </c>
      <c r="AJ133" s="79">
        <f t="shared" si="13"/>
        <v>0</v>
      </c>
      <c r="AL133" s="82"/>
      <c r="AM133" s="82" t="s">
        <v>125</v>
      </c>
      <c r="AN133" s="82"/>
      <c r="AO133" s="82"/>
      <c r="AP133" s="82"/>
      <c r="AQ133" s="82"/>
      <c r="AS133" t="str">
        <f t="shared" si="14"/>
        <v>y</v>
      </c>
      <c r="AT133" t="str">
        <f t="shared" si="15"/>
        <v>y</v>
      </c>
      <c r="AU133" t="str">
        <f t="shared" si="16"/>
        <v>y</v>
      </c>
      <c r="AV133" t="str">
        <f t="shared" si="17"/>
        <v>y</v>
      </c>
      <c r="AW133" t="str">
        <f t="shared" si="18"/>
        <v>y</v>
      </c>
      <c r="AX133" t="str">
        <f t="shared" si="19"/>
        <v>y</v>
      </c>
      <c r="AZ133">
        <v>18627527289262</v>
      </c>
      <c r="BA133" s="77">
        <f t="shared" si="20"/>
        <v>0</v>
      </c>
      <c r="BC133">
        <v>18627527289262</v>
      </c>
      <c r="BD133" s="77">
        <f t="shared" si="21"/>
        <v>0</v>
      </c>
      <c r="BF133">
        <v>32617374440216</v>
      </c>
      <c r="BG133" s="107">
        <f t="shared" si="22"/>
        <v>0</v>
      </c>
      <c r="BI133">
        <v>34885767740928</v>
      </c>
      <c r="BJ133" s="107">
        <f t="shared" si="23"/>
        <v>0</v>
      </c>
      <c r="BL133">
        <v>37423598489134</v>
      </c>
      <c r="BM133" s="117">
        <f t="shared" si="24"/>
        <v>-29635490</v>
      </c>
      <c r="BO133">
        <v>38634123289189</v>
      </c>
      <c r="BP133" s="107">
        <f t="shared" si="25"/>
        <v>0</v>
      </c>
    </row>
    <row r="134" spans="1:68">
      <c r="A134" s="48">
        <v>129</v>
      </c>
      <c r="B134" s="48"/>
      <c r="C134" s="48"/>
      <c r="D134" s="66"/>
      <c r="E134" s="66"/>
      <c r="F134" s="66" t="s">
        <v>388</v>
      </c>
      <c r="G134" s="66"/>
      <c r="H134" s="66"/>
      <c r="I134" s="66"/>
      <c r="J134" s="54">
        <v>16031487468750</v>
      </c>
      <c r="K134" s="54">
        <v>16096899822902</v>
      </c>
      <c r="L134" s="54">
        <v>16520044341969</v>
      </c>
      <c r="M134" s="54">
        <v>17644432965588</v>
      </c>
      <c r="N134" s="54">
        <v>17129283604035.492</v>
      </c>
      <c r="O134" s="54">
        <v>17351472338342</v>
      </c>
      <c r="P134" s="54">
        <v>16441204521213.998</v>
      </c>
      <c r="Q134" s="54">
        <v>18070609926072</v>
      </c>
      <c r="R134" s="54">
        <v>17667517643468</v>
      </c>
      <c r="S134" s="65">
        <v>18902567149003</v>
      </c>
      <c r="T134" s="65">
        <v>18039294250877</v>
      </c>
      <c r="U134" s="101">
        <v>19284494679197</v>
      </c>
      <c r="V134" s="77">
        <v>18070168747025</v>
      </c>
      <c r="W134" s="105">
        <v>17968165771966</v>
      </c>
      <c r="X134" s="105">
        <v>30572728387886</v>
      </c>
      <c r="Y134" s="105">
        <v>34446995179192.895</v>
      </c>
      <c r="Z134" s="105">
        <v>32068654526885</v>
      </c>
      <c r="AA134" s="105">
        <v>34265500641712</v>
      </c>
      <c r="AB134" s="105">
        <v>32021633478238</v>
      </c>
      <c r="AC134" s="105">
        <v>36500851075136</v>
      </c>
      <c r="AD134" s="105">
        <v>37746214897886</v>
      </c>
      <c r="AE134" s="105">
        <v>41591981725989</v>
      </c>
      <c r="AF134" s="105">
        <v>43303432403280</v>
      </c>
      <c r="AG134" s="105">
        <v>34446995179192.895</v>
      </c>
      <c r="AH134" s="105">
        <v>43480429619649</v>
      </c>
      <c r="AI134" s="90">
        <v>43480429619649</v>
      </c>
      <c r="AJ134" s="79">
        <f t="shared" ref="AJ134:AJ197" si="26">Y134-AG134</f>
        <v>0</v>
      </c>
      <c r="AL134" s="82"/>
      <c r="AM134" s="82"/>
      <c r="AN134" s="82" t="s">
        <v>388</v>
      </c>
      <c r="AO134" s="82"/>
      <c r="AP134" s="82"/>
      <c r="AQ134" s="82"/>
      <c r="AS134" t="str">
        <f t="shared" ref="AS134:AS197" si="27">IF(AL134=D134,"y","no!!!!!!!!!!!!!!!")</f>
        <v>y</v>
      </c>
      <c r="AT134" t="str">
        <f t="shared" ref="AT134:AT197" si="28">IF(AM134=E134,"y","no!!!!!!!!!!!!!!!")</f>
        <v>y</v>
      </c>
      <c r="AU134" t="str">
        <f t="shared" ref="AU134:AU197" si="29">IF(AN134=F134,"y","no!!!!!!!!!!!!!!!")</f>
        <v>y</v>
      </c>
      <c r="AV134" t="str">
        <f t="shared" ref="AV134:AV197" si="30">IF(AO134=G134,"y","no!!!!!!!!!!!!!!!")</f>
        <v>y</v>
      </c>
      <c r="AW134" t="str">
        <f t="shared" ref="AW134:AW197" si="31">IF(AP134=H134,"y","no!!!!!!!!!!!!!!!")</f>
        <v>y</v>
      </c>
      <c r="AX134" t="str">
        <f t="shared" ref="AX134:AX197" si="32">IF(AQ134=I134,"y","no!!!!!!!!!!!!!!!")</f>
        <v>y</v>
      </c>
      <c r="AZ134">
        <v>18070168747025</v>
      </c>
      <c r="BA134" s="77">
        <f t="shared" ref="BA134:BA197" si="33">AZ134-V134</f>
        <v>0</v>
      </c>
      <c r="BC134">
        <v>18070168747025</v>
      </c>
      <c r="BD134" s="77">
        <f t="shared" ref="BD134:BD197" si="34">BC134-V134</f>
        <v>0</v>
      </c>
      <c r="BF134">
        <v>32068654526885</v>
      </c>
      <c r="BG134" s="107">
        <f t="shared" ref="BG134:BG197" si="35">BF134-Z134</f>
        <v>0</v>
      </c>
      <c r="BI134">
        <v>34264141491352</v>
      </c>
      <c r="BJ134" s="107">
        <f t="shared" ref="BJ134:BJ197" si="36">BI134-AA134</f>
        <v>-1359150360</v>
      </c>
      <c r="BL134">
        <v>36500821439646</v>
      </c>
      <c r="BM134" s="117">
        <f t="shared" ref="BM134:BM197" si="37">BL134-AC134</f>
        <v>-29635490</v>
      </c>
      <c r="BO134">
        <v>37746214897886</v>
      </c>
      <c r="BP134" s="107">
        <f t="shared" ref="BP134:BP197" si="38">BO134-AD134</f>
        <v>0</v>
      </c>
    </row>
    <row r="135" spans="1:68">
      <c r="A135" s="48">
        <v>130</v>
      </c>
      <c r="B135" s="48"/>
      <c r="C135" s="48"/>
      <c r="D135" s="66"/>
      <c r="E135" s="66"/>
      <c r="F135" s="66"/>
      <c r="G135" s="66" t="s">
        <v>389</v>
      </c>
      <c r="H135" s="66"/>
      <c r="I135" s="66"/>
      <c r="J135" s="54">
        <v>14709197126348</v>
      </c>
      <c r="K135" s="54">
        <v>14819000132882</v>
      </c>
      <c r="L135" s="54">
        <v>15073600536525</v>
      </c>
      <c r="M135" s="54">
        <v>16288447917657</v>
      </c>
      <c r="N135" s="54">
        <v>15905347416820.492</v>
      </c>
      <c r="O135" s="54">
        <v>16126532101265</v>
      </c>
      <c r="P135" s="54">
        <v>15291660280427</v>
      </c>
      <c r="Q135" s="54">
        <v>16921367346262</v>
      </c>
      <c r="R135" s="54">
        <v>16188116641590</v>
      </c>
      <c r="S135" s="65">
        <v>17502652154496</v>
      </c>
      <c r="T135" s="65">
        <v>16814613082174</v>
      </c>
      <c r="U135" s="101">
        <v>17888493446422</v>
      </c>
      <c r="V135" s="77">
        <v>16805999542953</v>
      </c>
      <c r="W135" s="105">
        <v>16399304160645</v>
      </c>
      <c r="X135" s="105">
        <v>26358182830543</v>
      </c>
      <c r="Y135" s="105">
        <v>29860438063163.895</v>
      </c>
      <c r="Z135" s="105">
        <v>27119525269693</v>
      </c>
      <c r="AA135" s="105">
        <v>28975712626635</v>
      </c>
      <c r="AB135" s="105">
        <v>26160222618655</v>
      </c>
      <c r="AC135" s="105">
        <v>29260757908862</v>
      </c>
      <c r="AD135" s="105">
        <v>30969910069194</v>
      </c>
      <c r="AE135" s="105">
        <v>34051644866587</v>
      </c>
      <c r="AF135" s="105">
        <v>34977463386888</v>
      </c>
      <c r="AG135" s="105">
        <v>29860438063163.895</v>
      </c>
      <c r="AH135" s="105">
        <v>35221621598802</v>
      </c>
      <c r="AI135" s="90">
        <v>35221621598802</v>
      </c>
      <c r="AJ135" s="79">
        <f t="shared" si="26"/>
        <v>0</v>
      </c>
      <c r="AL135" s="82"/>
      <c r="AM135" s="82"/>
      <c r="AN135" s="82"/>
      <c r="AO135" s="82" t="s">
        <v>389</v>
      </c>
      <c r="AP135" s="82"/>
      <c r="AQ135" s="82"/>
      <c r="AS135" t="str">
        <f t="shared" si="27"/>
        <v>y</v>
      </c>
      <c r="AT135" t="str">
        <f t="shared" si="28"/>
        <v>y</v>
      </c>
      <c r="AU135" t="str">
        <f t="shared" si="29"/>
        <v>y</v>
      </c>
      <c r="AV135" t="str">
        <f t="shared" si="30"/>
        <v>y</v>
      </c>
      <c r="AW135" t="str">
        <f t="shared" si="31"/>
        <v>y</v>
      </c>
      <c r="AX135" t="str">
        <f t="shared" si="32"/>
        <v>y</v>
      </c>
      <c r="AZ135">
        <v>16735683586649</v>
      </c>
      <c r="BA135" s="77">
        <f t="shared" si="33"/>
        <v>-70315956304</v>
      </c>
      <c r="BC135">
        <v>16805999542953</v>
      </c>
      <c r="BD135" s="77">
        <f t="shared" si="34"/>
        <v>0</v>
      </c>
      <c r="BF135">
        <v>27119525269693</v>
      </c>
      <c r="BG135" s="107">
        <f t="shared" si="35"/>
        <v>0</v>
      </c>
      <c r="BI135">
        <v>28982958560877</v>
      </c>
      <c r="BJ135" s="107">
        <f t="shared" si="36"/>
        <v>7245934242</v>
      </c>
      <c r="BL135">
        <v>29260757908862</v>
      </c>
      <c r="BM135" s="117">
        <f t="shared" si="37"/>
        <v>0</v>
      </c>
      <c r="BO135">
        <v>30969910069194</v>
      </c>
      <c r="BP135" s="107">
        <f t="shared" si="38"/>
        <v>0</v>
      </c>
    </row>
    <row r="136" spans="1:68">
      <c r="A136" s="48">
        <v>131</v>
      </c>
      <c r="B136" s="48"/>
      <c r="C136" s="48"/>
      <c r="D136" s="67"/>
      <c r="E136" s="67"/>
      <c r="F136" s="67"/>
      <c r="G136" s="67"/>
      <c r="H136" s="67" t="s">
        <v>390</v>
      </c>
      <c r="I136" s="67"/>
      <c r="J136" s="54">
        <v>5712939465477</v>
      </c>
      <c r="K136" s="54">
        <v>6245437155365</v>
      </c>
      <c r="L136" s="54">
        <v>6139393276036</v>
      </c>
      <c r="M136" s="54">
        <v>6257228207156</v>
      </c>
      <c r="N136" s="54">
        <v>5546978417000</v>
      </c>
      <c r="O136" s="54">
        <v>5861825014105</v>
      </c>
      <c r="P136" s="54">
        <v>5344400755798</v>
      </c>
      <c r="Q136" s="54">
        <v>5862202275832</v>
      </c>
      <c r="R136" s="54">
        <v>5864848006098</v>
      </c>
      <c r="S136" s="65">
        <v>7093792905634</v>
      </c>
      <c r="T136" s="65">
        <v>7307831102362</v>
      </c>
      <c r="U136" s="101">
        <v>8799687371989</v>
      </c>
      <c r="V136" s="77">
        <v>8131298743468</v>
      </c>
      <c r="W136" s="105">
        <v>7682612290087</v>
      </c>
      <c r="X136" s="105">
        <v>10237890497003</v>
      </c>
      <c r="Y136" s="105">
        <v>11120250382099</v>
      </c>
      <c r="Z136" s="105">
        <v>10508796737328</v>
      </c>
      <c r="AA136" s="105">
        <v>12732648814363</v>
      </c>
      <c r="AB136" s="105">
        <v>10864206664710</v>
      </c>
      <c r="AC136" s="105">
        <v>12918120996561</v>
      </c>
      <c r="AD136" s="105">
        <v>11703082331718</v>
      </c>
      <c r="AE136" s="105">
        <v>12293160269960</v>
      </c>
      <c r="AF136" s="105">
        <v>13396414655955</v>
      </c>
      <c r="AG136" s="105">
        <v>11120250382099</v>
      </c>
      <c r="AH136" s="105">
        <v>13761537791545</v>
      </c>
      <c r="AI136" s="90">
        <v>13761537791545</v>
      </c>
      <c r="AJ136" s="79">
        <f t="shared" si="26"/>
        <v>0</v>
      </c>
      <c r="AL136" s="83"/>
      <c r="AM136" s="83"/>
      <c r="AN136" s="83"/>
      <c r="AO136" s="83"/>
      <c r="AP136" s="83" t="s">
        <v>390</v>
      </c>
      <c r="AQ136" s="83"/>
      <c r="AS136" t="str">
        <f t="shared" si="27"/>
        <v>y</v>
      </c>
      <c r="AT136" t="str">
        <f t="shared" si="28"/>
        <v>y</v>
      </c>
      <c r="AU136" t="str">
        <f t="shared" si="29"/>
        <v>y</v>
      </c>
      <c r="AV136" t="str">
        <f t="shared" si="30"/>
        <v>y</v>
      </c>
      <c r="AW136" t="str">
        <f t="shared" si="31"/>
        <v>y</v>
      </c>
      <c r="AX136" t="str">
        <f t="shared" si="32"/>
        <v>y</v>
      </c>
      <c r="AZ136">
        <v>8131298743468</v>
      </c>
      <c r="BA136" s="77">
        <f t="shared" si="33"/>
        <v>0</v>
      </c>
      <c r="BC136">
        <v>8131298743468</v>
      </c>
      <c r="BD136" s="77">
        <f t="shared" si="34"/>
        <v>0</v>
      </c>
      <c r="BF136">
        <v>10508796737328</v>
      </c>
      <c r="BG136" s="107">
        <f t="shared" si="35"/>
        <v>0</v>
      </c>
      <c r="BI136">
        <v>12741253898965</v>
      </c>
      <c r="BJ136" s="107">
        <f t="shared" si="36"/>
        <v>8605084602</v>
      </c>
      <c r="BL136">
        <v>12918120996561</v>
      </c>
      <c r="BM136" s="117">
        <f t="shared" si="37"/>
        <v>0</v>
      </c>
      <c r="BO136">
        <v>11703082331718</v>
      </c>
      <c r="BP136" s="107">
        <f t="shared" si="38"/>
        <v>0</v>
      </c>
    </row>
    <row r="137" spans="1:68">
      <c r="A137" s="48">
        <v>132</v>
      </c>
      <c r="B137" s="48"/>
      <c r="C137" s="48"/>
      <c r="D137" s="67"/>
      <c r="E137" s="67"/>
      <c r="F137" s="67"/>
      <c r="G137" s="67"/>
      <c r="H137" s="67" t="s">
        <v>391</v>
      </c>
      <c r="I137" s="67"/>
      <c r="J137" s="54">
        <v>2768368779525</v>
      </c>
      <c r="K137" s="54">
        <v>2165153377469</v>
      </c>
      <c r="L137" s="54">
        <v>2216098425698</v>
      </c>
      <c r="M137" s="54">
        <v>3109881533243</v>
      </c>
      <c r="N137" s="54">
        <v>3375934238649</v>
      </c>
      <c r="O137" s="54">
        <v>3439459456613</v>
      </c>
      <c r="P137" s="54">
        <v>3543358207372</v>
      </c>
      <c r="Q137" s="54">
        <v>4238839622419</v>
      </c>
      <c r="R137" s="54">
        <v>4078869234005</v>
      </c>
      <c r="S137" s="65">
        <v>4341012720899</v>
      </c>
      <c r="T137" s="65">
        <v>3814804186762</v>
      </c>
      <c r="U137" s="101">
        <v>3621716222274</v>
      </c>
      <c r="V137" s="77">
        <v>3402314849923</v>
      </c>
      <c r="W137" s="105">
        <v>2735938847327</v>
      </c>
      <c r="X137" s="105">
        <v>6992587912412</v>
      </c>
      <c r="Y137" s="105">
        <v>8393255063201</v>
      </c>
      <c r="Z137" s="105">
        <v>9060104804874</v>
      </c>
      <c r="AA137" s="105">
        <v>9465726461856</v>
      </c>
      <c r="AB137" s="105">
        <v>8458143026495</v>
      </c>
      <c r="AC137" s="105">
        <v>9469023556889</v>
      </c>
      <c r="AD137" s="105">
        <v>12556137469001</v>
      </c>
      <c r="AE137" s="105">
        <v>14350837822723</v>
      </c>
      <c r="AF137" s="105">
        <v>14581415462953</v>
      </c>
      <c r="AG137" s="105">
        <v>8393255063201</v>
      </c>
      <c r="AH137" s="105">
        <v>14998034869262</v>
      </c>
      <c r="AI137" s="90">
        <v>14998034869262</v>
      </c>
      <c r="AJ137" s="79">
        <f t="shared" si="26"/>
        <v>0</v>
      </c>
      <c r="AL137" s="83"/>
      <c r="AM137" s="83"/>
      <c r="AN137" s="83"/>
      <c r="AO137" s="83"/>
      <c r="AP137" s="83" t="s">
        <v>391</v>
      </c>
      <c r="AQ137" s="83"/>
      <c r="AS137" t="str">
        <f t="shared" si="27"/>
        <v>y</v>
      </c>
      <c r="AT137" t="str">
        <f t="shared" si="28"/>
        <v>y</v>
      </c>
      <c r="AU137" t="str">
        <f t="shared" si="29"/>
        <v>y</v>
      </c>
      <c r="AV137" t="str">
        <f t="shared" si="30"/>
        <v>y</v>
      </c>
      <c r="AW137" t="str">
        <f t="shared" si="31"/>
        <v>y</v>
      </c>
      <c r="AX137" t="str">
        <f t="shared" si="32"/>
        <v>y</v>
      </c>
      <c r="AZ137">
        <v>3331998893619</v>
      </c>
      <c r="BA137" s="77">
        <f t="shared" si="33"/>
        <v>-70315956304</v>
      </c>
      <c r="BC137">
        <v>3402314849923</v>
      </c>
      <c r="BD137" s="77">
        <f t="shared" si="34"/>
        <v>0</v>
      </c>
      <c r="BF137">
        <v>9060104804874</v>
      </c>
      <c r="BG137" s="107">
        <f t="shared" si="35"/>
        <v>0</v>
      </c>
      <c r="BI137">
        <v>9465726461856</v>
      </c>
      <c r="BJ137" s="107">
        <f t="shared" si="36"/>
        <v>0</v>
      </c>
      <c r="BL137">
        <v>9469023556889</v>
      </c>
      <c r="BM137" s="117">
        <f t="shared" si="37"/>
        <v>0</v>
      </c>
      <c r="BO137">
        <v>12556137469001</v>
      </c>
      <c r="BP137" s="107">
        <f t="shared" si="38"/>
        <v>0</v>
      </c>
    </row>
    <row r="138" spans="1:68">
      <c r="A138" s="48">
        <v>133</v>
      </c>
      <c r="B138" s="48"/>
      <c r="C138" s="48"/>
      <c r="D138" s="69"/>
      <c r="E138" s="69"/>
      <c r="F138" s="69"/>
      <c r="G138" s="69"/>
      <c r="H138" s="69" t="s">
        <v>392</v>
      </c>
      <c r="I138" s="69"/>
      <c r="J138" s="54">
        <v>0</v>
      </c>
      <c r="K138" s="54">
        <v>0</v>
      </c>
      <c r="L138" s="54">
        <v>0</v>
      </c>
      <c r="M138" s="54">
        <v>0</v>
      </c>
      <c r="N138" s="54">
        <v>0</v>
      </c>
      <c r="O138" s="54">
        <v>0</v>
      </c>
      <c r="P138" s="54">
        <v>0</v>
      </c>
      <c r="Q138" s="54">
        <v>0</v>
      </c>
      <c r="R138" s="54">
        <v>0</v>
      </c>
      <c r="S138" s="65">
        <v>0</v>
      </c>
      <c r="T138" s="65">
        <v>0</v>
      </c>
      <c r="U138" s="101">
        <v>0</v>
      </c>
      <c r="V138" s="77">
        <v>0</v>
      </c>
      <c r="W138" s="105">
        <v>0</v>
      </c>
      <c r="X138" s="105">
        <v>0</v>
      </c>
      <c r="Y138" s="105">
        <v>0</v>
      </c>
      <c r="Z138" s="105">
        <v>0</v>
      </c>
      <c r="AA138" s="105">
        <v>0</v>
      </c>
      <c r="AB138" s="105">
        <v>39912630687</v>
      </c>
      <c r="AC138" s="105">
        <v>39554737262</v>
      </c>
      <c r="AD138" s="105">
        <v>39644936303</v>
      </c>
      <c r="AE138" s="105">
        <v>39687054111</v>
      </c>
      <c r="AF138" s="105">
        <v>39649730687</v>
      </c>
      <c r="AG138" s="105">
        <v>0</v>
      </c>
      <c r="AH138" s="105">
        <v>39581377262</v>
      </c>
      <c r="AI138" s="90">
        <v>39581377262</v>
      </c>
      <c r="AJ138" s="79">
        <f t="shared" si="26"/>
        <v>0</v>
      </c>
      <c r="AL138" s="83"/>
      <c r="AM138" s="83"/>
      <c r="AN138" s="83"/>
      <c r="AO138" s="83"/>
      <c r="AP138" s="83" t="s">
        <v>392</v>
      </c>
      <c r="AQ138" s="83"/>
      <c r="AS138" t="str">
        <f t="shared" si="27"/>
        <v>y</v>
      </c>
      <c r="AT138" t="str">
        <f t="shared" si="28"/>
        <v>y</v>
      </c>
      <c r="AU138" t="str">
        <f t="shared" si="29"/>
        <v>y</v>
      </c>
      <c r="AV138" t="str">
        <f t="shared" si="30"/>
        <v>y</v>
      </c>
      <c r="AW138" t="str">
        <f t="shared" si="31"/>
        <v>y</v>
      </c>
      <c r="AX138" t="str">
        <f t="shared" si="32"/>
        <v>y</v>
      </c>
      <c r="AZ138">
        <v>0</v>
      </c>
      <c r="BA138" s="77">
        <f t="shared" si="33"/>
        <v>0</v>
      </c>
      <c r="BC138">
        <v>0</v>
      </c>
      <c r="BD138" s="77">
        <f t="shared" si="34"/>
        <v>0</v>
      </c>
      <c r="BF138">
        <v>0</v>
      </c>
      <c r="BG138" s="107">
        <f t="shared" si="35"/>
        <v>0</v>
      </c>
      <c r="BI138">
        <v>0</v>
      </c>
      <c r="BJ138" s="107">
        <f t="shared" si="36"/>
        <v>0</v>
      </c>
      <c r="BL138">
        <v>39554737262</v>
      </c>
      <c r="BM138" s="117">
        <f t="shared" si="37"/>
        <v>0</v>
      </c>
      <c r="BO138">
        <v>39644936303</v>
      </c>
      <c r="BP138" s="107">
        <f t="shared" si="38"/>
        <v>0</v>
      </c>
    </row>
    <row r="139" spans="1:68">
      <c r="A139" s="48">
        <v>134</v>
      </c>
      <c r="B139" s="48"/>
      <c r="C139" s="48"/>
      <c r="D139" s="67"/>
      <c r="E139" s="67"/>
      <c r="F139" s="67"/>
      <c r="G139" s="67"/>
      <c r="H139" s="67" t="s">
        <v>393</v>
      </c>
      <c r="I139" s="67"/>
      <c r="J139" s="54">
        <v>3878222709763</v>
      </c>
      <c r="K139" s="54">
        <v>4096316636346</v>
      </c>
      <c r="L139" s="54">
        <v>4543526173890</v>
      </c>
      <c r="M139" s="54">
        <v>4754170059767</v>
      </c>
      <c r="N139" s="54">
        <v>4725125155668</v>
      </c>
      <c r="O139" s="54">
        <v>4787949941849</v>
      </c>
      <c r="P139" s="54">
        <v>4414160274963</v>
      </c>
      <c r="Q139" s="54">
        <v>4487413032516</v>
      </c>
      <c r="R139" s="54">
        <v>3870574049057</v>
      </c>
      <c r="S139" s="65">
        <v>3689293415263</v>
      </c>
      <c r="T139" s="65">
        <v>3521387171239</v>
      </c>
      <c r="U139" s="101">
        <v>3442777973391</v>
      </c>
      <c r="V139" s="77">
        <v>3456877242134</v>
      </c>
      <c r="W139" s="105">
        <v>4465275231748</v>
      </c>
      <c r="X139" s="105">
        <v>7910840596692</v>
      </c>
      <c r="Y139" s="105">
        <v>7088679201978</v>
      </c>
      <c r="Z139" s="105">
        <v>5956542303255</v>
      </c>
      <c r="AA139" s="105">
        <v>4807658657527</v>
      </c>
      <c r="AB139" s="105">
        <v>4726083616398</v>
      </c>
      <c r="AC139" s="105">
        <v>4824618156759</v>
      </c>
      <c r="AD139" s="105">
        <v>3908256724303</v>
      </c>
      <c r="AE139" s="105">
        <v>3935377688778</v>
      </c>
      <c r="AF139" s="105">
        <v>3828224700909</v>
      </c>
      <c r="AG139" s="105">
        <v>7088679201978</v>
      </c>
      <c r="AH139" s="105">
        <v>3792287271944</v>
      </c>
      <c r="AI139" s="90">
        <v>3792287271944</v>
      </c>
      <c r="AJ139" s="79">
        <f t="shared" si="26"/>
        <v>0</v>
      </c>
      <c r="AL139" s="83"/>
      <c r="AM139" s="83"/>
      <c r="AN139" s="83"/>
      <c r="AO139" s="83"/>
      <c r="AP139" s="83" t="s">
        <v>393</v>
      </c>
      <c r="AQ139" s="83"/>
      <c r="AS139" t="str">
        <f t="shared" si="27"/>
        <v>y</v>
      </c>
      <c r="AT139" t="str">
        <f t="shared" si="28"/>
        <v>y</v>
      </c>
      <c r="AU139" t="str">
        <f t="shared" si="29"/>
        <v>y</v>
      </c>
      <c r="AV139" t="str">
        <f t="shared" si="30"/>
        <v>y</v>
      </c>
      <c r="AW139" t="str">
        <f t="shared" si="31"/>
        <v>y</v>
      </c>
      <c r="AX139" t="str">
        <f t="shared" si="32"/>
        <v>y</v>
      </c>
      <c r="AZ139">
        <v>3456877242134</v>
      </c>
      <c r="BA139" s="77">
        <f t="shared" si="33"/>
        <v>0</v>
      </c>
      <c r="BC139">
        <v>3456877242134</v>
      </c>
      <c r="BD139" s="77">
        <f t="shared" si="34"/>
        <v>0</v>
      </c>
      <c r="BF139">
        <v>5956542303255</v>
      </c>
      <c r="BG139" s="107">
        <f t="shared" si="35"/>
        <v>0</v>
      </c>
      <c r="BI139">
        <v>4807658657527</v>
      </c>
      <c r="BJ139" s="107">
        <f t="shared" si="36"/>
        <v>0</v>
      </c>
      <c r="BL139">
        <v>4824618156759</v>
      </c>
      <c r="BM139" s="117">
        <f t="shared" si="37"/>
        <v>0</v>
      </c>
      <c r="BO139">
        <v>3908256724303</v>
      </c>
      <c r="BP139" s="107">
        <f t="shared" si="38"/>
        <v>0</v>
      </c>
    </row>
    <row r="140" spans="1:68">
      <c r="A140" s="48">
        <v>135</v>
      </c>
      <c r="B140" s="48"/>
      <c r="C140" s="48"/>
      <c r="D140" s="69"/>
      <c r="E140" s="69"/>
      <c r="F140" s="69"/>
      <c r="G140" s="69"/>
      <c r="H140" s="69" t="s">
        <v>394</v>
      </c>
      <c r="I140" s="69"/>
      <c r="J140" s="54">
        <v>0</v>
      </c>
      <c r="K140" s="54">
        <v>0</v>
      </c>
      <c r="L140" s="54">
        <v>0</v>
      </c>
      <c r="M140" s="54">
        <v>0</v>
      </c>
      <c r="N140" s="54">
        <v>0</v>
      </c>
      <c r="O140" s="54">
        <v>0</v>
      </c>
      <c r="P140" s="54">
        <v>0</v>
      </c>
      <c r="Q140" s="54">
        <v>0</v>
      </c>
      <c r="R140" s="54">
        <v>0</v>
      </c>
      <c r="S140" s="65">
        <v>0</v>
      </c>
      <c r="T140" s="65">
        <v>0</v>
      </c>
      <c r="U140" s="101">
        <v>0</v>
      </c>
      <c r="V140" s="77">
        <v>0</v>
      </c>
      <c r="W140" s="105">
        <v>0</v>
      </c>
      <c r="X140" s="105">
        <v>0</v>
      </c>
      <c r="Y140" s="105">
        <v>0</v>
      </c>
      <c r="Z140" s="105">
        <v>0</v>
      </c>
      <c r="AA140" s="105">
        <v>0</v>
      </c>
      <c r="AB140" s="105">
        <v>0</v>
      </c>
      <c r="AC140" s="105">
        <v>0</v>
      </c>
      <c r="AD140" s="105">
        <v>0</v>
      </c>
      <c r="AE140" s="105">
        <v>0</v>
      </c>
      <c r="AF140" s="105">
        <v>0</v>
      </c>
      <c r="AG140" s="105">
        <v>0</v>
      </c>
      <c r="AH140" s="105">
        <v>0</v>
      </c>
      <c r="AI140" s="90">
        <v>0</v>
      </c>
      <c r="AJ140" s="79">
        <f t="shared" si="26"/>
        <v>0</v>
      </c>
      <c r="AL140" s="83"/>
      <c r="AM140" s="83"/>
      <c r="AN140" s="83"/>
      <c r="AO140" s="83"/>
      <c r="AP140" s="83" t="s">
        <v>394</v>
      </c>
      <c r="AQ140" s="83"/>
      <c r="AS140" t="str">
        <f t="shared" si="27"/>
        <v>y</v>
      </c>
      <c r="AT140" t="str">
        <f t="shared" si="28"/>
        <v>y</v>
      </c>
      <c r="AU140" t="str">
        <f t="shared" si="29"/>
        <v>y</v>
      </c>
      <c r="AV140" t="str">
        <f t="shared" si="30"/>
        <v>y</v>
      </c>
      <c r="AW140" t="str">
        <f t="shared" si="31"/>
        <v>y</v>
      </c>
      <c r="AX140" t="str">
        <f t="shared" si="32"/>
        <v>y</v>
      </c>
      <c r="AZ140">
        <v>0</v>
      </c>
      <c r="BA140" s="77">
        <f t="shared" si="33"/>
        <v>0</v>
      </c>
      <c r="BC140">
        <v>0</v>
      </c>
      <c r="BD140" s="77">
        <f t="shared" si="34"/>
        <v>0</v>
      </c>
      <c r="BF140">
        <v>0</v>
      </c>
      <c r="BG140" s="107">
        <f t="shared" si="35"/>
        <v>0</v>
      </c>
      <c r="BI140">
        <v>0</v>
      </c>
      <c r="BJ140" s="107">
        <f t="shared" si="36"/>
        <v>0</v>
      </c>
      <c r="BL140">
        <v>0</v>
      </c>
      <c r="BM140" s="117">
        <f t="shared" si="37"/>
        <v>0</v>
      </c>
      <c r="BO140">
        <v>0</v>
      </c>
      <c r="BP140" s="107">
        <f t="shared" si="38"/>
        <v>0</v>
      </c>
    </row>
    <row r="141" spans="1:68">
      <c r="A141" s="48">
        <v>136</v>
      </c>
      <c r="B141" s="48"/>
      <c r="C141" s="48"/>
      <c r="D141" s="67"/>
      <c r="E141" s="67"/>
      <c r="F141" s="67"/>
      <c r="G141" s="67"/>
      <c r="H141" s="67" t="s">
        <v>395</v>
      </c>
      <c r="I141" s="67"/>
      <c r="J141" s="54">
        <v>770556758840</v>
      </c>
      <c r="K141" s="54">
        <v>744224363820</v>
      </c>
      <c r="L141" s="54">
        <v>759620663100</v>
      </c>
      <c r="M141" s="54">
        <v>663537786762</v>
      </c>
      <c r="N141" s="54">
        <v>734122412086.49207</v>
      </c>
      <c r="O141" s="54">
        <v>603514517480</v>
      </c>
      <c r="P141" s="54">
        <v>650762599440</v>
      </c>
      <c r="Q141" s="54">
        <v>675601950220</v>
      </c>
      <c r="R141" s="54">
        <v>592890044925</v>
      </c>
      <c r="S141" s="65">
        <v>437207752091</v>
      </c>
      <c r="T141" s="65">
        <v>259848505460</v>
      </c>
      <c r="U141" s="101">
        <v>225769588236</v>
      </c>
      <c r="V141" s="77">
        <v>262692092170</v>
      </c>
      <c r="W141" s="105">
        <v>173612968410</v>
      </c>
      <c r="X141" s="105">
        <v>376229010240</v>
      </c>
      <c r="Y141" s="105">
        <v>456561556360</v>
      </c>
      <c r="Z141" s="105">
        <v>570216989506</v>
      </c>
      <c r="AA141" s="105">
        <v>498610057555</v>
      </c>
      <c r="AB141" s="105">
        <v>542301818115</v>
      </c>
      <c r="AC141" s="105">
        <v>551640229760</v>
      </c>
      <c r="AD141" s="105">
        <v>564849441379</v>
      </c>
      <c r="AE141" s="105">
        <v>619235735221</v>
      </c>
      <c r="AF141" s="105">
        <v>587892618085</v>
      </c>
      <c r="AG141" s="105">
        <v>456561556360</v>
      </c>
      <c r="AH141" s="105">
        <v>351688208295</v>
      </c>
      <c r="AI141" s="90">
        <v>351688208295</v>
      </c>
      <c r="AJ141" s="79">
        <f t="shared" si="26"/>
        <v>0</v>
      </c>
      <c r="AL141" s="83"/>
      <c r="AM141" s="83"/>
      <c r="AN141" s="83"/>
      <c r="AO141" s="83"/>
      <c r="AP141" s="83" t="s">
        <v>395</v>
      </c>
      <c r="AQ141" s="83"/>
      <c r="AS141" t="str">
        <f t="shared" si="27"/>
        <v>y</v>
      </c>
      <c r="AT141" t="str">
        <f t="shared" si="28"/>
        <v>y</v>
      </c>
      <c r="AU141" t="str">
        <f t="shared" si="29"/>
        <v>y</v>
      </c>
      <c r="AV141" t="str">
        <f t="shared" si="30"/>
        <v>y</v>
      </c>
      <c r="AW141" t="str">
        <f t="shared" si="31"/>
        <v>y</v>
      </c>
      <c r="AX141" t="str">
        <f t="shared" si="32"/>
        <v>y</v>
      </c>
      <c r="AZ141">
        <v>262692092170</v>
      </c>
      <c r="BA141" s="77">
        <f t="shared" si="33"/>
        <v>0</v>
      </c>
      <c r="BC141">
        <v>262692092170</v>
      </c>
      <c r="BD141" s="77">
        <f t="shared" si="34"/>
        <v>0</v>
      </c>
      <c r="BF141">
        <v>570216989506</v>
      </c>
      <c r="BG141" s="107">
        <f t="shared" si="35"/>
        <v>0</v>
      </c>
      <c r="BI141">
        <v>498610057555</v>
      </c>
      <c r="BJ141" s="107">
        <f t="shared" si="36"/>
        <v>0</v>
      </c>
      <c r="BL141">
        <v>551640229760</v>
      </c>
      <c r="BM141" s="117">
        <f t="shared" si="37"/>
        <v>0</v>
      </c>
      <c r="BO141">
        <v>564849441379</v>
      </c>
      <c r="BP141" s="107">
        <f t="shared" si="38"/>
        <v>0</v>
      </c>
    </row>
    <row r="142" spans="1:68">
      <c r="A142" s="48">
        <v>137</v>
      </c>
      <c r="B142" s="48"/>
      <c r="C142" s="48"/>
      <c r="D142" s="67"/>
      <c r="E142" s="67"/>
      <c r="F142" s="67"/>
      <c r="G142" s="67"/>
      <c r="H142" s="67" t="s">
        <v>396</v>
      </c>
      <c r="I142" s="67"/>
      <c r="J142" s="54">
        <v>1579109412743</v>
      </c>
      <c r="K142" s="54">
        <v>1567868599882</v>
      </c>
      <c r="L142" s="54">
        <v>1414961997801</v>
      </c>
      <c r="M142" s="54">
        <v>1503630330729</v>
      </c>
      <c r="N142" s="54">
        <v>1523187193417</v>
      </c>
      <c r="O142" s="54">
        <v>1433783171218</v>
      </c>
      <c r="P142" s="54">
        <v>1338978442854</v>
      </c>
      <c r="Q142" s="54">
        <v>1657310465275</v>
      </c>
      <c r="R142" s="54">
        <v>1779349395905</v>
      </c>
      <c r="S142" s="65">
        <v>1941345360609</v>
      </c>
      <c r="T142" s="65">
        <v>1910742116351</v>
      </c>
      <c r="U142" s="101">
        <v>1798542290532</v>
      </c>
      <c r="V142" s="77">
        <v>1552816615258</v>
      </c>
      <c r="W142" s="105">
        <v>1341864823073</v>
      </c>
      <c r="X142" s="105">
        <v>832320268928</v>
      </c>
      <c r="Y142" s="105">
        <v>2801691859525</v>
      </c>
      <c r="Z142" s="105">
        <v>1023864434730</v>
      </c>
      <c r="AA142" s="105">
        <v>1469709484974</v>
      </c>
      <c r="AB142" s="105">
        <v>1529574862250</v>
      </c>
      <c r="AC142" s="105">
        <v>1457800231631</v>
      </c>
      <c r="AD142" s="105">
        <v>2197939166490</v>
      </c>
      <c r="AE142" s="105">
        <v>2813346295794</v>
      </c>
      <c r="AF142" s="105">
        <v>2543866218299</v>
      </c>
      <c r="AG142" s="105">
        <v>2801691859525</v>
      </c>
      <c r="AH142" s="105">
        <v>2278492080494</v>
      </c>
      <c r="AI142" s="90">
        <v>2278492080494</v>
      </c>
      <c r="AJ142" s="79">
        <f t="shared" si="26"/>
        <v>0</v>
      </c>
      <c r="AL142" s="83"/>
      <c r="AM142" s="83"/>
      <c r="AN142" s="83"/>
      <c r="AO142" s="83"/>
      <c r="AP142" s="83" t="s">
        <v>396</v>
      </c>
      <c r="AQ142" s="83"/>
      <c r="AS142" t="str">
        <f t="shared" si="27"/>
        <v>y</v>
      </c>
      <c r="AT142" t="str">
        <f t="shared" si="28"/>
        <v>y</v>
      </c>
      <c r="AU142" t="str">
        <f t="shared" si="29"/>
        <v>y</v>
      </c>
      <c r="AV142" t="str">
        <f t="shared" si="30"/>
        <v>y</v>
      </c>
      <c r="AW142" t="str">
        <f t="shared" si="31"/>
        <v>y</v>
      </c>
      <c r="AX142" t="str">
        <f t="shared" si="32"/>
        <v>y</v>
      </c>
      <c r="AZ142">
        <v>1552816615258</v>
      </c>
      <c r="BA142" s="77">
        <f t="shared" si="33"/>
        <v>0</v>
      </c>
      <c r="BC142">
        <v>1552816615258</v>
      </c>
      <c r="BD142" s="77">
        <f t="shared" si="34"/>
        <v>0</v>
      </c>
      <c r="BF142">
        <v>1023864434730</v>
      </c>
      <c r="BG142" s="107">
        <f t="shared" si="35"/>
        <v>0</v>
      </c>
      <c r="BI142">
        <v>1469709484974</v>
      </c>
      <c r="BJ142" s="107">
        <f t="shared" si="36"/>
        <v>0</v>
      </c>
      <c r="BL142">
        <v>1457800231631</v>
      </c>
      <c r="BM142" s="117">
        <f t="shared" si="37"/>
        <v>0</v>
      </c>
      <c r="BO142">
        <v>2197939166490</v>
      </c>
      <c r="BP142" s="107">
        <f t="shared" si="38"/>
        <v>0</v>
      </c>
    </row>
    <row r="143" spans="1:68">
      <c r="A143" s="48">
        <v>138</v>
      </c>
      <c r="B143" s="48"/>
      <c r="C143" s="48"/>
      <c r="D143" s="69"/>
      <c r="E143" s="69"/>
      <c r="F143" s="69"/>
      <c r="G143" s="69"/>
      <c r="H143" s="69" t="s">
        <v>397</v>
      </c>
      <c r="I143" s="69"/>
      <c r="J143" s="54">
        <v>0</v>
      </c>
      <c r="K143" s="54">
        <v>0</v>
      </c>
      <c r="L143" s="54">
        <v>0</v>
      </c>
      <c r="M143" s="54">
        <v>0</v>
      </c>
      <c r="N143" s="54">
        <v>0</v>
      </c>
      <c r="O143" s="54">
        <v>0</v>
      </c>
      <c r="P143" s="54">
        <v>0</v>
      </c>
      <c r="Q143" s="54">
        <v>0</v>
      </c>
      <c r="R143" s="54">
        <v>0</v>
      </c>
      <c r="S143" s="65">
        <v>0</v>
      </c>
      <c r="T143" s="65">
        <v>0</v>
      </c>
      <c r="U143" s="101">
        <v>0</v>
      </c>
      <c r="V143" s="77">
        <v>0</v>
      </c>
      <c r="W143" s="105">
        <v>0</v>
      </c>
      <c r="X143" s="105">
        <v>0</v>
      </c>
      <c r="Y143" s="105">
        <v>0</v>
      </c>
      <c r="Z143" s="105">
        <v>0</v>
      </c>
      <c r="AA143" s="105">
        <v>0</v>
      </c>
      <c r="AB143" s="105">
        <v>0</v>
      </c>
      <c r="AC143" s="105">
        <v>0</v>
      </c>
      <c r="AD143" s="105">
        <v>0</v>
      </c>
      <c r="AE143" s="105">
        <v>0</v>
      </c>
      <c r="AF143" s="105">
        <v>0</v>
      </c>
      <c r="AG143" s="105">
        <v>0</v>
      </c>
      <c r="AH143" s="105">
        <v>0</v>
      </c>
      <c r="AI143" s="90">
        <v>0</v>
      </c>
      <c r="AJ143" s="79">
        <f t="shared" si="26"/>
        <v>0</v>
      </c>
      <c r="AL143" s="83"/>
      <c r="AM143" s="83"/>
      <c r="AN143" s="83"/>
      <c r="AO143" s="83"/>
      <c r="AP143" s="83" t="s">
        <v>397</v>
      </c>
      <c r="AQ143" s="83"/>
      <c r="AS143" t="str">
        <f t="shared" si="27"/>
        <v>y</v>
      </c>
      <c r="AT143" t="str">
        <f t="shared" si="28"/>
        <v>y</v>
      </c>
      <c r="AU143" t="str">
        <f t="shared" si="29"/>
        <v>y</v>
      </c>
      <c r="AV143" t="str">
        <f t="shared" si="30"/>
        <v>y</v>
      </c>
      <c r="AW143" t="str">
        <f t="shared" si="31"/>
        <v>y</v>
      </c>
      <c r="AX143" t="str">
        <f t="shared" si="32"/>
        <v>y</v>
      </c>
      <c r="AZ143">
        <v>0</v>
      </c>
      <c r="BA143" s="77">
        <f t="shared" si="33"/>
        <v>0</v>
      </c>
      <c r="BC143">
        <v>0</v>
      </c>
      <c r="BD143" s="77">
        <f t="shared" si="34"/>
        <v>0</v>
      </c>
      <c r="BF143">
        <v>0</v>
      </c>
      <c r="BG143" s="107">
        <f t="shared" si="35"/>
        <v>0</v>
      </c>
      <c r="BI143">
        <v>0</v>
      </c>
      <c r="BJ143" s="107">
        <f t="shared" si="36"/>
        <v>0</v>
      </c>
      <c r="BL143">
        <v>0</v>
      </c>
      <c r="BM143" s="117">
        <f t="shared" si="37"/>
        <v>0</v>
      </c>
      <c r="BO143">
        <v>0</v>
      </c>
      <c r="BP143" s="107">
        <f t="shared" si="38"/>
        <v>0</v>
      </c>
    </row>
    <row r="144" spans="1:68">
      <c r="A144" s="48">
        <v>139</v>
      </c>
      <c r="B144" s="48"/>
      <c r="C144" s="48"/>
      <c r="D144" s="69"/>
      <c r="E144" s="69"/>
      <c r="F144" s="69"/>
      <c r="G144" s="69"/>
      <c r="H144" s="69" t="s">
        <v>398</v>
      </c>
      <c r="I144" s="69"/>
      <c r="J144" s="54">
        <v>0</v>
      </c>
      <c r="K144" s="54">
        <v>0</v>
      </c>
      <c r="L144" s="54">
        <v>0</v>
      </c>
      <c r="M144" s="54">
        <v>0</v>
      </c>
      <c r="N144" s="54">
        <v>0</v>
      </c>
      <c r="O144" s="54">
        <v>0</v>
      </c>
      <c r="P144" s="54">
        <v>0</v>
      </c>
      <c r="Q144" s="54">
        <v>0</v>
      </c>
      <c r="R144" s="54">
        <v>0</v>
      </c>
      <c r="S144" s="65">
        <v>0</v>
      </c>
      <c r="T144" s="65">
        <v>0</v>
      </c>
      <c r="U144" s="101">
        <v>0</v>
      </c>
      <c r="V144" s="77">
        <v>0</v>
      </c>
      <c r="W144" s="105">
        <v>0</v>
      </c>
      <c r="X144" s="105">
        <v>0</v>
      </c>
      <c r="Y144" s="105">
        <v>0</v>
      </c>
      <c r="Z144" s="105">
        <v>0</v>
      </c>
      <c r="AA144" s="105">
        <v>0</v>
      </c>
      <c r="AB144" s="105">
        <v>0</v>
      </c>
      <c r="AC144" s="105">
        <v>0</v>
      </c>
      <c r="AD144" s="105">
        <v>0</v>
      </c>
      <c r="AE144" s="105">
        <v>0</v>
      </c>
      <c r="AF144" s="105">
        <v>0</v>
      </c>
      <c r="AG144" s="105">
        <v>0</v>
      </c>
      <c r="AH144" s="105">
        <v>0</v>
      </c>
      <c r="AI144" s="90">
        <v>0</v>
      </c>
      <c r="AJ144" s="79">
        <f t="shared" si="26"/>
        <v>0</v>
      </c>
      <c r="AL144" s="83"/>
      <c r="AM144" s="83"/>
      <c r="AN144" s="83"/>
      <c r="AO144" s="83"/>
      <c r="AP144" s="83" t="s">
        <v>398</v>
      </c>
      <c r="AQ144" s="83"/>
      <c r="AS144" t="str">
        <f t="shared" si="27"/>
        <v>y</v>
      </c>
      <c r="AT144" t="str">
        <f t="shared" si="28"/>
        <v>y</v>
      </c>
      <c r="AU144" t="str">
        <f t="shared" si="29"/>
        <v>y</v>
      </c>
      <c r="AV144" t="str">
        <f t="shared" si="30"/>
        <v>y</v>
      </c>
      <c r="AW144" t="str">
        <f t="shared" si="31"/>
        <v>y</v>
      </c>
      <c r="AX144" t="str">
        <f t="shared" si="32"/>
        <v>y</v>
      </c>
      <c r="AZ144">
        <v>0</v>
      </c>
      <c r="BA144" s="77">
        <f t="shared" si="33"/>
        <v>0</v>
      </c>
      <c r="BC144">
        <v>0</v>
      </c>
      <c r="BD144" s="77">
        <f t="shared" si="34"/>
        <v>0</v>
      </c>
      <c r="BF144">
        <v>0</v>
      </c>
      <c r="BG144" s="107">
        <f t="shared" si="35"/>
        <v>0</v>
      </c>
      <c r="BI144">
        <v>0</v>
      </c>
      <c r="BJ144" s="107">
        <f t="shared" si="36"/>
        <v>0</v>
      </c>
      <c r="BL144">
        <v>0</v>
      </c>
      <c r="BM144" s="117">
        <f t="shared" si="37"/>
        <v>0</v>
      </c>
      <c r="BO144">
        <v>0</v>
      </c>
      <c r="BP144" s="107">
        <f t="shared" si="38"/>
        <v>0</v>
      </c>
    </row>
    <row r="145" spans="1:68">
      <c r="A145" s="48">
        <v>140</v>
      </c>
      <c r="B145" s="48"/>
      <c r="C145" s="48"/>
      <c r="D145" s="67"/>
      <c r="E145" s="67"/>
      <c r="F145" s="67"/>
      <c r="G145" s="67"/>
      <c r="H145" s="67" t="s">
        <v>399</v>
      </c>
      <c r="I145" s="67"/>
      <c r="J145" s="54">
        <v>0</v>
      </c>
      <c r="K145" s="54">
        <v>0</v>
      </c>
      <c r="L145" s="54">
        <v>0</v>
      </c>
      <c r="M145" s="54">
        <v>0</v>
      </c>
      <c r="N145" s="54">
        <v>0</v>
      </c>
      <c r="O145" s="54">
        <v>0</v>
      </c>
      <c r="P145" s="54">
        <v>0</v>
      </c>
      <c r="Q145" s="54">
        <v>0</v>
      </c>
      <c r="R145" s="54">
        <v>0</v>
      </c>
      <c r="S145" s="65">
        <v>0</v>
      </c>
      <c r="T145" s="65">
        <v>0</v>
      </c>
      <c r="U145" s="101">
        <v>0</v>
      </c>
      <c r="V145" s="77">
        <v>0</v>
      </c>
      <c r="W145" s="105">
        <v>0</v>
      </c>
      <c r="X145" s="105">
        <v>1</v>
      </c>
      <c r="Y145" s="105">
        <v>0.8935546875</v>
      </c>
      <c r="Z145" s="105">
        <v>0</v>
      </c>
      <c r="AA145" s="105">
        <v>0</v>
      </c>
      <c r="AB145" s="105">
        <v>0</v>
      </c>
      <c r="AC145" s="105">
        <v>0</v>
      </c>
      <c r="AD145" s="105">
        <v>0</v>
      </c>
      <c r="AE145" s="105">
        <v>0</v>
      </c>
      <c r="AF145" s="105">
        <v>0</v>
      </c>
      <c r="AG145" s="105">
        <v>0.8935546875</v>
      </c>
      <c r="AH145" s="105">
        <v>0</v>
      </c>
      <c r="AI145" s="90">
        <v>0</v>
      </c>
      <c r="AJ145" s="79">
        <f t="shared" si="26"/>
        <v>0</v>
      </c>
      <c r="AL145" s="83"/>
      <c r="AM145" s="83"/>
      <c r="AN145" s="83"/>
      <c r="AO145" s="83"/>
      <c r="AP145" s="83" t="s">
        <v>399</v>
      </c>
      <c r="AQ145" s="83"/>
      <c r="AS145" t="str">
        <f t="shared" si="27"/>
        <v>y</v>
      </c>
      <c r="AT145" t="str">
        <f t="shared" si="28"/>
        <v>y</v>
      </c>
      <c r="AU145" t="str">
        <f t="shared" si="29"/>
        <v>y</v>
      </c>
      <c r="AV145" t="str">
        <f t="shared" si="30"/>
        <v>y</v>
      </c>
      <c r="AW145" t="str">
        <f t="shared" si="31"/>
        <v>y</v>
      </c>
      <c r="AX145" t="str">
        <f t="shared" si="32"/>
        <v>y</v>
      </c>
      <c r="AZ145">
        <v>0</v>
      </c>
      <c r="BA145" s="77">
        <f t="shared" si="33"/>
        <v>0</v>
      </c>
      <c r="BC145">
        <v>0</v>
      </c>
      <c r="BD145" s="77">
        <f t="shared" si="34"/>
        <v>0</v>
      </c>
      <c r="BF145">
        <v>0</v>
      </c>
      <c r="BG145" s="107">
        <f t="shared" si="35"/>
        <v>0</v>
      </c>
      <c r="BI145">
        <v>0</v>
      </c>
      <c r="BJ145" s="107">
        <f t="shared" si="36"/>
        <v>0</v>
      </c>
      <c r="BL145">
        <v>0</v>
      </c>
      <c r="BM145" s="117">
        <f t="shared" si="37"/>
        <v>0</v>
      </c>
      <c r="BO145">
        <v>0</v>
      </c>
      <c r="BP145" s="107">
        <f t="shared" si="38"/>
        <v>0</v>
      </c>
    </row>
    <row r="146" spans="1:68">
      <c r="A146" s="48">
        <v>141</v>
      </c>
      <c r="B146" s="48"/>
      <c r="C146" s="48"/>
      <c r="D146" s="67"/>
      <c r="E146" s="67"/>
      <c r="F146" s="67"/>
      <c r="G146" s="67"/>
      <c r="H146" s="67" t="s">
        <v>400</v>
      </c>
      <c r="I146" s="67"/>
      <c r="J146" s="54">
        <v>0</v>
      </c>
      <c r="K146" s="54">
        <v>0</v>
      </c>
      <c r="L146" s="54">
        <v>0</v>
      </c>
      <c r="M146" s="54">
        <v>0</v>
      </c>
      <c r="N146" s="54">
        <v>0</v>
      </c>
      <c r="O146" s="54">
        <v>0</v>
      </c>
      <c r="P146" s="54">
        <v>0</v>
      </c>
      <c r="Q146" s="54">
        <v>0</v>
      </c>
      <c r="R146" s="54">
        <v>0</v>
      </c>
      <c r="S146" s="65">
        <v>0</v>
      </c>
      <c r="T146" s="65">
        <v>0</v>
      </c>
      <c r="U146" s="101">
        <v>0</v>
      </c>
      <c r="V146" s="77">
        <v>0</v>
      </c>
      <c r="W146" s="105">
        <v>0</v>
      </c>
      <c r="X146" s="105">
        <v>0</v>
      </c>
      <c r="Y146" s="105">
        <v>0</v>
      </c>
      <c r="Z146" s="105">
        <v>0</v>
      </c>
      <c r="AA146" s="105">
        <v>0</v>
      </c>
      <c r="AB146" s="105">
        <v>0</v>
      </c>
      <c r="AC146" s="105">
        <v>0</v>
      </c>
      <c r="AD146" s="105">
        <v>0</v>
      </c>
      <c r="AE146" s="105">
        <v>0</v>
      </c>
      <c r="AF146" s="105">
        <v>0</v>
      </c>
      <c r="AG146" s="105">
        <v>0</v>
      </c>
      <c r="AH146" s="105">
        <v>0</v>
      </c>
      <c r="AI146" s="90">
        <v>0</v>
      </c>
      <c r="AJ146" s="79">
        <f t="shared" si="26"/>
        <v>0</v>
      </c>
      <c r="AL146" s="83"/>
      <c r="AM146" s="83"/>
      <c r="AN146" s="83"/>
      <c r="AO146" s="83"/>
      <c r="AP146" s="83" t="s">
        <v>400</v>
      </c>
      <c r="AQ146" s="83"/>
      <c r="AS146" t="str">
        <f t="shared" si="27"/>
        <v>y</v>
      </c>
      <c r="AT146" t="str">
        <f t="shared" si="28"/>
        <v>y</v>
      </c>
      <c r="AU146" t="str">
        <f t="shared" si="29"/>
        <v>y</v>
      </c>
      <c r="AV146" t="str">
        <f t="shared" si="30"/>
        <v>y</v>
      </c>
      <c r="AW146" t="str">
        <f t="shared" si="31"/>
        <v>y</v>
      </c>
      <c r="AX146" t="str">
        <f t="shared" si="32"/>
        <v>y</v>
      </c>
      <c r="AZ146">
        <v>0</v>
      </c>
      <c r="BA146" s="77">
        <f t="shared" si="33"/>
        <v>0</v>
      </c>
      <c r="BC146">
        <v>0</v>
      </c>
      <c r="BD146" s="77">
        <f t="shared" si="34"/>
        <v>0</v>
      </c>
      <c r="BF146">
        <v>0</v>
      </c>
      <c r="BG146" s="107">
        <f t="shared" si="35"/>
        <v>0</v>
      </c>
      <c r="BI146">
        <v>0</v>
      </c>
      <c r="BJ146" s="107">
        <f t="shared" si="36"/>
        <v>0</v>
      </c>
      <c r="BL146">
        <v>0</v>
      </c>
      <c r="BM146" s="117">
        <f t="shared" si="37"/>
        <v>0</v>
      </c>
      <c r="BO146">
        <v>0</v>
      </c>
      <c r="BP146" s="107">
        <f t="shared" si="38"/>
        <v>0</v>
      </c>
    </row>
    <row r="147" spans="1:68">
      <c r="A147" s="48">
        <v>142</v>
      </c>
      <c r="B147" s="48"/>
      <c r="C147" s="48"/>
      <c r="D147" s="69"/>
      <c r="E147" s="69"/>
      <c r="F147" s="69"/>
      <c r="G147" s="69"/>
      <c r="H147" s="69" t="s">
        <v>401</v>
      </c>
      <c r="I147" s="69"/>
      <c r="J147" s="54">
        <v>0</v>
      </c>
      <c r="K147" s="54">
        <v>0</v>
      </c>
      <c r="L147" s="54">
        <v>0</v>
      </c>
      <c r="M147" s="54">
        <v>0</v>
      </c>
      <c r="N147" s="54">
        <v>0</v>
      </c>
      <c r="O147" s="54">
        <v>0</v>
      </c>
      <c r="P147" s="54">
        <v>0</v>
      </c>
      <c r="Q147" s="54">
        <v>0</v>
      </c>
      <c r="R147" s="54">
        <v>1585911600</v>
      </c>
      <c r="S147" s="65">
        <v>0</v>
      </c>
      <c r="T147" s="65">
        <v>0</v>
      </c>
      <c r="U147" s="101">
        <v>0</v>
      </c>
      <c r="V147" s="77">
        <v>0</v>
      </c>
      <c r="W147" s="105">
        <v>0</v>
      </c>
      <c r="X147" s="105">
        <v>8314545267</v>
      </c>
      <c r="Y147" s="105">
        <v>0</v>
      </c>
      <c r="Z147" s="105">
        <v>0</v>
      </c>
      <c r="AA147" s="105">
        <v>1359150360</v>
      </c>
      <c r="AB147" s="105">
        <v>0</v>
      </c>
      <c r="AC147" s="105">
        <v>0</v>
      </c>
      <c r="AD147" s="105">
        <v>0</v>
      </c>
      <c r="AE147" s="105">
        <v>0</v>
      </c>
      <c r="AF147" s="105">
        <v>0</v>
      </c>
      <c r="AG147" s="105">
        <v>0</v>
      </c>
      <c r="AH147" s="105">
        <v>0</v>
      </c>
      <c r="AI147" s="90">
        <v>0</v>
      </c>
      <c r="AJ147" s="79">
        <f t="shared" si="26"/>
        <v>0</v>
      </c>
      <c r="AL147" s="83"/>
      <c r="AM147" s="83"/>
      <c r="AN147" s="83"/>
      <c r="AO147" s="83"/>
      <c r="AP147" s="83" t="s">
        <v>401</v>
      </c>
      <c r="AQ147" s="83"/>
      <c r="AS147" t="str">
        <f t="shared" si="27"/>
        <v>y</v>
      </c>
      <c r="AT147" t="str">
        <f t="shared" si="28"/>
        <v>y</v>
      </c>
      <c r="AU147" t="str">
        <f t="shared" si="29"/>
        <v>y</v>
      </c>
      <c r="AV147" t="str">
        <f t="shared" si="30"/>
        <v>y</v>
      </c>
      <c r="AW147" t="str">
        <f t="shared" si="31"/>
        <v>y</v>
      </c>
      <c r="AX147" t="str">
        <f t="shared" si="32"/>
        <v>y</v>
      </c>
      <c r="AZ147">
        <v>0</v>
      </c>
      <c r="BA147" s="77">
        <f t="shared" si="33"/>
        <v>0</v>
      </c>
      <c r="BC147">
        <v>0</v>
      </c>
      <c r="BD147" s="77">
        <f t="shared" si="34"/>
        <v>0</v>
      </c>
      <c r="BF147">
        <v>0</v>
      </c>
      <c r="BG147" s="107">
        <f t="shared" si="35"/>
        <v>0</v>
      </c>
      <c r="BI147">
        <v>0</v>
      </c>
      <c r="BJ147" s="107">
        <f t="shared" si="36"/>
        <v>-1359150360</v>
      </c>
      <c r="BL147">
        <v>0</v>
      </c>
      <c r="BM147" s="117">
        <f t="shared" si="37"/>
        <v>0</v>
      </c>
      <c r="BO147">
        <v>0</v>
      </c>
      <c r="BP147" s="107">
        <f t="shared" si="38"/>
        <v>0</v>
      </c>
    </row>
    <row r="148" spans="1:68">
      <c r="A148" s="48">
        <v>143</v>
      </c>
      <c r="B148" s="48"/>
      <c r="C148" s="48"/>
      <c r="D148" s="66"/>
      <c r="E148" s="66"/>
      <c r="F148" s="66"/>
      <c r="G148" s="66" t="s">
        <v>402</v>
      </c>
      <c r="H148" s="66"/>
      <c r="I148" s="66"/>
      <c r="J148" s="54">
        <v>964985885187</v>
      </c>
      <c r="K148" s="54">
        <v>1001947344199</v>
      </c>
      <c r="L148" s="54">
        <v>1126033532621</v>
      </c>
      <c r="M148" s="54">
        <v>1048201735708</v>
      </c>
      <c r="N148" s="54">
        <v>1030086583431</v>
      </c>
      <c r="O148" s="54">
        <v>1014039923863.86</v>
      </c>
      <c r="P148" s="54">
        <v>969253206659.46191</v>
      </c>
      <c r="Q148" s="54">
        <v>967573724001</v>
      </c>
      <c r="R148" s="54">
        <v>1108406161893</v>
      </c>
      <c r="S148" s="65">
        <v>1080373370401</v>
      </c>
      <c r="T148" s="65">
        <v>1015256625407</v>
      </c>
      <c r="U148" s="101">
        <v>1086647112345</v>
      </c>
      <c r="V148" s="77">
        <v>1058244436238</v>
      </c>
      <c r="W148" s="105">
        <v>1277704819885</v>
      </c>
      <c r="X148" s="105">
        <v>4115883257836</v>
      </c>
      <c r="Y148" s="105">
        <v>4395904117746</v>
      </c>
      <c r="Z148" s="105">
        <v>4611237795974</v>
      </c>
      <c r="AA148" s="105">
        <v>5049417940719</v>
      </c>
      <c r="AB148" s="105">
        <v>5501235872926</v>
      </c>
      <c r="AC148" s="105">
        <v>6453958259784</v>
      </c>
      <c r="AD148" s="105">
        <v>6295619075166</v>
      </c>
      <c r="AE148" s="105">
        <v>7293401827173</v>
      </c>
      <c r="AF148" s="105">
        <v>7623477681736</v>
      </c>
      <c r="AG148" s="105">
        <v>4395904117746</v>
      </c>
      <c r="AH148" s="105">
        <v>7645802841885</v>
      </c>
      <c r="AI148" s="90">
        <v>7645802841885</v>
      </c>
      <c r="AJ148" s="79">
        <f t="shared" si="26"/>
        <v>0</v>
      </c>
      <c r="AL148" s="82"/>
      <c r="AM148" s="82"/>
      <c r="AN148" s="82"/>
      <c r="AO148" s="82" t="s">
        <v>402</v>
      </c>
      <c r="AP148" s="82"/>
      <c r="AQ148" s="82"/>
      <c r="AS148" t="str">
        <f t="shared" si="27"/>
        <v>y</v>
      </c>
      <c r="AT148" t="str">
        <f t="shared" si="28"/>
        <v>y</v>
      </c>
      <c r="AU148" t="str">
        <f t="shared" si="29"/>
        <v>y</v>
      </c>
      <c r="AV148" t="str">
        <f t="shared" si="30"/>
        <v>y</v>
      </c>
      <c r="AW148" t="str">
        <f t="shared" si="31"/>
        <v>y</v>
      </c>
      <c r="AX148" t="str">
        <f t="shared" si="32"/>
        <v>y</v>
      </c>
      <c r="AZ148">
        <v>1042226479112</v>
      </c>
      <c r="BA148" s="77">
        <f t="shared" si="33"/>
        <v>-16017957126</v>
      </c>
      <c r="BC148">
        <v>1058244436238</v>
      </c>
      <c r="BD148" s="77">
        <f t="shared" si="34"/>
        <v>0</v>
      </c>
      <c r="BF148">
        <v>4611237795974</v>
      </c>
      <c r="BG148" s="107">
        <f t="shared" si="35"/>
        <v>0</v>
      </c>
      <c r="BI148">
        <v>5040812856117</v>
      </c>
      <c r="BJ148" s="107">
        <f t="shared" si="36"/>
        <v>-8605084602</v>
      </c>
      <c r="BL148">
        <v>6453928624294</v>
      </c>
      <c r="BM148" s="117">
        <f t="shared" si="37"/>
        <v>-29635490</v>
      </c>
      <c r="BO148">
        <v>6295619075166</v>
      </c>
      <c r="BP148" s="107">
        <f t="shared" si="38"/>
        <v>0</v>
      </c>
    </row>
    <row r="149" spans="1:68">
      <c r="A149" s="48">
        <v>144</v>
      </c>
      <c r="B149" s="48"/>
      <c r="C149" s="48"/>
      <c r="D149" s="67"/>
      <c r="E149" s="67"/>
      <c r="F149" s="67"/>
      <c r="G149" s="67"/>
      <c r="H149" s="67" t="s">
        <v>403</v>
      </c>
      <c r="I149" s="67"/>
      <c r="J149" s="54">
        <v>954102841202</v>
      </c>
      <c r="K149" s="54">
        <v>991471900001</v>
      </c>
      <c r="L149" s="54">
        <v>1115357236111</v>
      </c>
      <c r="M149" s="54">
        <v>1037782122536</v>
      </c>
      <c r="N149" s="54">
        <v>1018937784486</v>
      </c>
      <c r="O149" s="54">
        <v>1003280555272.86</v>
      </c>
      <c r="P149" s="54">
        <v>957418142631.46191</v>
      </c>
      <c r="Q149" s="54">
        <v>955962204546</v>
      </c>
      <c r="R149" s="54">
        <v>1097563778675</v>
      </c>
      <c r="S149" s="65">
        <v>1069189379464</v>
      </c>
      <c r="T149" s="65">
        <v>1003951655136</v>
      </c>
      <c r="U149" s="101">
        <v>1074876593724</v>
      </c>
      <c r="V149" s="77">
        <v>1046122967844</v>
      </c>
      <c r="W149" s="105">
        <v>1264150323720</v>
      </c>
      <c r="X149" s="105">
        <v>4098145667611</v>
      </c>
      <c r="Y149" s="105">
        <v>4384342667976</v>
      </c>
      <c r="Z149" s="105">
        <v>4586730773057</v>
      </c>
      <c r="AA149" s="105">
        <v>5045510569054</v>
      </c>
      <c r="AB149" s="105">
        <v>5434743304567</v>
      </c>
      <c r="AC149" s="105">
        <v>6382791664943</v>
      </c>
      <c r="AD149" s="105">
        <v>6232491991075</v>
      </c>
      <c r="AE149" s="105">
        <v>7214264931153</v>
      </c>
      <c r="AF149" s="105">
        <v>7373768863120</v>
      </c>
      <c r="AG149" s="105">
        <v>4384342667976</v>
      </c>
      <c r="AH149" s="105">
        <v>7055460919030</v>
      </c>
      <c r="AI149" s="90">
        <v>7055460919030</v>
      </c>
      <c r="AJ149" s="79">
        <f t="shared" si="26"/>
        <v>0</v>
      </c>
      <c r="AL149" s="83"/>
      <c r="AM149" s="83"/>
      <c r="AN149" s="83"/>
      <c r="AO149" s="83"/>
      <c r="AP149" s="83" t="s">
        <v>403</v>
      </c>
      <c r="AQ149" s="83"/>
      <c r="AS149" t="str">
        <f t="shared" si="27"/>
        <v>y</v>
      </c>
      <c r="AT149" t="str">
        <f t="shared" si="28"/>
        <v>y</v>
      </c>
      <c r="AU149" t="str">
        <f t="shared" si="29"/>
        <v>y</v>
      </c>
      <c r="AV149" t="str">
        <f t="shared" si="30"/>
        <v>y</v>
      </c>
      <c r="AW149" t="str">
        <f t="shared" si="31"/>
        <v>y</v>
      </c>
      <c r="AX149" t="str">
        <f t="shared" si="32"/>
        <v>y</v>
      </c>
      <c r="AZ149">
        <v>1030105010718</v>
      </c>
      <c r="BA149" s="77">
        <f t="shared" si="33"/>
        <v>-16017957126</v>
      </c>
      <c r="BC149">
        <v>1046122967844</v>
      </c>
      <c r="BD149" s="77">
        <f t="shared" si="34"/>
        <v>0</v>
      </c>
      <c r="BF149">
        <v>4586730773057</v>
      </c>
      <c r="BG149" s="107">
        <f t="shared" si="35"/>
        <v>0</v>
      </c>
      <c r="BI149">
        <v>5036905484452</v>
      </c>
      <c r="BJ149" s="107">
        <f t="shared" si="36"/>
        <v>-8605084602</v>
      </c>
      <c r="BL149">
        <v>6382791664943</v>
      </c>
      <c r="BM149" s="117">
        <f t="shared" si="37"/>
        <v>0</v>
      </c>
      <c r="BO149">
        <v>6232491991075</v>
      </c>
      <c r="BP149" s="107">
        <f t="shared" si="38"/>
        <v>0</v>
      </c>
    </row>
    <row r="150" spans="1:68">
      <c r="A150" s="48">
        <v>145</v>
      </c>
      <c r="B150" s="48"/>
      <c r="C150" s="48"/>
      <c r="D150" s="67"/>
      <c r="E150" s="67"/>
      <c r="F150" s="67"/>
      <c r="G150" s="67"/>
      <c r="H150" s="67" t="s">
        <v>404</v>
      </c>
      <c r="I150" s="67"/>
      <c r="J150" s="54">
        <v>10883043985</v>
      </c>
      <c r="K150" s="54">
        <v>10475444198</v>
      </c>
      <c r="L150" s="54">
        <v>10676296510</v>
      </c>
      <c r="M150" s="54">
        <v>10419613172</v>
      </c>
      <c r="N150" s="54">
        <v>11148798945</v>
      </c>
      <c r="O150" s="54">
        <v>10759368591</v>
      </c>
      <c r="P150" s="54">
        <v>11835064028</v>
      </c>
      <c r="Q150" s="54">
        <v>11611519455</v>
      </c>
      <c r="R150" s="54">
        <v>10842383218</v>
      </c>
      <c r="S150" s="65">
        <v>11183990937</v>
      </c>
      <c r="T150" s="65">
        <v>11304970271</v>
      </c>
      <c r="U150" s="101">
        <v>11770518621</v>
      </c>
      <c r="V150" s="77">
        <v>12121468394</v>
      </c>
      <c r="W150" s="105">
        <v>13554496165</v>
      </c>
      <c r="X150" s="105">
        <v>4400222651</v>
      </c>
      <c r="Y150" s="105">
        <v>4063780610</v>
      </c>
      <c r="Z150" s="105">
        <v>3712982232</v>
      </c>
      <c r="AA150" s="105">
        <v>3907371665</v>
      </c>
      <c r="AB150" s="105">
        <v>4150659770</v>
      </c>
      <c r="AC150" s="105">
        <v>6103552212</v>
      </c>
      <c r="AD150" s="105">
        <v>5057696438</v>
      </c>
      <c r="AE150" s="105">
        <v>4789368430</v>
      </c>
      <c r="AF150" s="105">
        <v>5171219095</v>
      </c>
      <c r="AG150" s="105">
        <v>4063780610</v>
      </c>
      <c r="AH150" s="105">
        <v>0</v>
      </c>
      <c r="AI150" s="90">
        <v>0</v>
      </c>
      <c r="AJ150" s="79">
        <f t="shared" si="26"/>
        <v>0</v>
      </c>
      <c r="AL150" s="83"/>
      <c r="AM150" s="83"/>
      <c r="AN150" s="83"/>
      <c r="AO150" s="83"/>
      <c r="AP150" s="83" t="s">
        <v>404</v>
      </c>
      <c r="AQ150" s="83"/>
      <c r="AS150" t="str">
        <f t="shared" si="27"/>
        <v>y</v>
      </c>
      <c r="AT150" t="str">
        <f t="shared" si="28"/>
        <v>y</v>
      </c>
      <c r="AU150" t="str">
        <f t="shared" si="29"/>
        <v>y</v>
      </c>
      <c r="AV150" t="str">
        <f t="shared" si="30"/>
        <v>y</v>
      </c>
      <c r="AW150" t="str">
        <f t="shared" si="31"/>
        <v>y</v>
      </c>
      <c r="AX150" t="str">
        <f t="shared" si="32"/>
        <v>y</v>
      </c>
      <c r="AZ150">
        <v>12121468394</v>
      </c>
      <c r="BA150" s="77">
        <f t="shared" si="33"/>
        <v>0</v>
      </c>
      <c r="BC150">
        <v>12121468394</v>
      </c>
      <c r="BD150" s="77">
        <f t="shared" si="34"/>
        <v>0</v>
      </c>
      <c r="BF150">
        <v>3712982232</v>
      </c>
      <c r="BG150" s="107">
        <f t="shared" si="35"/>
        <v>0</v>
      </c>
      <c r="BI150">
        <v>3907371665</v>
      </c>
      <c r="BJ150" s="107">
        <f t="shared" si="36"/>
        <v>0</v>
      </c>
      <c r="BL150">
        <v>6183048550</v>
      </c>
      <c r="BM150" s="117">
        <f t="shared" si="37"/>
        <v>79496338</v>
      </c>
      <c r="BO150">
        <v>5057696438</v>
      </c>
      <c r="BP150" s="107">
        <f t="shared" si="38"/>
        <v>0</v>
      </c>
    </row>
    <row r="151" spans="1:68">
      <c r="A151" s="48">
        <v>146</v>
      </c>
      <c r="B151" s="48"/>
      <c r="C151" s="48"/>
      <c r="D151" s="67"/>
      <c r="E151" s="67"/>
      <c r="F151" s="67"/>
      <c r="G151" s="67"/>
      <c r="H151" s="67" t="s">
        <v>405</v>
      </c>
      <c r="I151" s="67"/>
      <c r="J151" s="54">
        <v>0</v>
      </c>
      <c r="K151" s="54">
        <v>0</v>
      </c>
      <c r="L151" s="54">
        <v>0</v>
      </c>
      <c r="M151" s="54">
        <v>0</v>
      </c>
      <c r="N151" s="54">
        <v>0</v>
      </c>
      <c r="O151" s="54">
        <v>0</v>
      </c>
      <c r="P151" s="54">
        <v>0</v>
      </c>
      <c r="Q151" s="54">
        <v>0</v>
      </c>
      <c r="R151" s="54">
        <v>0</v>
      </c>
      <c r="S151" s="65">
        <v>0</v>
      </c>
      <c r="T151" s="65">
        <v>0</v>
      </c>
      <c r="U151" s="101">
        <v>0</v>
      </c>
      <c r="V151" s="77">
        <v>0</v>
      </c>
      <c r="W151" s="105">
        <v>0</v>
      </c>
      <c r="X151" s="105">
        <v>0</v>
      </c>
      <c r="Y151" s="105">
        <v>0</v>
      </c>
      <c r="Z151" s="105">
        <v>20794040685</v>
      </c>
      <c r="AA151" s="105">
        <v>0</v>
      </c>
      <c r="AB151" s="105">
        <v>62341908589</v>
      </c>
      <c r="AC151" s="105">
        <v>65063042629</v>
      </c>
      <c r="AD151" s="105">
        <v>58069387653</v>
      </c>
      <c r="AE151" s="105">
        <v>74347527590</v>
      </c>
      <c r="AF151" s="105">
        <v>244537599521</v>
      </c>
      <c r="AG151" s="105">
        <v>0</v>
      </c>
      <c r="AH151" s="105">
        <v>590341922855</v>
      </c>
      <c r="AI151" s="90">
        <v>590341922855</v>
      </c>
      <c r="AJ151" s="79">
        <f t="shared" si="26"/>
        <v>0</v>
      </c>
      <c r="AL151" s="83"/>
      <c r="AM151" s="83"/>
      <c r="AN151" s="83"/>
      <c r="AO151" s="83"/>
      <c r="AP151" s="83" t="s">
        <v>405</v>
      </c>
      <c r="AQ151" s="83"/>
      <c r="AS151" t="str">
        <f t="shared" si="27"/>
        <v>y</v>
      </c>
      <c r="AT151" t="str">
        <f t="shared" si="28"/>
        <v>y</v>
      </c>
      <c r="AU151" t="str">
        <f t="shared" si="29"/>
        <v>y</v>
      </c>
      <c r="AV151" t="str">
        <f t="shared" si="30"/>
        <v>y</v>
      </c>
      <c r="AW151" t="str">
        <f t="shared" si="31"/>
        <v>y</v>
      </c>
      <c r="AX151" t="str">
        <f t="shared" si="32"/>
        <v>y</v>
      </c>
      <c r="AZ151">
        <v>0</v>
      </c>
      <c r="BA151" s="77">
        <f t="shared" si="33"/>
        <v>0</v>
      </c>
      <c r="BC151">
        <v>0</v>
      </c>
      <c r="BD151" s="77">
        <f t="shared" si="34"/>
        <v>0</v>
      </c>
      <c r="BF151">
        <v>20794040685</v>
      </c>
      <c r="BG151" s="107">
        <f t="shared" si="35"/>
        <v>0</v>
      </c>
      <c r="BI151">
        <v>0</v>
      </c>
      <c r="BJ151" s="107">
        <f t="shared" si="36"/>
        <v>0</v>
      </c>
      <c r="BL151">
        <v>64953910801</v>
      </c>
      <c r="BM151" s="117">
        <f t="shared" si="37"/>
        <v>-109131828</v>
      </c>
      <c r="BO151">
        <v>58069387653</v>
      </c>
      <c r="BP151" s="107">
        <f t="shared" si="38"/>
        <v>0</v>
      </c>
    </row>
    <row r="152" spans="1:68">
      <c r="A152" s="48">
        <v>147</v>
      </c>
      <c r="B152" s="48"/>
      <c r="C152" s="48"/>
      <c r="D152" s="67"/>
      <c r="E152" s="67"/>
      <c r="F152" s="67"/>
      <c r="G152" s="67"/>
      <c r="H152" s="67" t="s">
        <v>406</v>
      </c>
      <c r="I152" s="67"/>
      <c r="J152" s="54">
        <v>0</v>
      </c>
      <c r="K152" s="54">
        <v>0</v>
      </c>
      <c r="L152" s="54">
        <v>0</v>
      </c>
      <c r="M152" s="54">
        <v>0</v>
      </c>
      <c r="N152" s="54">
        <v>0</v>
      </c>
      <c r="O152" s="54">
        <v>0</v>
      </c>
      <c r="P152" s="54">
        <v>0</v>
      </c>
      <c r="Q152" s="54">
        <v>0</v>
      </c>
      <c r="R152" s="54">
        <v>0</v>
      </c>
      <c r="S152" s="65">
        <v>0</v>
      </c>
      <c r="T152" s="65">
        <v>0</v>
      </c>
      <c r="U152" s="101">
        <v>0</v>
      </c>
      <c r="V152" s="77">
        <v>0</v>
      </c>
      <c r="W152" s="105">
        <v>0</v>
      </c>
      <c r="X152" s="105">
        <v>13337367574</v>
      </c>
      <c r="Y152" s="105">
        <v>7497669160</v>
      </c>
      <c r="Z152" s="105">
        <v>0</v>
      </c>
      <c r="AA152" s="105">
        <v>0</v>
      </c>
      <c r="AB152" s="105">
        <v>0</v>
      </c>
      <c r="AC152" s="105">
        <v>0</v>
      </c>
      <c r="AD152" s="105">
        <v>0</v>
      </c>
      <c r="AE152" s="105">
        <v>0</v>
      </c>
      <c r="AF152" s="105">
        <v>0</v>
      </c>
      <c r="AG152" s="105">
        <v>7497669160</v>
      </c>
      <c r="AH152" s="105">
        <v>0</v>
      </c>
      <c r="AI152" s="90">
        <v>0</v>
      </c>
      <c r="AJ152" s="79">
        <f t="shared" si="26"/>
        <v>0</v>
      </c>
      <c r="AL152" s="83"/>
      <c r="AM152" s="83"/>
      <c r="AN152" s="83"/>
      <c r="AO152" s="83"/>
      <c r="AP152" s="83" t="s">
        <v>406</v>
      </c>
      <c r="AQ152" s="83"/>
      <c r="AS152" t="str">
        <f t="shared" si="27"/>
        <v>y</v>
      </c>
      <c r="AT152" t="str">
        <f t="shared" si="28"/>
        <v>y</v>
      </c>
      <c r="AU152" t="str">
        <f t="shared" si="29"/>
        <v>y</v>
      </c>
      <c r="AV152" t="str">
        <f t="shared" si="30"/>
        <v>y</v>
      </c>
      <c r="AW152" t="str">
        <f t="shared" si="31"/>
        <v>y</v>
      </c>
      <c r="AX152" t="str">
        <f t="shared" si="32"/>
        <v>y</v>
      </c>
      <c r="AZ152">
        <v>0</v>
      </c>
      <c r="BA152" s="77">
        <f t="shared" si="33"/>
        <v>0</v>
      </c>
      <c r="BC152">
        <v>0</v>
      </c>
      <c r="BD152" s="77">
        <f t="shared" si="34"/>
        <v>0</v>
      </c>
      <c r="BF152">
        <v>0</v>
      </c>
      <c r="BG152" s="107">
        <f t="shared" si="35"/>
        <v>0</v>
      </c>
      <c r="BI152">
        <v>0</v>
      </c>
      <c r="BJ152" s="107">
        <f t="shared" si="36"/>
        <v>0</v>
      </c>
      <c r="BL152">
        <v>0</v>
      </c>
      <c r="BM152" s="117">
        <f t="shared" si="37"/>
        <v>0</v>
      </c>
      <c r="BO152">
        <v>0</v>
      </c>
      <c r="BP152" s="107">
        <f t="shared" si="38"/>
        <v>0</v>
      </c>
    </row>
    <row r="153" spans="1:68">
      <c r="A153" s="48">
        <v>148</v>
      </c>
      <c r="B153" s="48"/>
      <c r="C153" s="48"/>
      <c r="D153" s="69"/>
      <c r="E153" s="69"/>
      <c r="F153" s="69"/>
      <c r="G153" s="69"/>
      <c r="H153" s="69" t="s">
        <v>407</v>
      </c>
      <c r="I153" s="69"/>
      <c r="J153" s="54">
        <v>0</v>
      </c>
      <c r="K153" s="54">
        <v>0</v>
      </c>
      <c r="L153" s="54">
        <v>0</v>
      </c>
      <c r="M153" s="54">
        <v>0</v>
      </c>
      <c r="N153" s="54">
        <v>0</v>
      </c>
      <c r="O153" s="54">
        <v>0</v>
      </c>
      <c r="P153" s="54">
        <v>0</v>
      </c>
      <c r="Q153" s="54">
        <v>0</v>
      </c>
      <c r="R153" s="54">
        <v>0</v>
      </c>
      <c r="S153" s="65">
        <v>0</v>
      </c>
      <c r="T153" s="65">
        <v>0</v>
      </c>
      <c r="U153" s="101">
        <v>0</v>
      </c>
      <c r="V153" s="77">
        <v>0</v>
      </c>
      <c r="W153" s="105">
        <v>0</v>
      </c>
      <c r="X153" s="105">
        <v>0</v>
      </c>
      <c r="Y153" s="105">
        <v>0</v>
      </c>
      <c r="Z153" s="105">
        <v>0</v>
      </c>
      <c r="AA153" s="105">
        <v>0</v>
      </c>
      <c r="AB153" s="105">
        <v>0</v>
      </c>
      <c r="AC153" s="105">
        <v>0</v>
      </c>
      <c r="AD153" s="105">
        <v>0</v>
      </c>
      <c r="AE153" s="105">
        <v>0</v>
      </c>
      <c r="AF153" s="105">
        <v>0</v>
      </c>
      <c r="AG153" s="105">
        <v>0</v>
      </c>
      <c r="AH153" s="105">
        <v>0</v>
      </c>
      <c r="AI153" s="90">
        <v>0</v>
      </c>
      <c r="AJ153" s="79">
        <f t="shared" si="26"/>
        <v>0</v>
      </c>
      <c r="AL153" s="83"/>
      <c r="AM153" s="83"/>
      <c r="AN153" s="83"/>
      <c r="AO153" s="83"/>
      <c r="AP153" s="83" t="s">
        <v>407</v>
      </c>
      <c r="AQ153" s="83"/>
      <c r="AS153" t="str">
        <f t="shared" si="27"/>
        <v>y</v>
      </c>
      <c r="AT153" t="str">
        <f t="shared" si="28"/>
        <v>y</v>
      </c>
      <c r="AU153" t="str">
        <f t="shared" si="29"/>
        <v>y</v>
      </c>
      <c r="AV153" t="str">
        <f t="shared" si="30"/>
        <v>y</v>
      </c>
      <c r="AW153" t="str">
        <f t="shared" si="31"/>
        <v>y</v>
      </c>
      <c r="AX153" t="str">
        <f t="shared" si="32"/>
        <v>y</v>
      </c>
      <c r="AZ153">
        <v>0</v>
      </c>
      <c r="BA153" s="77">
        <f t="shared" si="33"/>
        <v>0</v>
      </c>
      <c r="BC153">
        <v>0</v>
      </c>
      <c r="BD153" s="77">
        <f t="shared" si="34"/>
        <v>0</v>
      </c>
      <c r="BF153">
        <v>0</v>
      </c>
      <c r="BG153" s="107">
        <f t="shared" si="35"/>
        <v>0</v>
      </c>
      <c r="BI153">
        <v>0</v>
      </c>
      <c r="BJ153" s="107">
        <f t="shared" si="36"/>
        <v>0</v>
      </c>
      <c r="BL153">
        <v>0</v>
      </c>
      <c r="BM153" s="117">
        <f t="shared" si="37"/>
        <v>0</v>
      </c>
      <c r="BO153">
        <v>0</v>
      </c>
      <c r="BP153" s="107">
        <f t="shared" si="38"/>
        <v>0</v>
      </c>
    </row>
    <row r="154" spans="1:68">
      <c r="A154" s="48">
        <v>149</v>
      </c>
      <c r="B154" s="48"/>
      <c r="C154" s="48"/>
      <c r="D154" s="66"/>
      <c r="E154" s="66"/>
      <c r="F154" s="66"/>
      <c r="G154" s="66" t="s">
        <v>408</v>
      </c>
      <c r="H154" s="66"/>
      <c r="I154" s="66"/>
      <c r="J154" s="54">
        <v>0</v>
      </c>
      <c r="K154" s="54">
        <v>0</v>
      </c>
      <c r="L154" s="54">
        <v>0</v>
      </c>
      <c r="M154" s="54">
        <v>0</v>
      </c>
      <c r="N154" s="54">
        <v>0</v>
      </c>
      <c r="O154" s="54">
        <v>0</v>
      </c>
      <c r="P154" s="54">
        <v>0</v>
      </c>
      <c r="Q154" s="54">
        <v>0</v>
      </c>
      <c r="R154" s="54">
        <v>0</v>
      </c>
      <c r="S154" s="65">
        <v>0</v>
      </c>
      <c r="T154" s="65">
        <v>0</v>
      </c>
      <c r="U154" s="101">
        <v>0</v>
      </c>
      <c r="V154" s="77">
        <v>0</v>
      </c>
      <c r="W154" s="105">
        <v>0</v>
      </c>
      <c r="X154" s="105">
        <v>0</v>
      </c>
      <c r="Y154" s="105">
        <v>0</v>
      </c>
      <c r="Z154" s="105">
        <v>0</v>
      </c>
      <c r="AA154" s="105">
        <v>0</v>
      </c>
      <c r="AB154" s="105">
        <v>0</v>
      </c>
      <c r="AC154" s="105">
        <v>0</v>
      </c>
      <c r="AD154" s="105">
        <v>0</v>
      </c>
      <c r="AE154" s="105">
        <v>0</v>
      </c>
      <c r="AF154" s="105">
        <v>0</v>
      </c>
      <c r="AG154" s="105">
        <v>0</v>
      </c>
      <c r="AH154" s="105">
        <v>0</v>
      </c>
      <c r="AI154" s="90">
        <v>0</v>
      </c>
      <c r="AJ154" s="79">
        <f t="shared" si="26"/>
        <v>0</v>
      </c>
      <c r="AL154" s="82"/>
      <c r="AM154" s="82"/>
      <c r="AN154" s="82"/>
      <c r="AO154" s="82" t="s">
        <v>408</v>
      </c>
      <c r="AP154" s="82"/>
      <c r="AQ154" s="82"/>
      <c r="AS154" t="str">
        <f t="shared" si="27"/>
        <v>y</v>
      </c>
      <c r="AT154" t="str">
        <f t="shared" si="28"/>
        <v>y</v>
      </c>
      <c r="AU154" t="str">
        <f t="shared" si="29"/>
        <v>y</v>
      </c>
      <c r="AV154" t="str">
        <f t="shared" si="30"/>
        <v>y</v>
      </c>
      <c r="AW154" t="str">
        <f t="shared" si="31"/>
        <v>y</v>
      </c>
      <c r="AX154" t="str">
        <f t="shared" si="32"/>
        <v>y</v>
      </c>
      <c r="AZ154">
        <v>0</v>
      </c>
      <c r="BA154" s="77">
        <f t="shared" si="33"/>
        <v>0</v>
      </c>
      <c r="BC154">
        <v>0</v>
      </c>
      <c r="BD154" s="77">
        <f t="shared" si="34"/>
        <v>0</v>
      </c>
      <c r="BF154">
        <v>0</v>
      </c>
      <c r="BG154" s="107">
        <f t="shared" si="35"/>
        <v>0</v>
      </c>
      <c r="BI154">
        <v>0</v>
      </c>
      <c r="BJ154" s="107">
        <f t="shared" si="36"/>
        <v>0</v>
      </c>
      <c r="BL154">
        <v>0</v>
      </c>
      <c r="BM154" s="117">
        <f t="shared" si="37"/>
        <v>0</v>
      </c>
      <c r="BO154">
        <v>0</v>
      </c>
      <c r="BP154" s="107">
        <f t="shared" si="38"/>
        <v>0</v>
      </c>
    </row>
    <row r="155" spans="1:68">
      <c r="A155" s="48">
        <v>150</v>
      </c>
      <c r="B155" s="48"/>
      <c r="C155" s="48"/>
      <c r="D155" s="67"/>
      <c r="E155" s="67"/>
      <c r="F155" s="67"/>
      <c r="G155" s="67"/>
      <c r="H155" s="67" t="s">
        <v>409</v>
      </c>
      <c r="I155" s="67"/>
      <c r="J155" s="54">
        <v>0</v>
      </c>
      <c r="K155" s="54">
        <v>0</v>
      </c>
      <c r="L155" s="54">
        <v>0</v>
      </c>
      <c r="M155" s="54">
        <v>0</v>
      </c>
      <c r="N155" s="54">
        <v>0</v>
      </c>
      <c r="O155" s="54">
        <v>0</v>
      </c>
      <c r="P155" s="54">
        <v>0</v>
      </c>
      <c r="Q155" s="54">
        <v>0</v>
      </c>
      <c r="R155" s="54">
        <v>0</v>
      </c>
      <c r="S155" s="65">
        <v>0</v>
      </c>
      <c r="T155" s="65">
        <v>0</v>
      </c>
      <c r="U155" s="101">
        <v>0</v>
      </c>
      <c r="V155" s="77">
        <v>0</v>
      </c>
      <c r="W155" s="105">
        <v>0</v>
      </c>
      <c r="X155" s="105">
        <v>0</v>
      </c>
      <c r="Y155" s="105">
        <v>0</v>
      </c>
      <c r="Z155" s="105">
        <v>0</v>
      </c>
      <c r="AA155" s="105">
        <v>0</v>
      </c>
      <c r="AB155" s="105">
        <v>0</v>
      </c>
      <c r="AC155" s="105">
        <v>0</v>
      </c>
      <c r="AD155" s="105">
        <v>0</v>
      </c>
      <c r="AE155" s="105">
        <v>0</v>
      </c>
      <c r="AF155" s="105">
        <v>0</v>
      </c>
      <c r="AG155" s="105">
        <v>0</v>
      </c>
      <c r="AH155" s="105">
        <v>0</v>
      </c>
      <c r="AI155" s="90">
        <v>0</v>
      </c>
      <c r="AJ155" s="79">
        <f t="shared" si="26"/>
        <v>0</v>
      </c>
      <c r="AL155" s="83"/>
      <c r="AM155" s="83"/>
      <c r="AN155" s="83"/>
      <c r="AO155" s="83"/>
      <c r="AP155" s="83" t="s">
        <v>409</v>
      </c>
      <c r="AQ155" s="83"/>
      <c r="AS155" t="str">
        <f t="shared" si="27"/>
        <v>y</v>
      </c>
      <c r="AT155" t="str">
        <f t="shared" si="28"/>
        <v>y</v>
      </c>
      <c r="AU155" t="str">
        <f t="shared" si="29"/>
        <v>y</v>
      </c>
      <c r="AV155" t="str">
        <f t="shared" si="30"/>
        <v>y</v>
      </c>
      <c r="AW155" t="str">
        <f t="shared" si="31"/>
        <v>y</v>
      </c>
      <c r="AX155" t="str">
        <f t="shared" si="32"/>
        <v>y</v>
      </c>
      <c r="AZ155">
        <v>0</v>
      </c>
      <c r="BA155" s="77">
        <f t="shared" si="33"/>
        <v>0</v>
      </c>
      <c r="BC155">
        <v>0</v>
      </c>
      <c r="BD155" s="77">
        <f t="shared" si="34"/>
        <v>0</v>
      </c>
      <c r="BF155">
        <v>0</v>
      </c>
      <c r="BG155" s="107">
        <f t="shared" si="35"/>
        <v>0</v>
      </c>
      <c r="BI155">
        <v>0</v>
      </c>
      <c r="BJ155" s="107">
        <f t="shared" si="36"/>
        <v>0</v>
      </c>
      <c r="BL155">
        <v>0</v>
      </c>
      <c r="BM155" s="117">
        <f t="shared" si="37"/>
        <v>0</v>
      </c>
      <c r="BO155">
        <v>0</v>
      </c>
      <c r="BP155" s="107">
        <f t="shared" si="38"/>
        <v>0</v>
      </c>
    </row>
    <row r="156" spans="1:68">
      <c r="A156" s="48">
        <v>151</v>
      </c>
      <c r="B156" s="48"/>
      <c r="C156" s="48"/>
      <c r="D156" s="67"/>
      <c r="E156" s="67"/>
      <c r="F156" s="67"/>
      <c r="G156" s="67"/>
      <c r="H156" s="67" t="s">
        <v>410</v>
      </c>
      <c r="I156" s="67"/>
      <c r="J156" s="54">
        <v>0</v>
      </c>
      <c r="K156" s="54">
        <v>0</v>
      </c>
      <c r="L156" s="54">
        <v>0</v>
      </c>
      <c r="M156" s="54">
        <v>0</v>
      </c>
      <c r="N156" s="54">
        <v>0</v>
      </c>
      <c r="O156" s="54">
        <v>0</v>
      </c>
      <c r="P156" s="54">
        <v>0</v>
      </c>
      <c r="Q156" s="54">
        <v>0</v>
      </c>
      <c r="R156" s="54">
        <v>0</v>
      </c>
      <c r="S156" s="65">
        <v>0</v>
      </c>
      <c r="T156" s="65">
        <v>0</v>
      </c>
      <c r="U156" s="101">
        <v>0</v>
      </c>
      <c r="V156" s="77">
        <v>0</v>
      </c>
      <c r="W156" s="105">
        <v>0</v>
      </c>
      <c r="X156" s="105">
        <v>0</v>
      </c>
      <c r="Y156" s="105">
        <v>0</v>
      </c>
      <c r="Z156" s="105">
        <v>0</v>
      </c>
      <c r="AA156" s="105">
        <v>0</v>
      </c>
      <c r="AB156" s="105">
        <v>0</v>
      </c>
      <c r="AC156" s="105">
        <v>0</v>
      </c>
      <c r="AD156" s="105">
        <v>0</v>
      </c>
      <c r="AE156" s="105">
        <v>0</v>
      </c>
      <c r="AF156" s="105">
        <v>0</v>
      </c>
      <c r="AG156" s="105">
        <v>0</v>
      </c>
      <c r="AH156" s="105">
        <v>0</v>
      </c>
      <c r="AI156" s="90">
        <v>0</v>
      </c>
      <c r="AJ156" s="79">
        <f t="shared" si="26"/>
        <v>0</v>
      </c>
      <c r="AL156" s="83"/>
      <c r="AM156" s="83"/>
      <c r="AN156" s="83"/>
      <c r="AO156" s="83"/>
      <c r="AP156" s="83" t="s">
        <v>410</v>
      </c>
      <c r="AQ156" s="83"/>
      <c r="AS156" t="str">
        <f t="shared" si="27"/>
        <v>y</v>
      </c>
      <c r="AT156" t="str">
        <f t="shared" si="28"/>
        <v>y</v>
      </c>
      <c r="AU156" t="str">
        <f t="shared" si="29"/>
        <v>y</v>
      </c>
      <c r="AV156" t="str">
        <f t="shared" si="30"/>
        <v>y</v>
      </c>
      <c r="AW156" t="str">
        <f t="shared" si="31"/>
        <v>y</v>
      </c>
      <c r="AX156" t="str">
        <f t="shared" si="32"/>
        <v>y</v>
      </c>
      <c r="AZ156">
        <v>0</v>
      </c>
      <c r="BA156" s="77">
        <f t="shared" si="33"/>
        <v>0</v>
      </c>
      <c r="BC156">
        <v>0</v>
      </c>
      <c r="BD156" s="77">
        <f t="shared" si="34"/>
        <v>0</v>
      </c>
      <c r="BF156">
        <v>0</v>
      </c>
      <c r="BG156" s="107">
        <f t="shared" si="35"/>
        <v>0</v>
      </c>
      <c r="BI156">
        <v>0</v>
      </c>
      <c r="BJ156" s="107">
        <f t="shared" si="36"/>
        <v>0</v>
      </c>
      <c r="BL156">
        <v>0</v>
      </c>
      <c r="BM156" s="117">
        <f t="shared" si="37"/>
        <v>0</v>
      </c>
      <c r="BO156">
        <v>0</v>
      </c>
      <c r="BP156" s="107">
        <f t="shared" si="38"/>
        <v>0</v>
      </c>
    </row>
    <row r="157" spans="1:68">
      <c r="A157" s="48">
        <v>152</v>
      </c>
      <c r="B157" s="48"/>
      <c r="C157" s="48"/>
      <c r="D157" s="67"/>
      <c r="E157" s="67"/>
      <c r="F157" s="67"/>
      <c r="G157" s="67"/>
      <c r="H157" s="67" t="s">
        <v>411</v>
      </c>
      <c r="I157" s="67"/>
      <c r="J157" s="54">
        <v>0</v>
      </c>
      <c r="K157" s="54">
        <v>0</v>
      </c>
      <c r="L157" s="54">
        <v>0</v>
      </c>
      <c r="M157" s="54">
        <v>0</v>
      </c>
      <c r="N157" s="54">
        <v>0</v>
      </c>
      <c r="O157" s="54">
        <v>0</v>
      </c>
      <c r="P157" s="54">
        <v>0</v>
      </c>
      <c r="Q157" s="54">
        <v>0</v>
      </c>
      <c r="R157" s="54">
        <v>0</v>
      </c>
      <c r="S157" s="65">
        <v>0</v>
      </c>
      <c r="T157" s="65">
        <v>0</v>
      </c>
      <c r="U157" s="101">
        <v>0</v>
      </c>
      <c r="V157" s="77">
        <v>0</v>
      </c>
      <c r="W157" s="105">
        <v>0</v>
      </c>
      <c r="X157" s="105">
        <v>0</v>
      </c>
      <c r="Y157" s="105">
        <v>0</v>
      </c>
      <c r="Z157" s="105">
        <v>0</v>
      </c>
      <c r="AA157" s="105">
        <v>0</v>
      </c>
      <c r="AB157" s="105">
        <v>0</v>
      </c>
      <c r="AC157" s="105">
        <v>0</v>
      </c>
      <c r="AD157" s="105">
        <v>0</v>
      </c>
      <c r="AE157" s="105">
        <v>0</v>
      </c>
      <c r="AF157" s="105">
        <v>0</v>
      </c>
      <c r="AG157" s="105">
        <v>0</v>
      </c>
      <c r="AH157" s="105">
        <v>0</v>
      </c>
      <c r="AI157" s="90">
        <v>0</v>
      </c>
      <c r="AJ157" s="79">
        <f t="shared" si="26"/>
        <v>0</v>
      </c>
      <c r="AL157" s="83"/>
      <c r="AM157" s="83"/>
      <c r="AN157" s="83"/>
      <c r="AO157" s="83"/>
      <c r="AP157" s="83" t="s">
        <v>411</v>
      </c>
      <c r="AQ157" s="83"/>
      <c r="AS157" t="str">
        <f t="shared" si="27"/>
        <v>y</v>
      </c>
      <c r="AT157" t="str">
        <f t="shared" si="28"/>
        <v>y</v>
      </c>
      <c r="AU157" t="str">
        <f t="shared" si="29"/>
        <v>y</v>
      </c>
      <c r="AV157" t="str">
        <f t="shared" si="30"/>
        <v>y</v>
      </c>
      <c r="AW157" t="str">
        <f t="shared" si="31"/>
        <v>y</v>
      </c>
      <c r="AX157" t="str">
        <f t="shared" si="32"/>
        <v>y</v>
      </c>
      <c r="AZ157">
        <v>0</v>
      </c>
      <c r="BA157" s="77">
        <f t="shared" si="33"/>
        <v>0</v>
      </c>
      <c r="BC157">
        <v>0</v>
      </c>
      <c r="BD157" s="77">
        <f t="shared" si="34"/>
        <v>0</v>
      </c>
      <c r="BF157">
        <v>0</v>
      </c>
      <c r="BG157" s="107">
        <f t="shared" si="35"/>
        <v>0</v>
      </c>
      <c r="BI157">
        <v>0</v>
      </c>
      <c r="BJ157" s="107">
        <f t="shared" si="36"/>
        <v>0</v>
      </c>
      <c r="BL157">
        <v>0</v>
      </c>
      <c r="BM157" s="117">
        <f t="shared" si="37"/>
        <v>0</v>
      </c>
      <c r="BO157">
        <v>0</v>
      </c>
      <c r="BP157" s="107">
        <f t="shared" si="38"/>
        <v>0</v>
      </c>
    </row>
    <row r="158" spans="1:68">
      <c r="A158" s="48">
        <v>153</v>
      </c>
      <c r="B158" s="48"/>
      <c r="C158" s="48"/>
      <c r="D158" s="67"/>
      <c r="E158" s="67"/>
      <c r="F158" s="67"/>
      <c r="G158" s="67"/>
      <c r="H158" s="67" t="s">
        <v>412</v>
      </c>
      <c r="I158" s="67"/>
      <c r="J158" s="54">
        <v>0</v>
      </c>
      <c r="K158" s="54">
        <v>0</v>
      </c>
      <c r="L158" s="54">
        <v>0</v>
      </c>
      <c r="M158" s="54">
        <v>0</v>
      </c>
      <c r="N158" s="54">
        <v>0</v>
      </c>
      <c r="O158" s="54">
        <v>0</v>
      </c>
      <c r="P158" s="54">
        <v>0</v>
      </c>
      <c r="Q158" s="54">
        <v>0</v>
      </c>
      <c r="R158" s="54">
        <v>0</v>
      </c>
      <c r="S158" s="65">
        <v>0</v>
      </c>
      <c r="T158" s="65">
        <v>0</v>
      </c>
      <c r="U158" s="101">
        <v>0</v>
      </c>
      <c r="V158" s="77">
        <v>0</v>
      </c>
      <c r="W158" s="105">
        <v>0</v>
      </c>
      <c r="X158" s="105">
        <v>0</v>
      </c>
      <c r="Y158" s="105">
        <v>0</v>
      </c>
      <c r="Z158" s="105">
        <v>0</v>
      </c>
      <c r="AA158" s="105">
        <v>0</v>
      </c>
      <c r="AB158" s="105">
        <v>0</v>
      </c>
      <c r="AC158" s="105">
        <v>0</v>
      </c>
      <c r="AD158" s="105">
        <v>0</v>
      </c>
      <c r="AE158" s="105">
        <v>0</v>
      </c>
      <c r="AF158" s="105">
        <v>0</v>
      </c>
      <c r="AG158" s="105">
        <v>0</v>
      </c>
      <c r="AH158" s="105">
        <v>0</v>
      </c>
      <c r="AI158" s="90">
        <v>0</v>
      </c>
      <c r="AJ158" s="79">
        <f t="shared" si="26"/>
        <v>0</v>
      </c>
      <c r="AL158" s="83"/>
      <c r="AM158" s="83"/>
      <c r="AN158" s="83"/>
      <c r="AO158" s="83"/>
      <c r="AP158" s="83" t="s">
        <v>412</v>
      </c>
      <c r="AQ158" s="83"/>
      <c r="AS158" t="str">
        <f t="shared" si="27"/>
        <v>y</v>
      </c>
      <c r="AT158" t="str">
        <f t="shared" si="28"/>
        <v>y</v>
      </c>
      <c r="AU158" t="str">
        <f t="shared" si="29"/>
        <v>y</v>
      </c>
      <c r="AV158" t="str">
        <f t="shared" si="30"/>
        <v>y</v>
      </c>
      <c r="AW158" t="str">
        <f t="shared" si="31"/>
        <v>y</v>
      </c>
      <c r="AX158" t="str">
        <f t="shared" si="32"/>
        <v>y</v>
      </c>
      <c r="AZ158">
        <v>0</v>
      </c>
      <c r="BA158" s="77">
        <f t="shared" si="33"/>
        <v>0</v>
      </c>
      <c r="BC158">
        <v>0</v>
      </c>
      <c r="BD158" s="77">
        <f t="shared" si="34"/>
        <v>0</v>
      </c>
      <c r="BF158">
        <v>0</v>
      </c>
      <c r="BG158" s="107">
        <f t="shared" si="35"/>
        <v>0</v>
      </c>
      <c r="BI158">
        <v>0</v>
      </c>
      <c r="BJ158" s="107">
        <f t="shared" si="36"/>
        <v>0</v>
      </c>
      <c r="BL158">
        <v>0</v>
      </c>
      <c r="BM158" s="117">
        <f t="shared" si="37"/>
        <v>0</v>
      </c>
      <c r="BO158">
        <v>0</v>
      </c>
      <c r="BP158" s="107">
        <f t="shared" si="38"/>
        <v>0</v>
      </c>
    </row>
    <row r="159" spans="1:68">
      <c r="A159" s="48">
        <v>154</v>
      </c>
      <c r="B159" s="48"/>
      <c r="C159" s="48"/>
      <c r="D159" s="69"/>
      <c r="E159" s="69"/>
      <c r="F159" s="69"/>
      <c r="G159" s="69"/>
      <c r="H159" s="69" t="s">
        <v>413</v>
      </c>
      <c r="I159" s="69"/>
      <c r="J159" s="54">
        <v>0</v>
      </c>
      <c r="K159" s="54">
        <v>0</v>
      </c>
      <c r="L159" s="54">
        <v>0</v>
      </c>
      <c r="M159" s="54">
        <v>0</v>
      </c>
      <c r="N159" s="54">
        <v>0</v>
      </c>
      <c r="O159" s="54">
        <v>0</v>
      </c>
      <c r="P159" s="54">
        <v>0</v>
      </c>
      <c r="Q159" s="54">
        <v>0</v>
      </c>
      <c r="R159" s="54">
        <v>0</v>
      </c>
      <c r="S159" s="65">
        <v>0</v>
      </c>
      <c r="T159" s="65">
        <v>0</v>
      </c>
      <c r="U159" s="101">
        <v>0</v>
      </c>
      <c r="V159" s="77">
        <v>0</v>
      </c>
      <c r="W159" s="105">
        <v>0</v>
      </c>
      <c r="X159" s="105">
        <v>0</v>
      </c>
      <c r="Y159" s="105">
        <v>0</v>
      </c>
      <c r="Z159" s="105">
        <v>0</v>
      </c>
      <c r="AA159" s="105">
        <v>0</v>
      </c>
      <c r="AB159" s="105">
        <v>0</v>
      </c>
      <c r="AC159" s="105">
        <v>0</v>
      </c>
      <c r="AD159" s="105">
        <v>0</v>
      </c>
      <c r="AE159" s="105">
        <v>0</v>
      </c>
      <c r="AF159" s="105">
        <v>0</v>
      </c>
      <c r="AG159" s="105">
        <v>0</v>
      </c>
      <c r="AH159" s="105">
        <v>0</v>
      </c>
      <c r="AI159" s="90">
        <v>0</v>
      </c>
      <c r="AJ159" s="79">
        <f t="shared" si="26"/>
        <v>0</v>
      </c>
      <c r="AL159" s="83"/>
      <c r="AM159" s="83"/>
      <c r="AN159" s="83"/>
      <c r="AO159" s="83"/>
      <c r="AP159" s="83" t="s">
        <v>413</v>
      </c>
      <c r="AQ159" s="83"/>
      <c r="AS159" t="str">
        <f t="shared" si="27"/>
        <v>y</v>
      </c>
      <c r="AT159" t="str">
        <f t="shared" si="28"/>
        <v>y</v>
      </c>
      <c r="AU159" t="str">
        <f t="shared" si="29"/>
        <v>y</v>
      </c>
      <c r="AV159" t="str">
        <f t="shared" si="30"/>
        <v>y</v>
      </c>
      <c r="AW159" t="str">
        <f t="shared" si="31"/>
        <v>y</v>
      </c>
      <c r="AX159" t="str">
        <f t="shared" si="32"/>
        <v>y</v>
      </c>
      <c r="AZ159">
        <v>0</v>
      </c>
      <c r="BA159" s="77">
        <f t="shared" si="33"/>
        <v>0</v>
      </c>
      <c r="BC159">
        <v>0</v>
      </c>
      <c r="BD159" s="77">
        <f t="shared" si="34"/>
        <v>0</v>
      </c>
      <c r="BF159">
        <v>0</v>
      </c>
      <c r="BG159" s="107">
        <f t="shared" si="35"/>
        <v>0</v>
      </c>
      <c r="BI159">
        <v>0</v>
      </c>
      <c r="BJ159" s="107">
        <f t="shared" si="36"/>
        <v>0</v>
      </c>
      <c r="BL159">
        <v>0</v>
      </c>
      <c r="BM159" s="117">
        <f t="shared" si="37"/>
        <v>0</v>
      </c>
      <c r="BO159">
        <v>0</v>
      </c>
      <c r="BP159" s="107">
        <f t="shared" si="38"/>
        <v>0</v>
      </c>
    </row>
    <row r="160" spans="1:68">
      <c r="A160" s="48">
        <v>155</v>
      </c>
      <c r="B160" s="48"/>
      <c r="C160" s="48"/>
      <c r="D160" s="69"/>
      <c r="E160" s="69"/>
      <c r="F160" s="69"/>
      <c r="G160" s="69" t="s">
        <v>414</v>
      </c>
      <c r="H160" s="69"/>
      <c r="I160" s="69"/>
      <c r="J160" s="54">
        <v>357304457215</v>
      </c>
      <c r="K160" s="54">
        <v>275952345821</v>
      </c>
      <c r="L160" s="54">
        <v>320410272823</v>
      </c>
      <c r="M160" s="54">
        <v>307783312223</v>
      </c>
      <c r="N160" s="54">
        <v>193849603784</v>
      </c>
      <c r="O160" s="54">
        <v>210900313213.14001</v>
      </c>
      <c r="P160" s="54">
        <v>180291034127.53799</v>
      </c>
      <c r="Q160" s="54">
        <v>181668855809</v>
      </c>
      <c r="R160" s="54">
        <v>370994839985</v>
      </c>
      <c r="S160" s="65">
        <v>319541624106</v>
      </c>
      <c r="T160" s="65">
        <v>209424543296</v>
      </c>
      <c r="U160" s="101">
        <v>309354120430</v>
      </c>
      <c r="V160" s="77">
        <v>205924767834</v>
      </c>
      <c r="W160" s="105">
        <v>291156791436</v>
      </c>
      <c r="X160" s="105">
        <v>98662299507</v>
      </c>
      <c r="Y160" s="105">
        <v>190652998283</v>
      </c>
      <c r="Z160" s="105">
        <v>337891461218</v>
      </c>
      <c r="AA160" s="105">
        <v>240370074358</v>
      </c>
      <c r="AB160" s="105">
        <v>360174986657</v>
      </c>
      <c r="AC160" s="105">
        <v>786134906490</v>
      </c>
      <c r="AD160" s="105">
        <v>480685753526</v>
      </c>
      <c r="AE160" s="105">
        <v>246935032229</v>
      </c>
      <c r="AF160" s="105">
        <v>702491334656</v>
      </c>
      <c r="AG160" s="105">
        <v>190652998283</v>
      </c>
      <c r="AH160" s="105">
        <v>613005178962</v>
      </c>
      <c r="AI160" s="90">
        <v>613005178962</v>
      </c>
      <c r="AJ160" s="79">
        <f t="shared" si="26"/>
        <v>0</v>
      </c>
      <c r="AL160" s="83"/>
      <c r="AM160" s="83"/>
      <c r="AN160" s="83"/>
      <c r="AO160" s="83" t="s">
        <v>414</v>
      </c>
      <c r="AP160" s="83"/>
      <c r="AQ160" s="83"/>
      <c r="AS160" t="str">
        <f t="shared" si="27"/>
        <v>y</v>
      </c>
      <c r="AT160" t="str">
        <f t="shared" si="28"/>
        <v>y</v>
      </c>
      <c r="AU160" t="str">
        <f t="shared" si="29"/>
        <v>y</v>
      </c>
      <c r="AV160" t="str">
        <f t="shared" si="30"/>
        <v>y</v>
      </c>
      <c r="AW160" t="str">
        <f t="shared" si="31"/>
        <v>y</v>
      </c>
      <c r="AX160" t="str">
        <f t="shared" si="32"/>
        <v>y</v>
      </c>
      <c r="AZ160">
        <v>292258681264</v>
      </c>
      <c r="BA160" s="77">
        <f t="shared" si="33"/>
        <v>86333913430</v>
      </c>
      <c r="BC160">
        <v>205924767834</v>
      </c>
      <c r="BD160" s="77">
        <f t="shared" si="34"/>
        <v>0</v>
      </c>
      <c r="BF160">
        <v>337891461218</v>
      </c>
      <c r="BG160" s="107">
        <f t="shared" si="35"/>
        <v>0</v>
      </c>
      <c r="BI160">
        <v>240370074358</v>
      </c>
      <c r="BJ160" s="107">
        <f t="shared" si="36"/>
        <v>0</v>
      </c>
      <c r="BL160">
        <v>786134906490</v>
      </c>
      <c r="BM160" s="117">
        <f t="shared" si="37"/>
        <v>0</v>
      </c>
      <c r="BO160">
        <v>480685753526</v>
      </c>
      <c r="BP160" s="107">
        <f t="shared" si="38"/>
        <v>0</v>
      </c>
    </row>
    <row r="161" spans="1:68">
      <c r="A161" s="48">
        <v>156</v>
      </c>
      <c r="B161" s="48"/>
      <c r="C161" s="48"/>
      <c r="D161" s="66"/>
      <c r="E161" s="66"/>
      <c r="F161" s="66" t="s">
        <v>415</v>
      </c>
      <c r="G161" s="66"/>
      <c r="H161" s="66"/>
      <c r="I161" s="66"/>
      <c r="J161" s="54">
        <v>683062099159</v>
      </c>
      <c r="K161" s="54">
        <v>666558647788</v>
      </c>
      <c r="L161" s="54">
        <v>657991943396</v>
      </c>
      <c r="M161" s="54">
        <v>730634059245</v>
      </c>
      <c r="N161" s="54">
        <v>672041723783.50793</v>
      </c>
      <c r="O161" s="54">
        <v>649908646723</v>
      </c>
      <c r="P161" s="54">
        <v>601112625282</v>
      </c>
      <c r="Q161" s="54">
        <v>666028325566</v>
      </c>
      <c r="R161" s="54">
        <v>605751503080</v>
      </c>
      <c r="S161" s="65">
        <v>568711031539</v>
      </c>
      <c r="T161" s="65">
        <v>559050842260</v>
      </c>
      <c r="U161" s="101">
        <v>514334047859</v>
      </c>
      <c r="V161" s="77">
        <v>557358542237</v>
      </c>
      <c r="W161" s="105">
        <v>388094649399</v>
      </c>
      <c r="X161" s="105">
        <v>567886570925</v>
      </c>
      <c r="Y161" s="105">
        <v>567065156521.10596</v>
      </c>
      <c r="Z161" s="105">
        <v>548719913331</v>
      </c>
      <c r="AA161" s="105">
        <v>620267099216</v>
      </c>
      <c r="AB161" s="105">
        <v>937734559229</v>
      </c>
      <c r="AC161" s="105">
        <v>922777049488</v>
      </c>
      <c r="AD161" s="105">
        <v>887908391303</v>
      </c>
      <c r="AE161" s="105">
        <v>912397795448</v>
      </c>
      <c r="AF161" s="105">
        <v>924631167156</v>
      </c>
      <c r="AG161" s="105">
        <v>567065156521.10596</v>
      </c>
      <c r="AH161" s="105">
        <v>842082092199</v>
      </c>
      <c r="AI161" s="90">
        <v>842082092199</v>
      </c>
      <c r="AJ161" s="79">
        <f t="shared" si="26"/>
        <v>0</v>
      </c>
      <c r="AL161" s="82"/>
      <c r="AM161" s="82"/>
      <c r="AN161" s="82" t="s">
        <v>415</v>
      </c>
      <c r="AO161" s="82"/>
      <c r="AP161" s="82"/>
      <c r="AQ161" s="82"/>
      <c r="AS161" t="str">
        <f t="shared" si="27"/>
        <v>y</v>
      </c>
      <c r="AT161" t="str">
        <f t="shared" si="28"/>
        <v>y</v>
      </c>
      <c r="AU161" t="str">
        <f t="shared" si="29"/>
        <v>y</v>
      </c>
      <c r="AV161" t="str">
        <f t="shared" si="30"/>
        <v>y</v>
      </c>
      <c r="AW161" t="str">
        <f t="shared" si="31"/>
        <v>y</v>
      </c>
      <c r="AX161" t="str">
        <f t="shared" si="32"/>
        <v>y</v>
      </c>
      <c r="AZ161">
        <v>557358542237</v>
      </c>
      <c r="BA161" s="77">
        <f t="shared" si="33"/>
        <v>0</v>
      </c>
      <c r="BC161">
        <v>557358542237</v>
      </c>
      <c r="BD161" s="77">
        <f t="shared" si="34"/>
        <v>0</v>
      </c>
      <c r="BF161">
        <v>548719913331</v>
      </c>
      <c r="BG161" s="107">
        <f t="shared" si="35"/>
        <v>0</v>
      </c>
      <c r="BI161">
        <v>621626249576</v>
      </c>
      <c r="BJ161" s="107">
        <f t="shared" si="36"/>
        <v>1359150360</v>
      </c>
      <c r="BL161">
        <v>922777049488</v>
      </c>
      <c r="BM161" s="117">
        <f t="shared" si="37"/>
        <v>0</v>
      </c>
      <c r="BO161">
        <v>887908391303</v>
      </c>
      <c r="BP161" s="107">
        <f t="shared" si="38"/>
        <v>0</v>
      </c>
    </row>
    <row r="162" spans="1:68">
      <c r="A162" s="48">
        <v>157</v>
      </c>
      <c r="B162" s="48"/>
      <c r="C162" s="48"/>
      <c r="D162" s="66"/>
      <c r="E162" s="66"/>
      <c r="F162" s="66"/>
      <c r="G162" s="66" t="s">
        <v>416</v>
      </c>
      <c r="H162" s="66"/>
      <c r="I162" s="66"/>
      <c r="J162" s="54">
        <v>641771749340</v>
      </c>
      <c r="K162" s="54">
        <v>626790657618</v>
      </c>
      <c r="L162" s="54">
        <v>618258920208</v>
      </c>
      <c r="M162" s="54">
        <v>633060182933</v>
      </c>
      <c r="N162" s="54">
        <v>571604033139.50793</v>
      </c>
      <c r="O162" s="54">
        <v>545770467168</v>
      </c>
      <c r="P162" s="54">
        <v>506225712153</v>
      </c>
      <c r="Q162" s="54">
        <v>574134809060</v>
      </c>
      <c r="R162" s="54">
        <v>534255977504</v>
      </c>
      <c r="S162" s="65">
        <v>529466967681</v>
      </c>
      <c r="T162" s="65">
        <v>525056781652</v>
      </c>
      <c r="U162" s="101">
        <v>480071784589</v>
      </c>
      <c r="V162" s="77">
        <v>534344378920</v>
      </c>
      <c r="W162" s="105">
        <v>370629812238</v>
      </c>
      <c r="X162" s="105">
        <v>546573975615</v>
      </c>
      <c r="Y162" s="105">
        <v>545712197386.10602</v>
      </c>
      <c r="Z162" s="105">
        <v>526544614256</v>
      </c>
      <c r="AA162" s="105">
        <v>597713219385</v>
      </c>
      <c r="AB162" s="105">
        <v>697593670780</v>
      </c>
      <c r="AC162" s="105">
        <v>660727165805</v>
      </c>
      <c r="AD162" s="105">
        <v>645656269977</v>
      </c>
      <c r="AE162" s="105">
        <v>658658101458</v>
      </c>
      <c r="AF162" s="105">
        <v>671667903684</v>
      </c>
      <c r="AG162" s="105">
        <v>545712197386.10602</v>
      </c>
      <c r="AH162" s="105">
        <v>623600766755</v>
      </c>
      <c r="AI162" s="90">
        <v>623600766755</v>
      </c>
      <c r="AJ162" s="79">
        <f t="shared" si="26"/>
        <v>0</v>
      </c>
      <c r="AL162" s="82"/>
      <c r="AM162" s="82"/>
      <c r="AN162" s="82"/>
      <c r="AO162" s="82" t="s">
        <v>416</v>
      </c>
      <c r="AP162" s="82"/>
      <c r="AQ162" s="82"/>
      <c r="AS162" t="str">
        <f t="shared" si="27"/>
        <v>y</v>
      </c>
      <c r="AT162" t="str">
        <f t="shared" si="28"/>
        <v>y</v>
      </c>
      <c r="AU162" t="str">
        <f t="shared" si="29"/>
        <v>y</v>
      </c>
      <c r="AV162" t="str">
        <f t="shared" si="30"/>
        <v>y</v>
      </c>
      <c r="AW162" t="str">
        <f t="shared" si="31"/>
        <v>y</v>
      </c>
      <c r="AX162" t="str">
        <f t="shared" si="32"/>
        <v>y</v>
      </c>
      <c r="AZ162">
        <v>534344378920</v>
      </c>
      <c r="BA162" s="77">
        <f t="shared" si="33"/>
        <v>0</v>
      </c>
      <c r="BC162">
        <v>534344378920</v>
      </c>
      <c r="BD162" s="77">
        <f t="shared" si="34"/>
        <v>0</v>
      </c>
      <c r="BF162">
        <v>526544614256</v>
      </c>
      <c r="BG162" s="107">
        <f t="shared" si="35"/>
        <v>0</v>
      </c>
      <c r="BI162">
        <v>599072369745</v>
      </c>
      <c r="BJ162" s="107">
        <f t="shared" si="36"/>
        <v>1359150360</v>
      </c>
      <c r="BL162">
        <v>660727165805</v>
      </c>
      <c r="BM162" s="117">
        <f t="shared" si="37"/>
        <v>0</v>
      </c>
      <c r="BO162">
        <v>645656269977</v>
      </c>
      <c r="BP162" s="107">
        <f t="shared" si="38"/>
        <v>0</v>
      </c>
    </row>
    <row r="163" spans="1:68">
      <c r="A163" s="48">
        <v>158</v>
      </c>
      <c r="B163" s="48"/>
      <c r="C163" s="48"/>
      <c r="D163" s="67"/>
      <c r="E163" s="67"/>
      <c r="F163" s="67"/>
      <c r="G163" s="67"/>
      <c r="H163" s="67" t="s">
        <v>417</v>
      </c>
      <c r="I163" s="67"/>
      <c r="J163" s="54">
        <v>0</v>
      </c>
      <c r="K163" s="54">
        <v>0</v>
      </c>
      <c r="L163" s="54">
        <v>0</v>
      </c>
      <c r="M163" s="54">
        <v>0</v>
      </c>
      <c r="N163" s="54">
        <v>0</v>
      </c>
      <c r="O163" s="54">
        <v>0</v>
      </c>
      <c r="P163" s="54">
        <v>0</v>
      </c>
      <c r="Q163" s="54">
        <v>0</v>
      </c>
      <c r="R163" s="54">
        <v>0</v>
      </c>
      <c r="S163" s="65">
        <v>0</v>
      </c>
      <c r="T163" s="65">
        <v>0</v>
      </c>
      <c r="U163" s="101">
        <v>0</v>
      </c>
      <c r="V163" s="77">
        <v>0</v>
      </c>
      <c r="W163" s="105">
        <v>0</v>
      </c>
      <c r="X163" s="105">
        <v>0</v>
      </c>
      <c r="Y163" s="105">
        <v>0</v>
      </c>
      <c r="Z163" s="105">
        <v>0</v>
      </c>
      <c r="AA163" s="105">
        <v>0</v>
      </c>
      <c r="AB163" s="105">
        <v>0</v>
      </c>
      <c r="AC163" s="105">
        <v>0</v>
      </c>
      <c r="AD163" s="105">
        <v>0</v>
      </c>
      <c r="AE163" s="105">
        <v>0</v>
      </c>
      <c r="AF163" s="105">
        <v>0</v>
      </c>
      <c r="AG163" s="105">
        <v>0</v>
      </c>
      <c r="AH163" s="105">
        <v>0</v>
      </c>
      <c r="AI163" s="90">
        <v>0</v>
      </c>
      <c r="AJ163" s="79">
        <f t="shared" si="26"/>
        <v>0</v>
      </c>
      <c r="AL163" s="83"/>
      <c r="AM163" s="83"/>
      <c r="AN163" s="83"/>
      <c r="AO163" s="83"/>
      <c r="AP163" s="83" t="s">
        <v>417</v>
      </c>
      <c r="AQ163" s="83"/>
      <c r="AS163" t="str">
        <f t="shared" si="27"/>
        <v>y</v>
      </c>
      <c r="AT163" t="str">
        <f t="shared" si="28"/>
        <v>y</v>
      </c>
      <c r="AU163" t="str">
        <f t="shared" si="29"/>
        <v>y</v>
      </c>
      <c r="AV163" t="str">
        <f t="shared" si="30"/>
        <v>y</v>
      </c>
      <c r="AW163" t="str">
        <f t="shared" si="31"/>
        <v>y</v>
      </c>
      <c r="AX163" t="str">
        <f t="shared" si="32"/>
        <v>y</v>
      </c>
      <c r="AZ163">
        <v>0</v>
      </c>
      <c r="BA163" s="77">
        <f t="shared" si="33"/>
        <v>0</v>
      </c>
      <c r="BC163">
        <v>0</v>
      </c>
      <c r="BD163" s="77">
        <f t="shared" si="34"/>
        <v>0</v>
      </c>
      <c r="BF163">
        <v>0</v>
      </c>
      <c r="BG163" s="107">
        <f t="shared" si="35"/>
        <v>0</v>
      </c>
      <c r="BI163">
        <v>0</v>
      </c>
      <c r="BJ163" s="107">
        <f t="shared" si="36"/>
        <v>0</v>
      </c>
      <c r="BL163">
        <v>0</v>
      </c>
      <c r="BM163" s="117">
        <f t="shared" si="37"/>
        <v>0</v>
      </c>
      <c r="BO163">
        <v>0</v>
      </c>
      <c r="BP163" s="107">
        <f t="shared" si="38"/>
        <v>0</v>
      </c>
    </row>
    <row r="164" spans="1:68">
      <c r="A164" s="48">
        <v>159</v>
      </c>
      <c r="B164" s="48"/>
      <c r="C164" s="48"/>
      <c r="D164" s="67"/>
      <c r="E164" s="67"/>
      <c r="F164" s="67"/>
      <c r="G164" s="67"/>
      <c r="H164" s="67" t="s">
        <v>418</v>
      </c>
      <c r="I164" s="67"/>
      <c r="J164" s="54">
        <v>0</v>
      </c>
      <c r="K164" s="54">
        <v>0</v>
      </c>
      <c r="L164" s="54">
        <v>0</v>
      </c>
      <c r="M164" s="54">
        <v>6007030000</v>
      </c>
      <c r="N164" s="54">
        <v>6360630000</v>
      </c>
      <c r="O164" s="54">
        <v>6658650000</v>
      </c>
      <c r="P164" s="54">
        <v>7003460000</v>
      </c>
      <c r="Q164" s="54">
        <v>7339570000</v>
      </c>
      <c r="R164" s="54">
        <v>7649280000</v>
      </c>
      <c r="S164" s="65">
        <v>7863460000</v>
      </c>
      <c r="T164" s="65">
        <v>8076150000</v>
      </c>
      <c r="U164" s="101">
        <v>6791790000</v>
      </c>
      <c r="V164" s="77">
        <v>7134780000</v>
      </c>
      <c r="W164" s="105">
        <v>7347760000</v>
      </c>
      <c r="X164" s="105">
        <v>7396240000</v>
      </c>
      <c r="Y164" s="105">
        <v>7661740000</v>
      </c>
      <c r="Z164" s="105">
        <v>7902500000</v>
      </c>
      <c r="AA164" s="105">
        <v>7441660000</v>
      </c>
      <c r="AB164" s="105">
        <v>7449860000</v>
      </c>
      <c r="AC164" s="105">
        <v>7650000000</v>
      </c>
      <c r="AD164" s="105">
        <v>7588330000</v>
      </c>
      <c r="AE164" s="105">
        <v>7514540000</v>
      </c>
      <c r="AF164" s="105">
        <v>7629810000</v>
      </c>
      <c r="AG164" s="105">
        <v>7661740000</v>
      </c>
      <c r="AH164" s="105">
        <v>7737990000</v>
      </c>
      <c r="AI164" s="90">
        <v>7737990000</v>
      </c>
      <c r="AJ164" s="79">
        <f t="shared" si="26"/>
        <v>0</v>
      </c>
      <c r="AL164" s="83"/>
      <c r="AM164" s="83"/>
      <c r="AN164" s="83"/>
      <c r="AO164" s="83"/>
      <c r="AP164" s="83" t="s">
        <v>418</v>
      </c>
      <c r="AQ164" s="83"/>
      <c r="AS164" t="str">
        <f t="shared" si="27"/>
        <v>y</v>
      </c>
      <c r="AT164" t="str">
        <f t="shared" si="28"/>
        <v>y</v>
      </c>
      <c r="AU164" t="str">
        <f t="shared" si="29"/>
        <v>y</v>
      </c>
      <c r="AV164" t="str">
        <f t="shared" si="30"/>
        <v>y</v>
      </c>
      <c r="AW164" t="str">
        <f t="shared" si="31"/>
        <v>y</v>
      </c>
      <c r="AX164" t="str">
        <f t="shared" si="32"/>
        <v>y</v>
      </c>
      <c r="AZ164">
        <v>7134780000</v>
      </c>
      <c r="BA164" s="77">
        <f t="shared" si="33"/>
        <v>0</v>
      </c>
      <c r="BC164">
        <v>7134780000</v>
      </c>
      <c r="BD164" s="77">
        <f t="shared" si="34"/>
        <v>0</v>
      </c>
      <c r="BF164">
        <v>7902500000</v>
      </c>
      <c r="BG164" s="107">
        <f t="shared" si="35"/>
        <v>0</v>
      </c>
      <c r="BI164">
        <v>7441660000</v>
      </c>
      <c r="BJ164" s="107">
        <f t="shared" si="36"/>
        <v>0</v>
      </c>
      <c r="BL164">
        <v>7650000000</v>
      </c>
      <c r="BM164" s="117">
        <f t="shared" si="37"/>
        <v>0</v>
      </c>
      <c r="BO164">
        <v>7588330000</v>
      </c>
      <c r="BP164" s="107">
        <f t="shared" si="38"/>
        <v>0</v>
      </c>
    </row>
    <row r="165" spans="1:68">
      <c r="A165" s="48">
        <v>160</v>
      </c>
      <c r="B165" s="48"/>
      <c r="C165" s="48"/>
      <c r="D165" s="67"/>
      <c r="E165" s="67"/>
      <c r="F165" s="67"/>
      <c r="G165" s="67"/>
      <c r="H165" s="67" t="s">
        <v>419</v>
      </c>
      <c r="I165" s="67"/>
      <c r="J165" s="54">
        <v>446945877530</v>
      </c>
      <c r="K165" s="54">
        <v>446587394183</v>
      </c>
      <c r="L165" s="54">
        <v>434269421328</v>
      </c>
      <c r="M165" s="54">
        <v>442386148231</v>
      </c>
      <c r="N165" s="54">
        <v>424537697049.50793</v>
      </c>
      <c r="O165" s="54">
        <v>418105192652</v>
      </c>
      <c r="P165" s="54">
        <v>373299741973</v>
      </c>
      <c r="Q165" s="54">
        <v>444618403553</v>
      </c>
      <c r="R165" s="54">
        <v>403562807258</v>
      </c>
      <c r="S165" s="65">
        <v>399532647028</v>
      </c>
      <c r="T165" s="65">
        <v>401757485177</v>
      </c>
      <c r="U165" s="101">
        <v>353683021401</v>
      </c>
      <c r="V165" s="77">
        <v>352591606921</v>
      </c>
      <c r="W165" s="105">
        <v>190050095289</v>
      </c>
      <c r="X165" s="105">
        <v>300832319427</v>
      </c>
      <c r="Y165" s="105">
        <v>281353571117</v>
      </c>
      <c r="Z165" s="105">
        <v>278977457013</v>
      </c>
      <c r="AA165" s="105">
        <v>372968421802</v>
      </c>
      <c r="AB165" s="105">
        <v>474806786613</v>
      </c>
      <c r="AC165" s="105">
        <v>458592112994</v>
      </c>
      <c r="AD165" s="105">
        <v>461565412537</v>
      </c>
      <c r="AE165" s="105">
        <v>454632419093</v>
      </c>
      <c r="AF165" s="105">
        <v>462813984819</v>
      </c>
      <c r="AG165" s="105">
        <v>281353571117</v>
      </c>
      <c r="AH165" s="105">
        <v>416786912745</v>
      </c>
      <c r="AI165" s="90">
        <v>416786912745</v>
      </c>
      <c r="AJ165" s="79">
        <f t="shared" si="26"/>
        <v>0</v>
      </c>
      <c r="AL165" s="83"/>
      <c r="AM165" s="83"/>
      <c r="AN165" s="83"/>
      <c r="AO165" s="83"/>
      <c r="AP165" s="83" t="s">
        <v>419</v>
      </c>
      <c r="AQ165" s="83"/>
      <c r="AS165" t="str">
        <f t="shared" si="27"/>
        <v>y</v>
      </c>
      <c r="AT165" t="str">
        <f t="shared" si="28"/>
        <v>y</v>
      </c>
      <c r="AU165" t="str">
        <f t="shared" si="29"/>
        <v>y</v>
      </c>
      <c r="AV165" t="str">
        <f t="shared" si="30"/>
        <v>y</v>
      </c>
      <c r="AW165" t="str">
        <f t="shared" si="31"/>
        <v>y</v>
      </c>
      <c r="AX165" t="str">
        <f t="shared" si="32"/>
        <v>y</v>
      </c>
      <c r="AZ165">
        <v>352591606921</v>
      </c>
      <c r="BA165" s="77">
        <f t="shared" si="33"/>
        <v>0</v>
      </c>
      <c r="BC165">
        <v>352591606921</v>
      </c>
      <c r="BD165" s="77">
        <f t="shared" si="34"/>
        <v>0</v>
      </c>
      <c r="BF165">
        <v>278977457013</v>
      </c>
      <c r="BG165" s="107">
        <f t="shared" si="35"/>
        <v>0</v>
      </c>
      <c r="BI165">
        <v>372968421802</v>
      </c>
      <c r="BJ165" s="107">
        <f t="shared" si="36"/>
        <v>0</v>
      </c>
      <c r="BL165">
        <v>458592112994</v>
      </c>
      <c r="BM165" s="117">
        <f t="shared" si="37"/>
        <v>0</v>
      </c>
      <c r="BO165">
        <v>461565412537</v>
      </c>
      <c r="BP165" s="107">
        <f t="shared" si="38"/>
        <v>0</v>
      </c>
    </row>
    <row r="166" spans="1:68">
      <c r="A166" s="48">
        <v>161</v>
      </c>
      <c r="B166" s="48"/>
      <c r="C166" s="48"/>
      <c r="D166" s="67"/>
      <c r="E166" s="67"/>
      <c r="F166" s="67"/>
      <c r="G166" s="67"/>
      <c r="H166" s="67" t="s">
        <v>420</v>
      </c>
      <c r="I166" s="67"/>
      <c r="J166" s="54">
        <v>145919992369</v>
      </c>
      <c r="K166" s="54">
        <v>130033874936</v>
      </c>
      <c r="L166" s="54">
        <v>133820110381</v>
      </c>
      <c r="M166" s="54">
        <v>139197996146</v>
      </c>
      <c r="N166" s="54">
        <v>127970121096</v>
      </c>
      <c r="O166" s="54">
        <v>115331960707</v>
      </c>
      <c r="P166" s="54">
        <v>120247717349</v>
      </c>
      <c r="Q166" s="54">
        <v>116388093162</v>
      </c>
      <c r="R166" s="54">
        <v>117254987702</v>
      </c>
      <c r="S166" s="65">
        <v>114340543236</v>
      </c>
      <c r="T166" s="65">
        <v>107520929663</v>
      </c>
      <c r="U166" s="101">
        <v>111910420751</v>
      </c>
      <c r="V166" s="77">
        <v>123228792225</v>
      </c>
      <c r="W166" s="105">
        <v>121938961189</v>
      </c>
      <c r="X166" s="105">
        <v>103514352669</v>
      </c>
      <c r="Y166" s="105">
        <v>109509371280</v>
      </c>
      <c r="Z166" s="105">
        <v>105380707252</v>
      </c>
      <c r="AA166" s="105">
        <v>140460827152</v>
      </c>
      <c r="AB166" s="105">
        <v>139148800957</v>
      </c>
      <c r="AC166" s="105">
        <v>124003775276</v>
      </c>
      <c r="AD166" s="105">
        <v>124410278836</v>
      </c>
      <c r="AE166" s="105">
        <v>132861643463</v>
      </c>
      <c r="AF166" s="105">
        <v>137551262232</v>
      </c>
      <c r="AG166" s="105">
        <v>109509371280</v>
      </c>
      <c r="AH166" s="105">
        <v>135140865569</v>
      </c>
      <c r="AI166" s="90">
        <v>135140865569</v>
      </c>
      <c r="AJ166" s="79">
        <f t="shared" si="26"/>
        <v>0</v>
      </c>
      <c r="AL166" s="83"/>
      <c r="AM166" s="83"/>
      <c r="AN166" s="83"/>
      <c r="AO166" s="83"/>
      <c r="AP166" s="83" t="s">
        <v>420</v>
      </c>
      <c r="AQ166" s="83"/>
      <c r="AS166" t="str">
        <f t="shared" si="27"/>
        <v>y</v>
      </c>
      <c r="AT166" t="str">
        <f t="shared" si="28"/>
        <v>y</v>
      </c>
      <c r="AU166" t="str">
        <f t="shared" si="29"/>
        <v>y</v>
      </c>
      <c r="AV166" t="str">
        <f t="shared" si="30"/>
        <v>y</v>
      </c>
      <c r="AW166" t="str">
        <f t="shared" si="31"/>
        <v>y</v>
      </c>
      <c r="AX166" t="str">
        <f t="shared" si="32"/>
        <v>y</v>
      </c>
      <c r="AZ166">
        <v>123228792225</v>
      </c>
      <c r="BA166" s="77">
        <f t="shared" si="33"/>
        <v>0</v>
      </c>
      <c r="BC166">
        <v>123228792225</v>
      </c>
      <c r="BD166" s="77">
        <f t="shared" si="34"/>
        <v>0</v>
      </c>
      <c r="BF166">
        <v>105380707252</v>
      </c>
      <c r="BG166" s="107">
        <f t="shared" si="35"/>
        <v>0</v>
      </c>
      <c r="BI166">
        <v>141819977512</v>
      </c>
      <c r="BJ166" s="107">
        <f t="shared" si="36"/>
        <v>1359150360</v>
      </c>
      <c r="BL166">
        <v>124003775276</v>
      </c>
      <c r="BM166" s="117">
        <f t="shared" si="37"/>
        <v>0</v>
      </c>
      <c r="BO166">
        <v>124410278836</v>
      </c>
      <c r="BP166" s="107">
        <f t="shared" si="38"/>
        <v>0</v>
      </c>
    </row>
    <row r="167" spans="1:68">
      <c r="A167" s="48">
        <v>162</v>
      </c>
      <c r="B167" s="48"/>
      <c r="C167" s="48"/>
      <c r="D167" s="67"/>
      <c r="E167" s="67"/>
      <c r="F167" s="67"/>
      <c r="G167" s="67"/>
      <c r="H167" s="67" t="s">
        <v>421</v>
      </c>
      <c r="I167" s="67"/>
      <c r="J167" s="54">
        <v>8742172441</v>
      </c>
      <c r="K167" s="54">
        <v>17784573</v>
      </c>
      <c r="L167" s="54">
        <v>17784573</v>
      </c>
      <c r="M167" s="54">
        <v>17784573</v>
      </c>
      <c r="N167" s="54">
        <v>7592001011</v>
      </c>
      <c r="O167" s="54">
        <v>5674663809</v>
      </c>
      <c r="P167" s="54">
        <v>5674792831</v>
      </c>
      <c r="Q167" s="54">
        <v>5788742345</v>
      </c>
      <c r="R167" s="54">
        <v>5788902544</v>
      </c>
      <c r="S167" s="65">
        <v>6122409817</v>
      </c>
      <c r="T167" s="65">
        <v>6108240012</v>
      </c>
      <c r="U167" s="101">
        <v>6115304837</v>
      </c>
      <c r="V167" s="77">
        <v>51389199774</v>
      </c>
      <c r="W167" s="105">
        <v>51292995760</v>
      </c>
      <c r="X167" s="105">
        <v>74360916970</v>
      </c>
      <c r="Y167" s="105">
        <v>84321644323</v>
      </c>
      <c r="Z167" s="105">
        <v>59330419354</v>
      </c>
      <c r="AA167" s="105">
        <v>57583585710</v>
      </c>
      <c r="AB167" s="105">
        <v>57611388148</v>
      </c>
      <c r="AC167" s="105">
        <v>52012987633</v>
      </c>
      <c r="AD167" s="105">
        <v>51892258604</v>
      </c>
      <c r="AE167" s="105">
        <v>52081750007</v>
      </c>
      <c r="AF167" s="105">
        <v>51810915286</v>
      </c>
      <c r="AG167" s="105">
        <v>84321644323</v>
      </c>
      <c r="AH167" s="105">
        <v>51861518213</v>
      </c>
      <c r="AI167" s="90">
        <v>51861518213</v>
      </c>
      <c r="AJ167" s="79">
        <f t="shared" si="26"/>
        <v>0</v>
      </c>
      <c r="AL167" s="83"/>
      <c r="AM167" s="83"/>
      <c r="AN167" s="83"/>
      <c r="AO167" s="83"/>
      <c r="AP167" s="83" t="s">
        <v>421</v>
      </c>
      <c r="AQ167" s="83"/>
      <c r="AS167" t="str">
        <f t="shared" si="27"/>
        <v>y</v>
      </c>
      <c r="AT167" t="str">
        <f t="shared" si="28"/>
        <v>y</v>
      </c>
      <c r="AU167" t="str">
        <f t="shared" si="29"/>
        <v>y</v>
      </c>
      <c r="AV167" t="str">
        <f t="shared" si="30"/>
        <v>y</v>
      </c>
      <c r="AW167" t="str">
        <f t="shared" si="31"/>
        <v>y</v>
      </c>
      <c r="AX167" t="str">
        <f t="shared" si="32"/>
        <v>y</v>
      </c>
      <c r="AZ167">
        <v>51389199774</v>
      </c>
      <c r="BA167" s="77">
        <f t="shared" si="33"/>
        <v>0</v>
      </c>
      <c r="BC167">
        <v>51389199774</v>
      </c>
      <c r="BD167" s="77">
        <f t="shared" si="34"/>
        <v>0</v>
      </c>
      <c r="BF167">
        <v>59330419354</v>
      </c>
      <c r="BG167" s="107">
        <f t="shared" si="35"/>
        <v>0</v>
      </c>
      <c r="BI167">
        <v>57583585710</v>
      </c>
      <c r="BJ167" s="107">
        <f t="shared" si="36"/>
        <v>0</v>
      </c>
      <c r="BL167">
        <v>52012987633</v>
      </c>
      <c r="BM167" s="117">
        <f t="shared" si="37"/>
        <v>0</v>
      </c>
      <c r="BO167">
        <v>51892258604</v>
      </c>
      <c r="BP167" s="107">
        <f t="shared" si="38"/>
        <v>0</v>
      </c>
    </row>
    <row r="168" spans="1:68">
      <c r="A168" s="48">
        <v>163</v>
      </c>
      <c r="B168" s="48"/>
      <c r="C168" s="48"/>
      <c r="D168" s="69"/>
      <c r="E168" s="69"/>
      <c r="F168" s="69"/>
      <c r="G168" s="69"/>
      <c r="H168" s="69" t="s">
        <v>422</v>
      </c>
      <c r="I168" s="69"/>
      <c r="J168" s="54">
        <v>0</v>
      </c>
      <c r="K168" s="54">
        <v>0</v>
      </c>
      <c r="L168" s="54">
        <v>0</v>
      </c>
      <c r="M168" s="54">
        <v>0</v>
      </c>
      <c r="N168" s="54">
        <v>0</v>
      </c>
      <c r="O168" s="54">
        <v>0</v>
      </c>
      <c r="P168" s="54">
        <v>0</v>
      </c>
      <c r="Q168" s="54">
        <v>0</v>
      </c>
      <c r="R168" s="54">
        <v>0</v>
      </c>
      <c r="S168" s="65">
        <v>0</v>
      </c>
      <c r="T168" s="65">
        <v>0</v>
      </c>
      <c r="U168" s="101">
        <v>0</v>
      </c>
      <c r="V168" s="77">
        <v>0</v>
      </c>
      <c r="W168" s="105">
        <v>0</v>
      </c>
      <c r="X168" s="105">
        <v>0</v>
      </c>
      <c r="Y168" s="105">
        <v>0</v>
      </c>
      <c r="Z168" s="105">
        <v>0</v>
      </c>
      <c r="AA168" s="105">
        <v>0</v>
      </c>
      <c r="AB168" s="105">
        <v>0</v>
      </c>
      <c r="AC168" s="105">
        <v>0</v>
      </c>
      <c r="AD168" s="105">
        <v>0</v>
      </c>
      <c r="AE168" s="105">
        <v>0</v>
      </c>
      <c r="AF168" s="105">
        <v>0</v>
      </c>
      <c r="AG168" s="105">
        <v>0</v>
      </c>
      <c r="AH168" s="105">
        <v>0</v>
      </c>
      <c r="AI168" s="90">
        <v>0</v>
      </c>
      <c r="AJ168" s="79">
        <f t="shared" si="26"/>
        <v>0</v>
      </c>
      <c r="AL168" s="83"/>
      <c r="AM168" s="83"/>
      <c r="AN168" s="83"/>
      <c r="AO168" s="83"/>
      <c r="AP168" s="83" t="s">
        <v>422</v>
      </c>
      <c r="AQ168" s="83"/>
      <c r="AS168" t="str">
        <f t="shared" si="27"/>
        <v>y</v>
      </c>
      <c r="AT168" t="str">
        <f t="shared" si="28"/>
        <v>y</v>
      </c>
      <c r="AU168" t="str">
        <f t="shared" si="29"/>
        <v>y</v>
      </c>
      <c r="AV168" t="str">
        <f t="shared" si="30"/>
        <v>y</v>
      </c>
      <c r="AW168" t="str">
        <f t="shared" si="31"/>
        <v>y</v>
      </c>
      <c r="AX168" t="str">
        <f t="shared" si="32"/>
        <v>y</v>
      </c>
      <c r="AZ168">
        <v>0</v>
      </c>
      <c r="BA168" s="77">
        <f t="shared" si="33"/>
        <v>0</v>
      </c>
      <c r="BC168">
        <v>0</v>
      </c>
      <c r="BD168" s="77">
        <f t="shared" si="34"/>
        <v>0</v>
      </c>
      <c r="BF168">
        <v>0</v>
      </c>
      <c r="BG168" s="107">
        <f t="shared" si="35"/>
        <v>0</v>
      </c>
      <c r="BI168">
        <v>0</v>
      </c>
      <c r="BJ168" s="107">
        <f t="shared" si="36"/>
        <v>0</v>
      </c>
      <c r="BL168">
        <v>0</v>
      </c>
      <c r="BM168" s="117">
        <f t="shared" si="37"/>
        <v>0</v>
      </c>
      <c r="BO168">
        <v>0</v>
      </c>
      <c r="BP168" s="107">
        <f t="shared" si="38"/>
        <v>0</v>
      </c>
    </row>
    <row r="169" spans="1:68">
      <c r="A169" s="48">
        <v>164</v>
      </c>
      <c r="B169" s="48"/>
      <c r="C169" s="48"/>
      <c r="D169" s="69"/>
      <c r="E169" s="69"/>
      <c r="F169" s="69"/>
      <c r="G169" s="69"/>
      <c r="H169" s="69" t="s">
        <v>423</v>
      </c>
      <c r="I169" s="69"/>
      <c r="J169" s="54">
        <v>0</v>
      </c>
      <c r="K169" s="54">
        <v>0</v>
      </c>
      <c r="L169" s="54">
        <v>0</v>
      </c>
      <c r="M169" s="54">
        <v>0</v>
      </c>
      <c r="N169" s="54">
        <v>0</v>
      </c>
      <c r="O169" s="54">
        <v>0</v>
      </c>
      <c r="P169" s="54">
        <v>0</v>
      </c>
      <c r="Q169" s="54">
        <v>0</v>
      </c>
      <c r="R169" s="54">
        <v>0</v>
      </c>
      <c r="S169" s="65">
        <v>0</v>
      </c>
      <c r="T169" s="65">
        <v>0</v>
      </c>
      <c r="U169" s="101">
        <v>0</v>
      </c>
      <c r="V169" s="77">
        <v>0</v>
      </c>
      <c r="W169" s="105">
        <v>0</v>
      </c>
      <c r="X169" s="105">
        <v>0</v>
      </c>
      <c r="Y169" s="105">
        <v>0</v>
      </c>
      <c r="Z169" s="105">
        <v>0</v>
      </c>
      <c r="AA169" s="105">
        <v>0</v>
      </c>
      <c r="AB169" s="105">
        <v>0</v>
      </c>
      <c r="AC169" s="105">
        <v>0</v>
      </c>
      <c r="AD169" s="105">
        <v>0</v>
      </c>
      <c r="AE169" s="105">
        <v>0</v>
      </c>
      <c r="AF169" s="105">
        <v>0</v>
      </c>
      <c r="AG169" s="105">
        <v>0</v>
      </c>
      <c r="AH169" s="105">
        <v>0</v>
      </c>
      <c r="AI169" s="90">
        <v>0</v>
      </c>
      <c r="AJ169" s="79">
        <f t="shared" si="26"/>
        <v>0</v>
      </c>
      <c r="AL169" s="83"/>
      <c r="AM169" s="83"/>
      <c r="AN169" s="83"/>
      <c r="AO169" s="83"/>
      <c r="AP169" s="83" t="s">
        <v>423</v>
      </c>
      <c r="AQ169" s="83"/>
      <c r="AS169" t="str">
        <f t="shared" si="27"/>
        <v>y</v>
      </c>
      <c r="AT169" t="str">
        <f t="shared" si="28"/>
        <v>y</v>
      </c>
      <c r="AU169" t="str">
        <f t="shared" si="29"/>
        <v>y</v>
      </c>
      <c r="AV169" t="str">
        <f t="shared" si="30"/>
        <v>y</v>
      </c>
      <c r="AW169" t="str">
        <f t="shared" si="31"/>
        <v>y</v>
      </c>
      <c r="AX169" t="str">
        <f t="shared" si="32"/>
        <v>y</v>
      </c>
      <c r="AZ169">
        <v>0</v>
      </c>
      <c r="BA169" s="77">
        <f t="shared" si="33"/>
        <v>0</v>
      </c>
      <c r="BC169">
        <v>0</v>
      </c>
      <c r="BD169" s="77">
        <f t="shared" si="34"/>
        <v>0</v>
      </c>
      <c r="BF169">
        <v>0</v>
      </c>
      <c r="BG169" s="107">
        <f t="shared" si="35"/>
        <v>0</v>
      </c>
      <c r="BI169">
        <v>0</v>
      </c>
      <c r="BJ169" s="107">
        <f t="shared" si="36"/>
        <v>0</v>
      </c>
      <c r="BL169">
        <v>0</v>
      </c>
      <c r="BM169" s="117">
        <f t="shared" si="37"/>
        <v>0</v>
      </c>
      <c r="BO169">
        <v>0</v>
      </c>
      <c r="BP169" s="107">
        <f t="shared" si="38"/>
        <v>0</v>
      </c>
    </row>
    <row r="170" spans="1:68">
      <c r="A170" s="48">
        <v>165</v>
      </c>
      <c r="B170" s="48"/>
      <c r="C170" s="48"/>
      <c r="D170" s="67"/>
      <c r="E170" s="67"/>
      <c r="F170" s="67"/>
      <c r="G170" s="67"/>
      <c r="H170" s="67" t="s">
        <v>424</v>
      </c>
      <c r="I170" s="67"/>
      <c r="J170" s="54">
        <v>0</v>
      </c>
      <c r="K170" s="54">
        <v>0</v>
      </c>
      <c r="L170" s="54">
        <v>0</v>
      </c>
      <c r="M170" s="54">
        <v>0</v>
      </c>
      <c r="N170" s="54">
        <v>0</v>
      </c>
      <c r="O170" s="54">
        <v>0</v>
      </c>
      <c r="P170" s="54">
        <v>0</v>
      </c>
      <c r="Q170" s="54">
        <v>0</v>
      </c>
      <c r="R170" s="54">
        <v>0</v>
      </c>
      <c r="S170" s="65">
        <v>1607907600</v>
      </c>
      <c r="T170" s="65">
        <v>1593976800</v>
      </c>
      <c r="U170" s="101">
        <v>1571247600</v>
      </c>
      <c r="V170" s="77">
        <v>0</v>
      </c>
      <c r="W170" s="105">
        <v>0</v>
      </c>
      <c r="X170" s="105">
        <v>60470146549</v>
      </c>
      <c r="Y170" s="105">
        <v>62865870666.106018</v>
      </c>
      <c r="Z170" s="105">
        <v>74953530637</v>
      </c>
      <c r="AA170" s="105">
        <v>19258724721</v>
      </c>
      <c r="AB170" s="105">
        <v>18576835062</v>
      </c>
      <c r="AC170" s="105">
        <v>18268299902</v>
      </c>
      <c r="AD170" s="105">
        <v>0</v>
      </c>
      <c r="AE170" s="105">
        <v>11217760745</v>
      </c>
      <c r="AF170" s="105">
        <v>10311985197</v>
      </c>
      <c r="AG170" s="105">
        <v>62865870666.106018</v>
      </c>
      <c r="AH170" s="105">
        <v>9511285786</v>
      </c>
      <c r="AI170" s="90">
        <v>9511285786</v>
      </c>
      <c r="AJ170" s="79">
        <f t="shared" si="26"/>
        <v>0</v>
      </c>
      <c r="AL170" s="83"/>
      <c r="AM170" s="83"/>
      <c r="AN170" s="83"/>
      <c r="AO170" s="83"/>
      <c r="AP170" s="83" t="s">
        <v>424</v>
      </c>
      <c r="AQ170" s="83"/>
      <c r="AS170" t="str">
        <f t="shared" si="27"/>
        <v>y</v>
      </c>
      <c r="AT170" t="str">
        <f t="shared" si="28"/>
        <v>y</v>
      </c>
      <c r="AU170" t="str">
        <f t="shared" si="29"/>
        <v>y</v>
      </c>
      <c r="AV170" t="str">
        <f t="shared" si="30"/>
        <v>y</v>
      </c>
      <c r="AW170" t="str">
        <f t="shared" si="31"/>
        <v>y</v>
      </c>
      <c r="AX170" t="str">
        <f t="shared" si="32"/>
        <v>y</v>
      </c>
      <c r="AZ170">
        <v>0</v>
      </c>
      <c r="BA170" s="77">
        <f t="shared" si="33"/>
        <v>0</v>
      </c>
      <c r="BC170">
        <v>0</v>
      </c>
      <c r="BD170" s="77">
        <f t="shared" si="34"/>
        <v>0</v>
      </c>
      <c r="BF170">
        <v>74953530637</v>
      </c>
      <c r="BG170" s="107">
        <f t="shared" si="35"/>
        <v>0</v>
      </c>
      <c r="BI170">
        <v>19258724721</v>
      </c>
      <c r="BJ170" s="107">
        <f t="shared" si="36"/>
        <v>0</v>
      </c>
      <c r="BL170">
        <v>18268299902</v>
      </c>
      <c r="BM170" s="117">
        <f t="shared" si="37"/>
        <v>0</v>
      </c>
      <c r="BO170">
        <v>0</v>
      </c>
      <c r="BP170" s="107">
        <f t="shared" si="38"/>
        <v>0</v>
      </c>
    </row>
    <row r="171" spans="1:68">
      <c r="A171" s="48">
        <v>166</v>
      </c>
      <c r="B171" s="48"/>
      <c r="C171" s="48"/>
      <c r="D171" s="67"/>
      <c r="E171" s="67"/>
      <c r="F171" s="67"/>
      <c r="G171" s="67"/>
      <c r="H171" s="67" t="s">
        <v>425</v>
      </c>
      <c r="I171" s="67"/>
      <c r="J171" s="54">
        <v>40163707000</v>
      </c>
      <c r="K171" s="54">
        <v>50151603926</v>
      </c>
      <c r="L171" s="54">
        <v>50151603926</v>
      </c>
      <c r="M171" s="54">
        <v>45451223983</v>
      </c>
      <c r="N171" s="54">
        <v>5143583983</v>
      </c>
      <c r="O171" s="54">
        <v>0</v>
      </c>
      <c r="P171" s="54">
        <v>0</v>
      </c>
      <c r="Q171" s="54">
        <v>0</v>
      </c>
      <c r="R171" s="54">
        <v>0</v>
      </c>
      <c r="S171" s="65">
        <v>0</v>
      </c>
      <c r="T171" s="65">
        <v>0</v>
      </c>
      <c r="U171" s="101">
        <v>0</v>
      </c>
      <c r="V171" s="77">
        <v>0</v>
      </c>
      <c r="W171" s="105">
        <v>0</v>
      </c>
      <c r="X171" s="105">
        <v>0</v>
      </c>
      <c r="Y171" s="105">
        <v>0</v>
      </c>
      <c r="Z171" s="105">
        <v>0</v>
      </c>
      <c r="AA171" s="105">
        <v>0</v>
      </c>
      <c r="AB171" s="105">
        <v>0</v>
      </c>
      <c r="AC171" s="105">
        <v>199990000</v>
      </c>
      <c r="AD171" s="105">
        <v>199990000</v>
      </c>
      <c r="AE171" s="105">
        <v>349988150</v>
      </c>
      <c r="AF171" s="105">
        <v>1549946150</v>
      </c>
      <c r="AG171" s="105">
        <v>0</v>
      </c>
      <c r="AH171" s="105">
        <v>2562194442</v>
      </c>
      <c r="AI171" s="90">
        <v>2562194442</v>
      </c>
      <c r="AJ171" s="79">
        <f t="shared" si="26"/>
        <v>0</v>
      </c>
      <c r="AL171" s="83"/>
      <c r="AM171" s="83"/>
      <c r="AN171" s="83"/>
      <c r="AO171" s="83"/>
      <c r="AP171" s="83" t="s">
        <v>425</v>
      </c>
      <c r="AQ171" s="83"/>
      <c r="AS171" t="str">
        <f t="shared" si="27"/>
        <v>y</v>
      </c>
      <c r="AT171" t="str">
        <f t="shared" si="28"/>
        <v>y</v>
      </c>
      <c r="AU171" t="str">
        <f t="shared" si="29"/>
        <v>y</v>
      </c>
      <c r="AV171" t="str">
        <f t="shared" si="30"/>
        <v>y</v>
      </c>
      <c r="AW171" t="str">
        <f t="shared" si="31"/>
        <v>y</v>
      </c>
      <c r="AX171" t="str">
        <f t="shared" si="32"/>
        <v>y</v>
      </c>
      <c r="AZ171">
        <v>0</v>
      </c>
      <c r="BA171" s="77">
        <f t="shared" si="33"/>
        <v>0</v>
      </c>
      <c r="BC171">
        <v>0</v>
      </c>
      <c r="BD171" s="77">
        <f t="shared" si="34"/>
        <v>0</v>
      </c>
      <c r="BF171">
        <v>0</v>
      </c>
      <c r="BG171" s="107">
        <f t="shared" si="35"/>
        <v>0</v>
      </c>
      <c r="BI171">
        <v>0</v>
      </c>
      <c r="BJ171" s="107">
        <f t="shared" si="36"/>
        <v>0</v>
      </c>
      <c r="BL171">
        <v>199990000</v>
      </c>
      <c r="BM171" s="117">
        <f t="shared" si="37"/>
        <v>0</v>
      </c>
      <c r="BO171">
        <v>199990000</v>
      </c>
      <c r="BP171" s="107">
        <f t="shared" si="38"/>
        <v>0</v>
      </c>
    </row>
    <row r="172" spans="1:68">
      <c r="A172" s="48">
        <v>167</v>
      </c>
      <c r="B172" s="48"/>
      <c r="C172" s="48"/>
      <c r="D172" s="69"/>
      <c r="E172" s="69"/>
      <c r="F172" s="69"/>
      <c r="G172" s="69"/>
      <c r="H172" s="69" t="s">
        <v>426</v>
      </c>
      <c r="I172" s="69"/>
      <c r="J172" s="54">
        <v>0</v>
      </c>
      <c r="K172" s="54">
        <v>0</v>
      </c>
      <c r="L172" s="54">
        <v>0</v>
      </c>
      <c r="M172" s="54">
        <v>0</v>
      </c>
      <c r="N172" s="54">
        <v>0</v>
      </c>
      <c r="O172" s="54">
        <v>0</v>
      </c>
      <c r="P172" s="54">
        <v>0</v>
      </c>
      <c r="Q172" s="54">
        <v>0</v>
      </c>
      <c r="R172" s="54">
        <v>0</v>
      </c>
      <c r="S172" s="65">
        <v>0</v>
      </c>
      <c r="T172" s="65">
        <v>0</v>
      </c>
      <c r="U172" s="101">
        <v>0</v>
      </c>
      <c r="V172" s="77">
        <v>0</v>
      </c>
      <c r="W172" s="105">
        <v>0</v>
      </c>
      <c r="X172" s="105">
        <v>0</v>
      </c>
      <c r="Y172" s="105">
        <v>0</v>
      </c>
      <c r="Z172" s="105">
        <v>0</v>
      </c>
      <c r="AA172" s="105">
        <v>0</v>
      </c>
      <c r="AB172" s="105">
        <v>0</v>
      </c>
      <c r="AC172" s="105">
        <v>0</v>
      </c>
      <c r="AD172" s="105">
        <v>0</v>
      </c>
      <c r="AE172" s="105">
        <v>0</v>
      </c>
      <c r="AF172" s="105">
        <v>0</v>
      </c>
      <c r="AG172" s="105">
        <v>0</v>
      </c>
      <c r="AH172" s="105">
        <v>0</v>
      </c>
      <c r="AI172" s="90">
        <v>0</v>
      </c>
      <c r="AJ172" s="79">
        <f t="shared" si="26"/>
        <v>0</v>
      </c>
      <c r="AL172" s="83"/>
      <c r="AM172" s="83"/>
      <c r="AN172" s="83"/>
      <c r="AO172" s="83"/>
      <c r="AP172" s="83" t="s">
        <v>426</v>
      </c>
      <c r="AQ172" s="83"/>
      <c r="AS172" t="str">
        <f t="shared" si="27"/>
        <v>y</v>
      </c>
      <c r="AT172" t="str">
        <f t="shared" si="28"/>
        <v>y</v>
      </c>
      <c r="AU172" t="str">
        <f t="shared" si="29"/>
        <v>y</v>
      </c>
      <c r="AV172" t="str">
        <f t="shared" si="30"/>
        <v>y</v>
      </c>
      <c r="AW172" t="str">
        <f t="shared" si="31"/>
        <v>y</v>
      </c>
      <c r="AX172" t="str">
        <f t="shared" si="32"/>
        <v>y</v>
      </c>
      <c r="AZ172">
        <v>0</v>
      </c>
      <c r="BA172" s="77">
        <f t="shared" si="33"/>
        <v>0</v>
      </c>
      <c r="BC172">
        <v>0</v>
      </c>
      <c r="BD172" s="77">
        <f t="shared" si="34"/>
        <v>0</v>
      </c>
      <c r="BF172">
        <v>0</v>
      </c>
      <c r="BG172" s="107">
        <f t="shared" si="35"/>
        <v>0</v>
      </c>
      <c r="BI172">
        <v>0</v>
      </c>
      <c r="BJ172" s="107">
        <f t="shared" si="36"/>
        <v>0</v>
      </c>
      <c r="BL172">
        <v>0</v>
      </c>
      <c r="BM172" s="117">
        <f t="shared" si="37"/>
        <v>0</v>
      </c>
      <c r="BO172">
        <v>0</v>
      </c>
      <c r="BP172" s="107">
        <f t="shared" si="38"/>
        <v>0</v>
      </c>
    </row>
    <row r="173" spans="1:68">
      <c r="A173" s="48">
        <v>168</v>
      </c>
      <c r="B173" s="48"/>
      <c r="C173" s="48"/>
      <c r="D173" s="66"/>
      <c r="E173" s="66"/>
      <c r="F173" s="66"/>
      <c r="G173" s="66" t="s">
        <v>427</v>
      </c>
      <c r="H173" s="66"/>
      <c r="I173" s="66"/>
      <c r="J173" s="54">
        <v>41290349819</v>
      </c>
      <c r="K173" s="54">
        <v>39767990170</v>
      </c>
      <c r="L173" s="54">
        <v>39733023188</v>
      </c>
      <c r="M173" s="54">
        <v>97573876312</v>
      </c>
      <c r="N173" s="54">
        <v>100437690644</v>
      </c>
      <c r="O173" s="54">
        <v>104138179555</v>
      </c>
      <c r="P173" s="54">
        <v>94886913129</v>
      </c>
      <c r="Q173" s="54">
        <v>35775786194</v>
      </c>
      <c r="R173" s="54">
        <v>71495525576</v>
      </c>
      <c r="S173" s="65">
        <v>39244063858</v>
      </c>
      <c r="T173" s="65">
        <v>33994060608</v>
      </c>
      <c r="U173" s="101">
        <v>34262263270</v>
      </c>
      <c r="V173" s="77">
        <v>23014163317</v>
      </c>
      <c r="W173" s="105">
        <v>17464837161</v>
      </c>
      <c r="X173" s="105">
        <v>21312595310</v>
      </c>
      <c r="Y173" s="105">
        <v>21352959135</v>
      </c>
      <c r="Z173" s="105">
        <v>22175299075</v>
      </c>
      <c r="AA173" s="105">
        <v>22553879831</v>
      </c>
      <c r="AB173" s="105">
        <v>240140888449</v>
      </c>
      <c r="AC173" s="105">
        <v>262049883683</v>
      </c>
      <c r="AD173" s="105">
        <v>242252121326</v>
      </c>
      <c r="AE173" s="105">
        <v>253739693990</v>
      </c>
      <c r="AF173" s="105">
        <v>252963263472</v>
      </c>
      <c r="AG173" s="105">
        <v>21352959135</v>
      </c>
      <c r="AH173" s="105">
        <v>218481325444</v>
      </c>
      <c r="AI173" s="90">
        <v>218481325444</v>
      </c>
      <c r="AJ173" s="79">
        <f t="shared" si="26"/>
        <v>0</v>
      </c>
      <c r="AL173" s="82"/>
      <c r="AM173" s="82"/>
      <c r="AN173" s="82"/>
      <c r="AO173" s="82" t="s">
        <v>427</v>
      </c>
      <c r="AP173" s="82"/>
      <c r="AQ173" s="82"/>
      <c r="AS173" t="str">
        <f t="shared" si="27"/>
        <v>y</v>
      </c>
      <c r="AT173" t="str">
        <f t="shared" si="28"/>
        <v>y</v>
      </c>
      <c r="AU173" t="str">
        <f t="shared" si="29"/>
        <v>y</v>
      </c>
      <c r="AV173" t="str">
        <f t="shared" si="30"/>
        <v>y</v>
      </c>
      <c r="AW173" t="str">
        <f t="shared" si="31"/>
        <v>y</v>
      </c>
      <c r="AX173" t="str">
        <f t="shared" si="32"/>
        <v>y</v>
      </c>
      <c r="AZ173">
        <v>23014163317</v>
      </c>
      <c r="BA173" s="77">
        <f t="shared" si="33"/>
        <v>0</v>
      </c>
      <c r="BC173">
        <v>23014163317</v>
      </c>
      <c r="BD173" s="77">
        <f t="shared" si="34"/>
        <v>0</v>
      </c>
      <c r="BF173">
        <v>22175299075</v>
      </c>
      <c r="BG173" s="107">
        <f t="shared" si="35"/>
        <v>0</v>
      </c>
      <c r="BI173">
        <v>22553879831</v>
      </c>
      <c r="BJ173" s="107">
        <f t="shared" si="36"/>
        <v>0</v>
      </c>
      <c r="BL173">
        <v>262049883683</v>
      </c>
      <c r="BM173" s="117">
        <f t="shared" si="37"/>
        <v>0</v>
      </c>
      <c r="BO173">
        <v>242252121326</v>
      </c>
      <c r="BP173" s="107">
        <f t="shared" si="38"/>
        <v>0</v>
      </c>
    </row>
    <row r="174" spans="1:68">
      <c r="A174" s="48">
        <v>169</v>
      </c>
      <c r="B174" s="48"/>
      <c r="C174" s="48"/>
      <c r="D174" s="67"/>
      <c r="E174" s="67"/>
      <c r="F174" s="67"/>
      <c r="G174" s="67"/>
      <c r="H174" s="67" t="s">
        <v>428</v>
      </c>
      <c r="I174" s="67"/>
      <c r="J174" s="54">
        <v>0</v>
      </c>
      <c r="K174" s="54">
        <v>0</v>
      </c>
      <c r="L174" s="54">
        <v>0</v>
      </c>
      <c r="M174" s="54">
        <v>0</v>
      </c>
      <c r="N174" s="54">
        <v>0</v>
      </c>
      <c r="O174" s="54">
        <v>0</v>
      </c>
      <c r="P174" s="54">
        <v>0</v>
      </c>
      <c r="Q174" s="54">
        <v>0</v>
      </c>
      <c r="R174" s="54">
        <v>0</v>
      </c>
      <c r="S174" s="65">
        <v>0</v>
      </c>
      <c r="T174" s="65">
        <v>0</v>
      </c>
      <c r="U174" s="101">
        <v>0</v>
      </c>
      <c r="V174" s="77">
        <v>0</v>
      </c>
      <c r="W174" s="105">
        <v>0</v>
      </c>
      <c r="X174" s="105">
        <v>2389</v>
      </c>
      <c r="Y174" s="105">
        <v>2344</v>
      </c>
      <c r="Z174" s="105">
        <v>2307</v>
      </c>
      <c r="AA174" s="105">
        <v>2329</v>
      </c>
      <c r="AB174" s="105">
        <v>2192</v>
      </c>
      <c r="AC174" s="105">
        <v>2417</v>
      </c>
      <c r="AD174" s="105">
        <v>2232</v>
      </c>
      <c r="AE174" s="105">
        <v>2279</v>
      </c>
      <c r="AF174" s="105">
        <v>2293</v>
      </c>
      <c r="AG174" s="105">
        <v>2344</v>
      </c>
      <c r="AH174" s="105">
        <v>2142</v>
      </c>
      <c r="AI174" s="90">
        <v>2142</v>
      </c>
      <c r="AJ174" s="79">
        <f t="shared" si="26"/>
        <v>0</v>
      </c>
      <c r="AL174" s="83"/>
      <c r="AM174" s="83"/>
      <c r="AN174" s="83"/>
      <c r="AO174" s="83"/>
      <c r="AP174" s="83" t="s">
        <v>428</v>
      </c>
      <c r="AQ174" s="83"/>
      <c r="AS174" t="str">
        <f t="shared" si="27"/>
        <v>y</v>
      </c>
      <c r="AT174" t="str">
        <f t="shared" si="28"/>
        <v>y</v>
      </c>
      <c r="AU174" t="str">
        <f t="shared" si="29"/>
        <v>y</v>
      </c>
      <c r="AV174" t="str">
        <f t="shared" si="30"/>
        <v>y</v>
      </c>
      <c r="AW174" t="str">
        <f t="shared" si="31"/>
        <v>y</v>
      </c>
      <c r="AX174" t="str">
        <f t="shared" si="32"/>
        <v>y</v>
      </c>
      <c r="AZ174">
        <v>0</v>
      </c>
      <c r="BA174" s="77">
        <f t="shared" si="33"/>
        <v>0</v>
      </c>
      <c r="BC174">
        <v>0</v>
      </c>
      <c r="BD174" s="77">
        <f t="shared" si="34"/>
        <v>0</v>
      </c>
      <c r="BF174">
        <v>2307</v>
      </c>
      <c r="BG174" s="107">
        <f t="shared" si="35"/>
        <v>0</v>
      </c>
      <c r="BI174">
        <v>2329</v>
      </c>
      <c r="BJ174" s="107">
        <f t="shared" si="36"/>
        <v>0</v>
      </c>
      <c r="BL174">
        <v>2417</v>
      </c>
      <c r="BM174" s="117">
        <f t="shared" si="37"/>
        <v>0</v>
      </c>
      <c r="BO174">
        <v>2232</v>
      </c>
      <c r="BP174" s="107">
        <f t="shared" si="38"/>
        <v>0</v>
      </c>
    </row>
    <row r="175" spans="1:68">
      <c r="A175" s="48">
        <v>170</v>
      </c>
      <c r="B175" s="48"/>
      <c r="C175" s="48"/>
      <c r="D175" s="67"/>
      <c r="E175" s="67"/>
      <c r="F175" s="67"/>
      <c r="G175" s="67"/>
      <c r="H175" s="67" t="s">
        <v>429</v>
      </c>
      <c r="I175" s="67"/>
      <c r="J175" s="54">
        <v>10613107286</v>
      </c>
      <c r="K175" s="54">
        <v>10597558995</v>
      </c>
      <c r="L175" s="54">
        <v>10664586228</v>
      </c>
      <c r="M175" s="54">
        <v>344802660</v>
      </c>
      <c r="N175" s="54">
        <v>346981626</v>
      </c>
      <c r="O175" s="54">
        <v>364759075</v>
      </c>
      <c r="P175" s="54">
        <v>353335932</v>
      </c>
      <c r="Q175" s="54">
        <v>354541059</v>
      </c>
      <c r="R175" s="54">
        <v>35914135748</v>
      </c>
      <c r="S175" s="65">
        <v>336985159</v>
      </c>
      <c r="T175" s="65">
        <v>7182157844</v>
      </c>
      <c r="U175" s="101">
        <v>325389159</v>
      </c>
      <c r="V175" s="77">
        <v>291365624</v>
      </c>
      <c r="W175" s="105">
        <v>306883764</v>
      </c>
      <c r="X175" s="105">
        <v>4960733317</v>
      </c>
      <c r="Y175" s="105">
        <v>4942492902</v>
      </c>
      <c r="Z175" s="105">
        <v>5874221542</v>
      </c>
      <c r="AA175" s="105">
        <v>7660790376</v>
      </c>
      <c r="AB175" s="105">
        <v>229136952720</v>
      </c>
      <c r="AC175" s="105">
        <v>251740066535</v>
      </c>
      <c r="AD175" s="105">
        <v>232928875043</v>
      </c>
      <c r="AE175" s="105">
        <v>245931717543</v>
      </c>
      <c r="AF175" s="105">
        <v>247392047492</v>
      </c>
      <c r="AG175" s="105">
        <v>4942492902</v>
      </c>
      <c r="AH175" s="105">
        <v>212910109615</v>
      </c>
      <c r="AI175" s="90">
        <v>212910109615</v>
      </c>
      <c r="AJ175" s="79">
        <f t="shared" si="26"/>
        <v>0</v>
      </c>
      <c r="AL175" s="83"/>
      <c r="AM175" s="83"/>
      <c r="AN175" s="83"/>
      <c r="AO175" s="83"/>
      <c r="AP175" s="83" t="s">
        <v>429</v>
      </c>
      <c r="AQ175" s="83"/>
      <c r="AS175" t="str">
        <f t="shared" si="27"/>
        <v>y</v>
      </c>
      <c r="AT175" t="str">
        <f t="shared" si="28"/>
        <v>y</v>
      </c>
      <c r="AU175" t="str">
        <f t="shared" si="29"/>
        <v>y</v>
      </c>
      <c r="AV175" t="str">
        <f t="shared" si="30"/>
        <v>y</v>
      </c>
      <c r="AW175" t="str">
        <f t="shared" si="31"/>
        <v>y</v>
      </c>
      <c r="AX175" t="str">
        <f t="shared" si="32"/>
        <v>y</v>
      </c>
      <c r="AZ175">
        <v>291365624</v>
      </c>
      <c r="BA175" s="77">
        <f t="shared" si="33"/>
        <v>0</v>
      </c>
      <c r="BC175">
        <v>291365624</v>
      </c>
      <c r="BD175" s="77">
        <f t="shared" si="34"/>
        <v>0</v>
      </c>
      <c r="BF175">
        <v>5874221542</v>
      </c>
      <c r="BG175" s="107">
        <f t="shared" si="35"/>
        <v>0</v>
      </c>
      <c r="BI175">
        <v>7660790376</v>
      </c>
      <c r="BJ175" s="107">
        <f t="shared" si="36"/>
        <v>0</v>
      </c>
      <c r="BL175">
        <v>251740066535</v>
      </c>
      <c r="BM175" s="117">
        <f t="shared" si="37"/>
        <v>0</v>
      </c>
      <c r="BO175">
        <v>232928875043</v>
      </c>
      <c r="BP175" s="107">
        <f t="shared" si="38"/>
        <v>0</v>
      </c>
    </row>
    <row r="176" spans="1:68">
      <c r="A176" s="48">
        <v>171</v>
      </c>
      <c r="B176" s="48"/>
      <c r="C176" s="48"/>
      <c r="D176" s="67"/>
      <c r="E176" s="67"/>
      <c r="F176" s="67"/>
      <c r="G176" s="67"/>
      <c r="H176" s="67" t="s">
        <v>430</v>
      </c>
      <c r="I176" s="67"/>
      <c r="J176" s="54">
        <v>30677242533</v>
      </c>
      <c r="K176" s="54">
        <v>29170431175</v>
      </c>
      <c r="L176" s="54">
        <v>29068436960</v>
      </c>
      <c r="M176" s="54">
        <v>97229073652</v>
      </c>
      <c r="N176" s="54">
        <v>100090709018</v>
      </c>
      <c r="O176" s="54">
        <v>103773420480</v>
      </c>
      <c r="P176" s="54">
        <v>94533577197</v>
      </c>
      <c r="Q176" s="54">
        <v>35421245135</v>
      </c>
      <c r="R176" s="54">
        <v>35581389828</v>
      </c>
      <c r="S176" s="65">
        <v>38907078699</v>
      </c>
      <c r="T176" s="65">
        <v>26811902764</v>
      </c>
      <c r="U176" s="101">
        <v>33936874111</v>
      </c>
      <c r="V176" s="77">
        <v>22722797693</v>
      </c>
      <c r="W176" s="105">
        <v>17157953397</v>
      </c>
      <c r="X176" s="105">
        <v>16351859604</v>
      </c>
      <c r="Y176" s="105">
        <v>16410463889</v>
      </c>
      <c r="Z176" s="105">
        <v>16301075226</v>
      </c>
      <c r="AA176" s="105">
        <v>14893087126</v>
      </c>
      <c r="AB176" s="105">
        <v>11003933537</v>
      </c>
      <c r="AC176" s="105">
        <v>10309814731</v>
      </c>
      <c r="AD176" s="105">
        <v>9323244051</v>
      </c>
      <c r="AE176" s="105">
        <v>7807974168</v>
      </c>
      <c r="AF176" s="105">
        <v>5571213687</v>
      </c>
      <c r="AG176" s="105">
        <v>16410463889</v>
      </c>
      <c r="AH176" s="105">
        <v>5571213687</v>
      </c>
      <c r="AI176" s="90">
        <v>5571213687</v>
      </c>
      <c r="AJ176" s="79">
        <f t="shared" si="26"/>
        <v>0</v>
      </c>
      <c r="AL176" s="83"/>
      <c r="AM176" s="83"/>
      <c r="AN176" s="83"/>
      <c r="AO176" s="83"/>
      <c r="AP176" s="83" t="s">
        <v>430</v>
      </c>
      <c r="AQ176" s="83"/>
      <c r="AS176" t="str">
        <f t="shared" si="27"/>
        <v>y</v>
      </c>
      <c r="AT176" t="str">
        <f t="shared" si="28"/>
        <v>y</v>
      </c>
      <c r="AU176" t="str">
        <f t="shared" si="29"/>
        <v>y</v>
      </c>
      <c r="AV176" t="str">
        <f t="shared" si="30"/>
        <v>y</v>
      </c>
      <c r="AW176" t="str">
        <f t="shared" si="31"/>
        <v>y</v>
      </c>
      <c r="AX176" t="str">
        <f t="shared" si="32"/>
        <v>y</v>
      </c>
      <c r="AZ176">
        <v>22722797693</v>
      </c>
      <c r="BA176" s="77">
        <f t="shared" si="33"/>
        <v>0</v>
      </c>
      <c r="BC176">
        <v>22722797693</v>
      </c>
      <c r="BD176" s="77">
        <f t="shared" si="34"/>
        <v>0</v>
      </c>
      <c r="BF176">
        <v>16301075226</v>
      </c>
      <c r="BG176" s="107">
        <f t="shared" si="35"/>
        <v>0</v>
      </c>
      <c r="BI176">
        <v>14893087126</v>
      </c>
      <c r="BJ176" s="107">
        <f t="shared" si="36"/>
        <v>0</v>
      </c>
      <c r="BL176">
        <v>10309814731</v>
      </c>
      <c r="BM176" s="117">
        <f t="shared" si="37"/>
        <v>0</v>
      </c>
      <c r="BO176">
        <v>9323244051</v>
      </c>
      <c r="BP176" s="107">
        <f t="shared" si="38"/>
        <v>0</v>
      </c>
    </row>
    <row r="177" spans="1:68">
      <c r="A177" s="48">
        <v>172</v>
      </c>
      <c r="B177" s="48"/>
      <c r="C177" s="48"/>
      <c r="D177" s="67"/>
      <c r="E177" s="67"/>
      <c r="F177" s="67"/>
      <c r="G177" s="67"/>
      <c r="H177" s="67" t="s">
        <v>431</v>
      </c>
      <c r="I177" s="67"/>
      <c r="J177" s="54">
        <v>0</v>
      </c>
      <c r="K177" s="54">
        <v>0</v>
      </c>
      <c r="L177" s="54">
        <v>0</v>
      </c>
      <c r="M177" s="54">
        <v>0</v>
      </c>
      <c r="N177" s="54">
        <v>0</v>
      </c>
      <c r="O177" s="54">
        <v>0</v>
      </c>
      <c r="P177" s="54">
        <v>0</v>
      </c>
      <c r="Q177" s="54">
        <v>0</v>
      </c>
      <c r="R177" s="54">
        <v>0</v>
      </c>
      <c r="S177" s="65">
        <v>0</v>
      </c>
      <c r="T177" s="65">
        <v>0</v>
      </c>
      <c r="U177" s="101">
        <v>0</v>
      </c>
      <c r="V177" s="77">
        <v>0</v>
      </c>
      <c r="W177" s="105">
        <v>0</v>
      </c>
      <c r="X177" s="105">
        <v>0</v>
      </c>
      <c r="Y177" s="105">
        <v>0</v>
      </c>
      <c r="Z177" s="105">
        <v>0</v>
      </c>
      <c r="AA177" s="105">
        <v>0</v>
      </c>
      <c r="AB177" s="105">
        <v>0</v>
      </c>
      <c r="AC177" s="105">
        <v>0</v>
      </c>
      <c r="AD177" s="105">
        <v>0</v>
      </c>
      <c r="AE177" s="105">
        <v>0</v>
      </c>
      <c r="AF177" s="105">
        <v>0</v>
      </c>
      <c r="AG177" s="105">
        <v>0</v>
      </c>
      <c r="AH177" s="105">
        <v>0</v>
      </c>
      <c r="AI177" s="90">
        <v>0</v>
      </c>
      <c r="AJ177" s="79">
        <f t="shared" si="26"/>
        <v>0</v>
      </c>
      <c r="AL177" s="83"/>
      <c r="AM177" s="83"/>
      <c r="AN177" s="83"/>
      <c r="AO177" s="83"/>
      <c r="AP177" s="83" t="s">
        <v>431</v>
      </c>
      <c r="AQ177" s="83"/>
      <c r="AS177" t="str">
        <f t="shared" si="27"/>
        <v>y</v>
      </c>
      <c r="AT177" t="str">
        <f t="shared" si="28"/>
        <v>y</v>
      </c>
      <c r="AU177" t="str">
        <f t="shared" si="29"/>
        <v>y</v>
      </c>
      <c r="AV177" t="str">
        <f t="shared" si="30"/>
        <v>y</v>
      </c>
      <c r="AW177" t="str">
        <f t="shared" si="31"/>
        <v>y</v>
      </c>
      <c r="AX177" t="str">
        <f t="shared" si="32"/>
        <v>y</v>
      </c>
      <c r="AZ177">
        <v>0</v>
      </c>
      <c r="BA177" s="77">
        <f t="shared" si="33"/>
        <v>0</v>
      </c>
      <c r="BC177">
        <v>0</v>
      </c>
      <c r="BD177" s="77">
        <f t="shared" si="34"/>
        <v>0</v>
      </c>
      <c r="BF177">
        <v>0</v>
      </c>
      <c r="BG177" s="107">
        <f t="shared" si="35"/>
        <v>0</v>
      </c>
      <c r="BI177">
        <v>0</v>
      </c>
      <c r="BJ177" s="107">
        <f t="shared" si="36"/>
        <v>0</v>
      </c>
      <c r="BL177">
        <v>0</v>
      </c>
      <c r="BM177" s="117">
        <f t="shared" si="37"/>
        <v>0</v>
      </c>
      <c r="BO177">
        <v>0</v>
      </c>
      <c r="BP177" s="107">
        <f t="shared" si="38"/>
        <v>0</v>
      </c>
    </row>
    <row r="178" spans="1:68">
      <c r="A178" s="48">
        <v>173</v>
      </c>
      <c r="B178" s="48"/>
      <c r="C178" s="48"/>
      <c r="D178" s="69"/>
      <c r="E178" s="69"/>
      <c r="F178" s="69"/>
      <c r="G178" s="69"/>
      <c r="H178" s="69" t="s">
        <v>432</v>
      </c>
      <c r="I178" s="69"/>
      <c r="J178" s="54">
        <v>0</v>
      </c>
      <c r="K178" s="54">
        <v>0</v>
      </c>
      <c r="L178" s="54">
        <v>0</v>
      </c>
      <c r="M178" s="54">
        <v>0</v>
      </c>
      <c r="N178" s="54">
        <v>0</v>
      </c>
      <c r="O178" s="54">
        <v>0</v>
      </c>
      <c r="P178" s="54">
        <v>0</v>
      </c>
      <c r="Q178" s="54">
        <v>0</v>
      </c>
      <c r="R178" s="54">
        <v>0</v>
      </c>
      <c r="S178" s="65">
        <v>0</v>
      </c>
      <c r="T178" s="65">
        <v>0</v>
      </c>
      <c r="U178" s="101">
        <v>0</v>
      </c>
      <c r="V178" s="77">
        <v>0</v>
      </c>
      <c r="W178" s="105">
        <v>0</v>
      </c>
      <c r="X178" s="105">
        <v>0</v>
      </c>
      <c r="Y178" s="105">
        <v>0</v>
      </c>
      <c r="Z178" s="105">
        <v>0</v>
      </c>
      <c r="AA178" s="105">
        <v>0</v>
      </c>
      <c r="AB178" s="105">
        <v>0</v>
      </c>
      <c r="AC178" s="105">
        <v>0</v>
      </c>
      <c r="AD178" s="105">
        <v>0</v>
      </c>
      <c r="AE178" s="105">
        <v>0</v>
      </c>
      <c r="AF178" s="105">
        <v>0</v>
      </c>
      <c r="AG178" s="105">
        <v>0</v>
      </c>
      <c r="AH178" s="105">
        <v>0</v>
      </c>
      <c r="AI178" s="90">
        <v>0</v>
      </c>
      <c r="AJ178" s="79">
        <f t="shared" si="26"/>
        <v>0</v>
      </c>
      <c r="AL178" s="83"/>
      <c r="AM178" s="83"/>
      <c r="AN178" s="83"/>
      <c r="AO178" s="83"/>
      <c r="AP178" s="83" t="s">
        <v>432</v>
      </c>
      <c r="AQ178" s="83"/>
      <c r="AS178" t="str">
        <f t="shared" si="27"/>
        <v>y</v>
      </c>
      <c r="AT178" t="str">
        <f t="shared" si="28"/>
        <v>y</v>
      </c>
      <c r="AU178" t="str">
        <f t="shared" si="29"/>
        <v>y</v>
      </c>
      <c r="AV178" t="str">
        <f t="shared" si="30"/>
        <v>y</v>
      </c>
      <c r="AW178" t="str">
        <f t="shared" si="31"/>
        <v>y</v>
      </c>
      <c r="AX178" t="str">
        <f t="shared" si="32"/>
        <v>y</v>
      </c>
      <c r="AZ178">
        <v>0</v>
      </c>
      <c r="BA178" s="77">
        <f t="shared" si="33"/>
        <v>0</v>
      </c>
      <c r="BC178">
        <v>0</v>
      </c>
      <c r="BD178" s="77">
        <f t="shared" si="34"/>
        <v>0</v>
      </c>
      <c r="BF178">
        <v>0</v>
      </c>
      <c r="BG178" s="107">
        <f t="shared" si="35"/>
        <v>0</v>
      </c>
      <c r="BI178">
        <v>0</v>
      </c>
      <c r="BJ178" s="107">
        <f t="shared" si="36"/>
        <v>0</v>
      </c>
      <c r="BL178">
        <v>0</v>
      </c>
      <c r="BM178" s="117">
        <f t="shared" si="37"/>
        <v>0</v>
      </c>
      <c r="BO178">
        <v>0</v>
      </c>
      <c r="BP178" s="107">
        <f t="shared" si="38"/>
        <v>0</v>
      </c>
    </row>
    <row r="179" spans="1:68">
      <c r="A179" s="48">
        <v>174</v>
      </c>
      <c r="B179" s="48"/>
      <c r="C179" s="48"/>
      <c r="D179" s="66"/>
      <c r="E179" s="66"/>
      <c r="F179" s="66"/>
      <c r="G179" s="66" t="s">
        <v>433</v>
      </c>
      <c r="H179" s="66"/>
      <c r="I179" s="66"/>
      <c r="J179" s="54">
        <v>0</v>
      </c>
      <c r="K179" s="54">
        <v>0</v>
      </c>
      <c r="L179" s="54">
        <v>0</v>
      </c>
      <c r="M179" s="54">
        <v>0</v>
      </c>
      <c r="N179" s="54">
        <v>0</v>
      </c>
      <c r="O179" s="54">
        <v>0</v>
      </c>
      <c r="P179" s="54">
        <v>0</v>
      </c>
      <c r="Q179" s="54">
        <v>56117730312</v>
      </c>
      <c r="R179" s="54">
        <v>0</v>
      </c>
      <c r="S179" s="65">
        <v>0</v>
      </c>
      <c r="T179" s="65">
        <v>0</v>
      </c>
      <c r="U179" s="101">
        <v>0</v>
      </c>
      <c r="V179" s="77">
        <v>0</v>
      </c>
      <c r="W179" s="105">
        <v>0</v>
      </c>
      <c r="X179" s="105">
        <v>0</v>
      </c>
      <c r="Y179" s="105">
        <v>0</v>
      </c>
      <c r="Z179" s="105">
        <v>0</v>
      </c>
      <c r="AA179" s="105">
        <v>0</v>
      </c>
      <c r="AB179" s="105">
        <v>0</v>
      </c>
      <c r="AC179" s="105">
        <v>0</v>
      </c>
      <c r="AD179" s="105">
        <v>0</v>
      </c>
      <c r="AE179" s="105">
        <v>0</v>
      </c>
      <c r="AF179" s="105">
        <v>0</v>
      </c>
      <c r="AG179" s="105">
        <v>0</v>
      </c>
      <c r="AH179" s="105">
        <v>0</v>
      </c>
      <c r="AI179" s="90">
        <v>0</v>
      </c>
      <c r="AJ179" s="79">
        <f t="shared" si="26"/>
        <v>0</v>
      </c>
      <c r="AL179" s="82"/>
      <c r="AM179" s="82"/>
      <c r="AN179" s="82"/>
      <c r="AO179" s="82" t="s">
        <v>433</v>
      </c>
      <c r="AP179" s="82"/>
      <c r="AQ179" s="82"/>
      <c r="AS179" t="str">
        <f t="shared" si="27"/>
        <v>y</v>
      </c>
      <c r="AT179" t="str">
        <f t="shared" si="28"/>
        <v>y</v>
      </c>
      <c r="AU179" t="str">
        <f t="shared" si="29"/>
        <v>y</v>
      </c>
      <c r="AV179" t="str">
        <f t="shared" si="30"/>
        <v>y</v>
      </c>
      <c r="AW179" t="str">
        <f t="shared" si="31"/>
        <v>y</v>
      </c>
      <c r="AX179" t="str">
        <f t="shared" si="32"/>
        <v>y</v>
      </c>
      <c r="AZ179">
        <v>0</v>
      </c>
      <c r="BA179" s="77">
        <f t="shared" si="33"/>
        <v>0</v>
      </c>
      <c r="BC179">
        <v>0</v>
      </c>
      <c r="BD179" s="77">
        <f t="shared" si="34"/>
        <v>0</v>
      </c>
      <c r="BF179">
        <v>0</v>
      </c>
      <c r="BG179" s="107">
        <f t="shared" si="35"/>
        <v>0</v>
      </c>
      <c r="BI179">
        <v>0</v>
      </c>
      <c r="BJ179" s="107">
        <f t="shared" si="36"/>
        <v>0</v>
      </c>
      <c r="BL179">
        <v>0</v>
      </c>
      <c r="BM179" s="117">
        <f t="shared" si="37"/>
        <v>0</v>
      </c>
      <c r="BO179">
        <v>0</v>
      </c>
      <c r="BP179" s="107">
        <f t="shared" si="38"/>
        <v>0</v>
      </c>
    </row>
    <row r="180" spans="1:68">
      <c r="A180" s="48">
        <v>175</v>
      </c>
      <c r="B180" s="48"/>
      <c r="C180" s="48"/>
      <c r="D180" s="67"/>
      <c r="E180" s="67"/>
      <c r="F180" s="67"/>
      <c r="G180" s="67"/>
      <c r="H180" s="67" t="s">
        <v>434</v>
      </c>
      <c r="I180" s="67"/>
      <c r="J180" s="54">
        <v>0</v>
      </c>
      <c r="K180" s="54">
        <v>0</v>
      </c>
      <c r="L180" s="54">
        <v>0</v>
      </c>
      <c r="M180" s="54">
        <v>0</v>
      </c>
      <c r="N180" s="54">
        <v>0</v>
      </c>
      <c r="O180" s="54">
        <v>0</v>
      </c>
      <c r="P180" s="54">
        <v>0</v>
      </c>
      <c r="Q180" s="54">
        <v>0</v>
      </c>
      <c r="R180" s="54">
        <v>0</v>
      </c>
      <c r="S180" s="65">
        <v>0</v>
      </c>
      <c r="T180" s="65">
        <v>0</v>
      </c>
      <c r="U180" s="101">
        <v>0</v>
      </c>
      <c r="V180" s="77">
        <v>0</v>
      </c>
      <c r="W180" s="105">
        <v>0</v>
      </c>
      <c r="X180" s="105">
        <v>0</v>
      </c>
      <c r="Y180" s="105">
        <v>0</v>
      </c>
      <c r="Z180" s="105">
        <v>0</v>
      </c>
      <c r="AA180" s="105">
        <v>0</v>
      </c>
      <c r="AB180" s="105">
        <v>0</v>
      </c>
      <c r="AC180" s="105">
        <v>0</v>
      </c>
      <c r="AD180" s="105">
        <v>0</v>
      </c>
      <c r="AE180" s="105">
        <v>0</v>
      </c>
      <c r="AF180" s="105">
        <v>0</v>
      </c>
      <c r="AG180" s="105">
        <v>0</v>
      </c>
      <c r="AH180" s="105">
        <v>0</v>
      </c>
      <c r="AI180" s="90">
        <v>0</v>
      </c>
      <c r="AJ180" s="79">
        <f t="shared" si="26"/>
        <v>0</v>
      </c>
      <c r="AL180" s="83"/>
      <c r="AM180" s="83"/>
      <c r="AN180" s="83"/>
      <c r="AO180" s="83"/>
      <c r="AP180" s="83" t="s">
        <v>434</v>
      </c>
      <c r="AQ180" s="83"/>
      <c r="AS180" t="str">
        <f t="shared" si="27"/>
        <v>y</v>
      </c>
      <c r="AT180" t="str">
        <f t="shared" si="28"/>
        <v>y</v>
      </c>
      <c r="AU180" t="str">
        <f t="shared" si="29"/>
        <v>y</v>
      </c>
      <c r="AV180" t="str">
        <f t="shared" si="30"/>
        <v>y</v>
      </c>
      <c r="AW180" t="str">
        <f t="shared" si="31"/>
        <v>y</v>
      </c>
      <c r="AX180" t="str">
        <f t="shared" si="32"/>
        <v>y</v>
      </c>
      <c r="AZ180">
        <v>0</v>
      </c>
      <c r="BA180" s="77">
        <f t="shared" si="33"/>
        <v>0</v>
      </c>
      <c r="BC180">
        <v>0</v>
      </c>
      <c r="BD180" s="77">
        <f t="shared" si="34"/>
        <v>0</v>
      </c>
      <c r="BF180">
        <v>0</v>
      </c>
      <c r="BG180" s="107">
        <f t="shared" si="35"/>
        <v>0</v>
      </c>
      <c r="BI180">
        <v>0</v>
      </c>
      <c r="BJ180" s="107">
        <f t="shared" si="36"/>
        <v>0</v>
      </c>
      <c r="BL180">
        <v>0</v>
      </c>
      <c r="BM180" s="117">
        <f t="shared" si="37"/>
        <v>0</v>
      </c>
      <c r="BO180">
        <v>0</v>
      </c>
      <c r="BP180" s="107">
        <f t="shared" si="38"/>
        <v>0</v>
      </c>
    </row>
    <row r="181" spans="1:68">
      <c r="A181" s="48">
        <v>176</v>
      </c>
      <c r="B181" s="48"/>
      <c r="C181" s="48"/>
      <c r="D181" s="67"/>
      <c r="E181" s="67"/>
      <c r="F181" s="67"/>
      <c r="G181" s="67"/>
      <c r="H181" s="67" t="s">
        <v>435</v>
      </c>
      <c r="I181" s="67"/>
      <c r="J181" s="54">
        <v>0</v>
      </c>
      <c r="K181" s="54">
        <v>0</v>
      </c>
      <c r="L181" s="54">
        <v>0</v>
      </c>
      <c r="M181" s="54">
        <v>0</v>
      </c>
      <c r="N181" s="54">
        <v>0</v>
      </c>
      <c r="O181" s="54">
        <v>0</v>
      </c>
      <c r="P181" s="54">
        <v>0</v>
      </c>
      <c r="Q181" s="54">
        <v>56117730312</v>
      </c>
      <c r="R181" s="54">
        <v>0</v>
      </c>
      <c r="S181" s="65">
        <v>0</v>
      </c>
      <c r="T181" s="65">
        <v>0</v>
      </c>
      <c r="U181" s="101">
        <v>0</v>
      </c>
      <c r="V181" s="77">
        <v>0</v>
      </c>
      <c r="W181" s="105">
        <v>0</v>
      </c>
      <c r="X181" s="105">
        <v>0</v>
      </c>
      <c r="Y181" s="105">
        <v>0</v>
      </c>
      <c r="Z181" s="105">
        <v>0</v>
      </c>
      <c r="AA181" s="105">
        <v>0</v>
      </c>
      <c r="AB181" s="105">
        <v>0</v>
      </c>
      <c r="AC181" s="105">
        <v>0</v>
      </c>
      <c r="AD181" s="105">
        <v>0</v>
      </c>
      <c r="AE181" s="105">
        <v>0</v>
      </c>
      <c r="AF181" s="105">
        <v>0</v>
      </c>
      <c r="AG181" s="105">
        <v>0</v>
      </c>
      <c r="AH181" s="105">
        <v>0</v>
      </c>
      <c r="AI181" s="90">
        <v>0</v>
      </c>
      <c r="AJ181" s="79">
        <f t="shared" si="26"/>
        <v>0</v>
      </c>
      <c r="AL181" s="83"/>
      <c r="AM181" s="83"/>
      <c r="AN181" s="83"/>
      <c r="AO181" s="83"/>
      <c r="AP181" s="83" t="s">
        <v>435</v>
      </c>
      <c r="AQ181" s="83"/>
      <c r="AS181" t="str">
        <f t="shared" si="27"/>
        <v>y</v>
      </c>
      <c r="AT181" t="str">
        <f t="shared" si="28"/>
        <v>y</v>
      </c>
      <c r="AU181" t="str">
        <f t="shared" si="29"/>
        <v>y</v>
      </c>
      <c r="AV181" t="str">
        <f t="shared" si="30"/>
        <v>y</v>
      </c>
      <c r="AW181" t="str">
        <f t="shared" si="31"/>
        <v>y</v>
      </c>
      <c r="AX181" t="str">
        <f t="shared" si="32"/>
        <v>y</v>
      </c>
      <c r="AZ181">
        <v>0</v>
      </c>
      <c r="BA181" s="77">
        <f t="shared" si="33"/>
        <v>0</v>
      </c>
      <c r="BC181">
        <v>0</v>
      </c>
      <c r="BD181" s="77">
        <f t="shared" si="34"/>
        <v>0</v>
      </c>
      <c r="BF181">
        <v>0</v>
      </c>
      <c r="BG181" s="107">
        <f t="shared" si="35"/>
        <v>0</v>
      </c>
      <c r="BI181">
        <v>0</v>
      </c>
      <c r="BJ181" s="107">
        <f t="shared" si="36"/>
        <v>0</v>
      </c>
      <c r="BL181">
        <v>0</v>
      </c>
      <c r="BM181" s="117">
        <f t="shared" si="37"/>
        <v>0</v>
      </c>
      <c r="BO181">
        <v>0</v>
      </c>
      <c r="BP181" s="107">
        <f t="shared" si="38"/>
        <v>0</v>
      </c>
    </row>
    <row r="182" spans="1:68">
      <c r="A182" s="48">
        <v>177</v>
      </c>
      <c r="B182" s="48"/>
      <c r="C182" s="48"/>
      <c r="D182" s="67"/>
      <c r="E182" s="67"/>
      <c r="F182" s="67"/>
      <c r="G182" s="67"/>
      <c r="H182" s="67" t="s">
        <v>436</v>
      </c>
      <c r="I182" s="67"/>
      <c r="J182" s="54">
        <v>0</v>
      </c>
      <c r="K182" s="54">
        <v>0</v>
      </c>
      <c r="L182" s="54">
        <v>0</v>
      </c>
      <c r="M182" s="54">
        <v>0</v>
      </c>
      <c r="N182" s="54">
        <v>0</v>
      </c>
      <c r="O182" s="54">
        <v>0</v>
      </c>
      <c r="P182" s="54">
        <v>0</v>
      </c>
      <c r="Q182" s="54">
        <v>0</v>
      </c>
      <c r="R182" s="54">
        <v>0</v>
      </c>
      <c r="S182" s="65">
        <v>0</v>
      </c>
      <c r="T182" s="65">
        <v>0</v>
      </c>
      <c r="U182" s="101">
        <v>0</v>
      </c>
      <c r="V182" s="77">
        <v>0</v>
      </c>
      <c r="W182" s="105">
        <v>0</v>
      </c>
      <c r="X182" s="105">
        <v>0</v>
      </c>
      <c r="Y182" s="105">
        <v>0</v>
      </c>
      <c r="Z182" s="105">
        <v>0</v>
      </c>
      <c r="AA182" s="105">
        <v>0</v>
      </c>
      <c r="AB182" s="105">
        <v>0</v>
      </c>
      <c r="AC182" s="105">
        <v>0</v>
      </c>
      <c r="AD182" s="105">
        <v>0</v>
      </c>
      <c r="AE182" s="105">
        <v>0</v>
      </c>
      <c r="AF182" s="105">
        <v>0</v>
      </c>
      <c r="AG182" s="105">
        <v>0</v>
      </c>
      <c r="AH182" s="105">
        <v>0</v>
      </c>
      <c r="AI182" s="90">
        <v>0</v>
      </c>
      <c r="AJ182" s="79">
        <f t="shared" si="26"/>
        <v>0</v>
      </c>
      <c r="AL182" s="83"/>
      <c r="AM182" s="83"/>
      <c r="AN182" s="83"/>
      <c r="AO182" s="83"/>
      <c r="AP182" s="83" t="s">
        <v>436</v>
      </c>
      <c r="AQ182" s="83"/>
      <c r="AS182" t="str">
        <f t="shared" si="27"/>
        <v>y</v>
      </c>
      <c r="AT182" t="str">
        <f t="shared" si="28"/>
        <v>y</v>
      </c>
      <c r="AU182" t="str">
        <f t="shared" si="29"/>
        <v>y</v>
      </c>
      <c r="AV182" t="str">
        <f t="shared" si="30"/>
        <v>y</v>
      </c>
      <c r="AW182" t="str">
        <f t="shared" si="31"/>
        <v>y</v>
      </c>
      <c r="AX182" t="str">
        <f t="shared" si="32"/>
        <v>y</v>
      </c>
      <c r="AZ182">
        <v>0</v>
      </c>
      <c r="BA182" s="77">
        <f t="shared" si="33"/>
        <v>0</v>
      </c>
      <c r="BC182">
        <v>0</v>
      </c>
      <c r="BD182" s="77">
        <f t="shared" si="34"/>
        <v>0</v>
      </c>
      <c r="BF182">
        <v>0</v>
      </c>
      <c r="BG182" s="107">
        <f t="shared" si="35"/>
        <v>0</v>
      </c>
      <c r="BI182">
        <v>0</v>
      </c>
      <c r="BJ182" s="107">
        <f t="shared" si="36"/>
        <v>0</v>
      </c>
      <c r="BL182">
        <v>0</v>
      </c>
      <c r="BM182" s="117">
        <f t="shared" si="37"/>
        <v>0</v>
      </c>
      <c r="BO182">
        <v>0</v>
      </c>
      <c r="BP182" s="107">
        <f t="shared" si="38"/>
        <v>0</v>
      </c>
    </row>
    <row r="183" spans="1:68">
      <c r="A183" s="48">
        <v>178</v>
      </c>
      <c r="B183" s="48"/>
      <c r="C183" s="48"/>
      <c r="D183" s="67"/>
      <c r="E183" s="67"/>
      <c r="F183" s="67"/>
      <c r="G183" s="67"/>
      <c r="H183" s="67" t="s">
        <v>437</v>
      </c>
      <c r="I183" s="67"/>
      <c r="J183" s="54">
        <v>0</v>
      </c>
      <c r="K183" s="54">
        <v>0</v>
      </c>
      <c r="L183" s="54">
        <v>0</v>
      </c>
      <c r="M183" s="54">
        <v>0</v>
      </c>
      <c r="N183" s="54">
        <v>0</v>
      </c>
      <c r="O183" s="54">
        <v>0</v>
      </c>
      <c r="P183" s="54">
        <v>0</v>
      </c>
      <c r="Q183" s="54">
        <v>0</v>
      </c>
      <c r="R183" s="54">
        <v>0</v>
      </c>
      <c r="S183" s="65">
        <v>0</v>
      </c>
      <c r="T183" s="65">
        <v>0</v>
      </c>
      <c r="U183" s="101">
        <v>0</v>
      </c>
      <c r="V183" s="77">
        <v>0</v>
      </c>
      <c r="W183" s="105">
        <v>0</v>
      </c>
      <c r="X183" s="105">
        <v>0</v>
      </c>
      <c r="Y183" s="105">
        <v>0</v>
      </c>
      <c r="Z183" s="105">
        <v>0</v>
      </c>
      <c r="AA183" s="105">
        <v>0</v>
      </c>
      <c r="AB183" s="105">
        <v>0</v>
      </c>
      <c r="AC183" s="105">
        <v>0</v>
      </c>
      <c r="AD183" s="105">
        <v>0</v>
      </c>
      <c r="AE183" s="105">
        <v>0</v>
      </c>
      <c r="AF183" s="105">
        <v>0</v>
      </c>
      <c r="AG183" s="105">
        <v>0</v>
      </c>
      <c r="AH183" s="105">
        <v>0</v>
      </c>
      <c r="AI183" s="90">
        <v>0</v>
      </c>
      <c r="AJ183" s="79">
        <f t="shared" si="26"/>
        <v>0</v>
      </c>
      <c r="AL183" s="83"/>
      <c r="AM183" s="83"/>
      <c r="AN183" s="83"/>
      <c r="AO183" s="83"/>
      <c r="AP183" s="83" t="s">
        <v>437</v>
      </c>
      <c r="AQ183" s="83"/>
      <c r="AS183" t="str">
        <f t="shared" si="27"/>
        <v>y</v>
      </c>
      <c r="AT183" t="str">
        <f t="shared" si="28"/>
        <v>y</v>
      </c>
      <c r="AU183" t="str">
        <f t="shared" si="29"/>
        <v>y</v>
      </c>
      <c r="AV183" t="str">
        <f t="shared" si="30"/>
        <v>y</v>
      </c>
      <c r="AW183" t="str">
        <f t="shared" si="31"/>
        <v>y</v>
      </c>
      <c r="AX183" t="str">
        <f t="shared" si="32"/>
        <v>y</v>
      </c>
      <c r="AZ183">
        <v>0</v>
      </c>
      <c r="BA183" s="77">
        <f t="shared" si="33"/>
        <v>0</v>
      </c>
      <c r="BC183">
        <v>0</v>
      </c>
      <c r="BD183" s="77">
        <f t="shared" si="34"/>
        <v>0</v>
      </c>
      <c r="BF183">
        <v>0</v>
      </c>
      <c r="BG183" s="107">
        <f t="shared" si="35"/>
        <v>0</v>
      </c>
      <c r="BI183">
        <v>0</v>
      </c>
      <c r="BJ183" s="107">
        <f t="shared" si="36"/>
        <v>0</v>
      </c>
      <c r="BL183">
        <v>0</v>
      </c>
      <c r="BM183" s="117">
        <f t="shared" si="37"/>
        <v>0</v>
      </c>
      <c r="BO183">
        <v>0</v>
      </c>
      <c r="BP183" s="107">
        <f t="shared" si="38"/>
        <v>0</v>
      </c>
    </row>
    <row r="184" spans="1:68">
      <c r="A184" s="48">
        <v>179</v>
      </c>
      <c r="B184" s="48"/>
      <c r="C184" s="48"/>
      <c r="D184" s="69"/>
      <c r="E184" s="69"/>
      <c r="F184" s="69"/>
      <c r="G184" s="69"/>
      <c r="H184" s="69" t="s">
        <v>438</v>
      </c>
      <c r="I184" s="69"/>
      <c r="J184" s="54">
        <v>0</v>
      </c>
      <c r="K184" s="54">
        <v>0</v>
      </c>
      <c r="L184" s="54">
        <v>0</v>
      </c>
      <c r="M184" s="54">
        <v>0</v>
      </c>
      <c r="N184" s="54">
        <v>0</v>
      </c>
      <c r="O184" s="54">
        <v>0</v>
      </c>
      <c r="P184" s="54">
        <v>0</v>
      </c>
      <c r="Q184" s="54">
        <v>0</v>
      </c>
      <c r="R184" s="54">
        <v>0</v>
      </c>
      <c r="S184" s="65">
        <v>0</v>
      </c>
      <c r="T184" s="65">
        <v>0</v>
      </c>
      <c r="U184" s="101">
        <v>0</v>
      </c>
      <c r="V184" s="77">
        <v>0</v>
      </c>
      <c r="W184" s="105">
        <v>0</v>
      </c>
      <c r="X184" s="105">
        <v>0</v>
      </c>
      <c r="Y184" s="105">
        <v>0</v>
      </c>
      <c r="Z184" s="105">
        <v>0</v>
      </c>
      <c r="AA184" s="105">
        <v>0</v>
      </c>
      <c r="AB184" s="105">
        <v>0</v>
      </c>
      <c r="AC184" s="105">
        <v>0</v>
      </c>
      <c r="AD184" s="105">
        <v>0</v>
      </c>
      <c r="AE184" s="105">
        <v>0</v>
      </c>
      <c r="AF184" s="105">
        <v>0</v>
      </c>
      <c r="AG184" s="105">
        <v>0</v>
      </c>
      <c r="AH184" s="105">
        <v>0</v>
      </c>
      <c r="AI184" s="90">
        <v>0</v>
      </c>
      <c r="AJ184" s="79">
        <f t="shared" si="26"/>
        <v>0</v>
      </c>
      <c r="AL184" s="83"/>
      <c r="AM184" s="83"/>
      <c r="AN184" s="83"/>
      <c r="AO184" s="83"/>
      <c r="AP184" s="83" t="s">
        <v>438</v>
      </c>
      <c r="AQ184" s="83"/>
      <c r="AS184" t="str">
        <f t="shared" si="27"/>
        <v>y</v>
      </c>
      <c r="AT184" t="str">
        <f t="shared" si="28"/>
        <v>y</v>
      </c>
      <c r="AU184" t="str">
        <f t="shared" si="29"/>
        <v>y</v>
      </c>
      <c r="AV184" t="str">
        <f t="shared" si="30"/>
        <v>y</v>
      </c>
      <c r="AW184" t="str">
        <f t="shared" si="31"/>
        <v>y</v>
      </c>
      <c r="AX184" t="str">
        <f t="shared" si="32"/>
        <v>y</v>
      </c>
      <c r="AZ184">
        <v>0</v>
      </c>
      <c r="BA184" s="77">
        <f t="shared" si="33"/>
        <v>0</v>
      </c>
      <c r="BC184">
        <v>0</v>
      </c>
      <c r="BD184" s="77">
        <f t="shared" si="34"/>
        <v>0</v>
      </c>
      <c r="BF184">
        <v>0</v>
      </c>
      <c r="BG184" s="107">
        <f t="shared" si="35"/>
        <v>0</v>
      </c>
      <c r="BI184">
        <v>0</v>
      </c>
      <c r="BJ184" s="107">
        <f t="shared" si="36"/>
        <v>0</v>
      </c>
      <c r="BL184">
        <v>0</v>
      </c>
      <c r="BM184" s="117">
        <f t="shared" si="37"/>
        <v>0</v>
      </c>
      <c r="BO184">
        <v>0</v>
      </c>
      <c r="BP184" s="107">
        <f t="shared" si="38"/>
        <v>0</v>
      </c>
    </row>
    <row r="185" spans="1:68">
      <c r="A185" s="48">
        <v>180</v>
      </c>
      <c r="B185" s="48"/>
      <c r="C185" s="48"/>
      <c r="D185" s="67"/>
      <c r="E185" s="67" t="s">
        <v>126</v>
      </c>
      <c r="F185" s="67"/>
      <c r="G185" s="67"/>
      <c r="H185" s="67"/>
      <c r="I185" s="67"/>
      <c r="J185" s="54">
        <v>0</v>
      </c>
      <c r="K185" s="54">
        <v>0</v>
      </c>
      <c r="L185" s="54">
        <v>0</v>
      </c>
      <c r="M185" s="54">
        <v>0</v>
      </c>
      <c r="N185" s="54">
        <v>0</v>
      </c>
      <c r="O185" s="54">
        <v>0</v>
      </c>
      <c r="P185" s="54">
        <v>0</v>
      </c>
      <c r="Q185" s="54">
        <v>0</v>
      </c>
      <c r="R185" s="54">
        <v>0</v>
      </c>
      <c r="S185" s="65">
        <v>0</v>
      </c>
      <c r="T185" s="65">
        <v>0</v>
      </c>
      <c r="U185" s="101">
        <v>0</v>
      </c>
      <c r="V185" s="77">
        <v>0</v>
      </c>
      <c r="W185" s="105">
        <v>0</v>
      </c>
      <c r="X185" s="105">
        <v>0</v>
      </c>
      <c r="Y185" s="105">
        <v>0</v>
      </c>
      <c r="Z185" s="105">
        <v>0</v>
      </c>
      <c r="AA185" s="105">
        <v>0</v>
      </c>
      <c r="AB185" s="105">
        <v>0</v>
      </c>
      <c r="AC185" s="105">
        <v>0</v>
      </c>
      <c r="AD185" s="105">
        <v>17004289525</v>
      </c>
      <c r="AE185" s="105">
        <v>0</v>
      </c>
      <c r="AF185" s="105">
        <v>0</v>
      </c>
      <c r="AG185" s="105">
        <v>0</v>
      </c>
      <c r="AH185" s="105">
        <v>0</v>
      </c>
      <c r="AI185" s="90">
        <v>0</v>
      </c>
      <c r="AJ185" s="79">
        <f t="shared" si="26"/>
        <v>0</v>
      </c>
      <c r="AL185" s="83"/>
      <c r="AM185" s="83" t="s">
        <v>126</v>
      </c>
      <c r="AN185" s="83"/>
      <c r="AO185" s="83"/>
      <c r="AP185" s="83"/>
      <c r="AQ185" s="83"/>
      <c r="AS185" t="str">
        <f t="shared" si="27"/>
        <v>y</v>
      </c>
      <c r="AT185" t="str">
        <f t="shared" si="28"/>
        <v>y</v>
      </c>
      <c r="AU185" t="str">
        <f t="shared" si="29"/>
        <v>y</v>
      </c>
      <c r="AV185" t="str">
        <f t="shared" si="30"/>
        <v>y</v>
      </c>
      <c r="AW185" t="str">
        <f t="shared" si="31"/>
        <v>y</v>
      </c>
      <c r="AX185" t="str">
        <f t="shared" si="32"/>
        <v>y</v>
      </c>
      <c r="AZ185">
        <v>0</v>
      </c>
      <c r="BA185" s="77">
        <f t="shared" si="33"/>
        <v>0</v>
      </c>
      <c r="BC185">
        <v>0</v>
      </c>
      <c r="BD185" s="77">
        <f t="shared" si="34"/>
        <v>0</v>
      </c>
      <c r="BF185">
        <v>0</v>
      </c>
      <c r="BG185" s="107">
        <f t="shared" si="35"/>
        <v>0</v>
      </c>
      <c r="BI185">
        <v>0</v>
      </c>
      <c r="BJ185" s="107">
        <f t="shared" si="36"/>
        <v>0</v>
      </c>
      <c r="BL185">
        <v>0</v>
      </c>
      <c r="BM185" s="117">
        <f t="shared" si="37"/>
        <v>0</v>
      </c>
      <c r="BO185">
        <v>17004289525</v>
      </c>
      <c r="BP185" s="107">
        <f t="shared" si="38"/>
        <v>0</v>
      </c>
    </row>
    <row r="186" spans="1:68">
      <c r="A186" s="48">
        <v>181</v>
      </c>
      <c r="B186" s="48"/>
      <c r="C186" s="48"/>
      <c r="D186" s="66" t="s">
        <v>127</v>
      </c>
      <c r="E186" s="66"/>
      <c r="F186" s="66"/>
      <c r="G186" s="66"/>
      <c r="H186" s="66"/>
      <c r="I186" s="66"/>
      <c r="J186" s="54">
        <v>2259172900776</v>
      </c>
      <c r="K186" s="54">
        <v>2232998539487</v>
      </c>
      <c r="L186" s="54">
        <v>2062738936421</v>
      </c>
      <c r="M186" s="54">
        <v>2024124828317</v>
      </c>
      <c r="N186" s="54">
        <v>1949515238931</v>
      </c>
      <c r="O186" s="54">
        <v>1900121337357</v>
      </c>
      <c r="P186" s="54">
        <v>1960525744939</v>
      </c>
      <c r="Q186" s="54">
        <v>2147232141308</v>
      </c>
      <c r="R186" s="54">
        <v>2176374055477</v>
      </c>
      <c r="S186" s="65">
        <v>2178238836336</v>
      </c>
      <c r="T186" s="65">
        <v>2097766782037</v>
      </c>
      <c r="U186" s="101">
        <v>2111583218825</v>
      </c>
      <c r="V186" s="77">
        <v>2422743117925</v>
      </c>
      <c r="W186" s="105">
        <v>3415533850456</v>
      </c>
      <c r="X186" s="105">
        <v>5630110355886</v>
      </c>
      <c r="Y186" s="105">
        <v>5184672217789</v>
      </c>
      <c r="Z186" s="105">
        <v>5115515199526</v>
      </c>
      <c r="AA186" s="105">
        <v>4221381767761</v>
      </c>
      <c r="AB186" s="105">
        <v>4097163069427</v>
      </c>
      <c r="AC186" s="105">
        <v>4129629809586</v>
      </c>
      <c r="AD186" s="105">
        <v>4075263026026</v>
      </c>
      <c r="AE186" s="105">
        <v>4612517686891</v>
      </c>
      <c r="AF186" s="105">
        <v>5241516984223</v>
      </c>
      <c r="AG186" s="105">
        <v>5184672217789</v>
      </c>
      <c r="AH186" s="105">
        <v>6160921987504</v>
      </c>
      <c r="AI186" s="90">
        <v>6160921987504</v>
      </c>
      <c r="AJ186" s="79">
        <f t="shared" si="26"/>
        <v>0</v>
      </c>
      <c r="AL186" s="82" t="s">
        <v>127</v>
      </c>
      <c r="AM186" s="82"/>
      <c r="AN186" s="82"/>
      <c r="AO186" s="82"/>
      <c r="AP186" s="82"/>
      <c r="AQ186" s="82"/>
      <c r="AS186" t="str">
        <f t="shared" si="27"/>
        <v>y</v>
      </c>
      <c r="AT186" t="str">
        <f t="shared" si="28"/>
        <v>y</v>
      </c>
      <c r="AU186" t="str">
        <f t="shared" si="29"/>
        <v>y</v>
      </c>
      <c r="AV186" t="str">
        <f t="shared" si="30"/>
        <v>y</v>
      </c>
      <c r="AW186" t="str">
        <f t="shared" si="31"/>
        <v>y</v>
      </c>
      <c r="AX186" t="str">
        <f t="shared" si="32"/>
        <v>y</v>
      </c>
      <c r="AZ186">
        <v>2422743117925</v>
      </c>
      <c r="BA186" s="77">
        <f t="shared" si="33"/>
        <v>0</v>
      </c>
      <c r="BC186">
        <v>2422743117925</v>
      </c>
      <c r="BD186" s="77">
        <f t="shared" si="34"/>
        <v>0</v>
      </c>
      <c r="BF186">
        <v>5115515199526</v>
      </c>
      <c r="BG186" s="107">
        <f t="shared" si="35"/>
        <v>0</v>
      </c>
      <c r="BI186">
        <v>4221381767761</v>
      </c>
      <c r="BJ186" s="107">
        <f t="shared" si="36"/>
        <v>0</v>
      </c>
      <c r="BL186">
        <v>4129629809586</v>
      </c>
      <c r="BM186" s="117">
        <f t="shared" si="37"/>
        <v>0</v>
      </c>
      <c r="BO186">
        <v>4075263026026</v>
      </c>
      <c r="BP186" s="107">
        <f t="shared" si="38"/>
        <v>0</v>
      </c>
    </row>
    <row r="187" spans="1:68">
      <c r="A187" s="48">
        <v>182</v>
      </c>
      <c r="B187" s="48"/>
      <c r="C187" s="48"/>
      <c r="D187" s="66"/>
      <c r="E187" s="66" t="s">
        <v>128</v>
      </c>
      <c r="F187" s="66"/>
      <c r="G187" s="66"/>
      <c r="H187" s="66"/>
      <c r="I187" s="66"/>
      <c r="J187" s="54">
        <v>2251935420274</v>
      </c>
      <c r="K187" s="54">
        <v>2225753893323</v>
      </c>
      <c r="L187" s="54">
        <v>2056351233326</v>
      </c>
      <c r="M187" s="54">
        <v>2017981393471</v>
      </c>
      <c r="N187" s="54">
        <v>1939776095692</v>
      </c>
      <c r="O187" s="54">
        <v>1893762115176</v>
      </c>
      <c r="P187" s="54">
        <v>1954542920485</v>
      </c>
      <c r="Q187" s="54">
        <v>2141395582085</v>
      </c>
      <c r="R187" s="54">
        <v>2170444127656</v>
      </c>
      <c r="S187" s="65">
        <v>2174992442470</v>
      </c>
      <c r="T187" s="65">
        <v>2094465660522</v>
      </c>
      <c r="U187" s="101">
        <v>2111583218825</v>
      </c>
      <c r="V187" s="77">
        <v>2422743117925</v>
      </c>
      <c r="W187" s="105">
        <v>3415533850456</v>
      </c>
      <c r="X187" s="105">
        <v>5359731187871</v>
      </c>
      <c r="Y187" s="105">
        <v>4945741947588</v>
      </c>
      <c r="Z187" s="105">
        <v>4855342717003</v>
      </c>
      <c r="AA187" s="105">
        <v>3663163072302</v>
      </c>
      <c r="AB187" s="105">
        <v>3343556430210</v>
      </c>
      <c r="AC187" s="105">
        <v>3303554628980</v>
      </c>
      <c r="AD187" s="105">
        <v>3294153015234</v>
      </c>
      <c r="AE187" s="105">
        <v>3348828991106</v>
      </c>
      <c r="AF187" s="105">
        <v>3635219776107</v>
      </c>
      <c r="AG187" s="105">
        <v>4945741947588</v>
      </c>
      <c r="AH187" s="105">
        <v>4566064755993</v>
      </c>
      <c r="AI187" s="90">
        <v>4566064755993</v>
      </c>
      <c r="AJ187" s="79">
        <f t="shared" si="26"/>
        <v>0</v>
      </c>
      <c r="AL187" s="82"/>
      <c r="AM187" s="82" t="s">
        <v>128</v>
      </c>
      <c r="AN187" s="82"/>
      <c r="AO187" s="82"/>
      <c r="AP187" s="82"/>
      <c r="AQ187" s="82"/>
      <c r="AS187" t="str">
        <f t="shared" si="27"/>
        <v>y</v>
      </c>
      <c r="AT187" t="str">
        <f t="shared" si="28"/>
        <v>y</v>
      </c>
      <c r="AU187" t="str">
        <f t="shared" si="29"/>
        <v>y</v>
      </c>
      <c r="AV187" t="str">
        <f t="shared" si="30"/>
        <v>y</v>
      </c>
      <c r="AW187" t="str">
        <f t="shared" si="31"/>
        <v>y</v>
      </c>
      <c r="AX187" t="str">
        <f t="shared" si="32"/>
        <v>y</v>
      </c>
      <c r="AZ187">
        <v>2422743117925</v>
      </c>
      <c r="BA187" s="77">
        <f t="shared" si="33"/>
        <v>0</v>
      </c>
      <c r="BC187">
        <v>2422743117925</v>
      </c>
      <c r="BD187" s="77">
        <f t="shared" si="34"/>
        <v>0</v>
      </c>
      <c r="BF187">
        <v>4855342717003</v>
      </c>
      <c r="BG187" s="107">
        <f t="shared" si="35"/>
        <v>0</v>
      </c>
      <c r="BI187">
        <v>3663163072302</v>
      </c>
      <c r="BJ187" s="107">
        <f t="shared" si="36"/>
        <v>0</v>
      </c>
      <c r="BL187">
        <v>3303554628980</v>
      </c>
      <c r="BM187" s="117">
        <f t="shared" si="37"/>
        <v>0</v>
      </c>
      <c r="BO187">
        <v>3294153015234</v>
      </c>
      <c r="BP187" s="107">
        <f t="shared" si="38"/>
        <v>0</v>
      </c>
    </row>
    <row r="188" spans="1:68">
      <c r="A188" s="48">
        <v>183</v>
      </c>
      <c r="B188" s="48"/>
      <c r="C188" s="48"/>
      <c r="D188" s="67"/>
      <c r="E188" s="67"/>
      <c r="F188" s="67" t="s">
        <v>439</v>
      </c>
      <c r="G188" s="67"/>
      <c r="H188" s="67"/>
      <c r="I188" s="67"/>
      <c r="J188" s="54">
        <v>499345483855</v>
      </c>
      <c r="K188" s="54">
        <v>501886142776</v>
      </c>
      <c r="L188" s="54">
        <v>443196977946</v>
      </c>
      <c r="M188" s="54">
        <v>444363162543</v>
      </c>
      <c r="N188" s="54">
        <v>372082757006</v>
      </c>
      <c r="O188" s="54">
        <v>396571369589</v>
      </c>
      <c r="P188" s="54">
        <v>458369652333</v>
      </c>
      <c r="Q188" s="54">
        <v>595360000295</v>
      </c>
      <c r="R188" s="54">
        <v>774903723079</v>
      </c>
      <c r="S188" s="65">
        <v>841542950163</v>
      </c>
      <c r="T188" s="65">
        <v>783720735476</v>
      </c>
      <c r="U188" s="101">
        <v>777737975054</v>
      </c>
      <c r="V188" s="77">
        <v>863363790132</v>
      </c>
      <c r="W188" s="105">
        <v>865151450786</v>
      </c>
      <c r="X188" s="105">
        <v>836781908749</v>
      </c>
      <c r="Y188" s="105">
        <v>837790565251</v>
      </c>
      <c r="Z188" s="105">
        <v>850506278132</v>
      </c>
      <c r="AA188" s="105">
        <v>862534699676</v>
      </c>
      <c r="AB188" s="105">
        <v>854454194192</v>
      </c>
      <c r="AC188" s="105">
        <v>856400512628</v>
      </c>
      <c r="AD188" s="105">
        <v>877647164335</v>
      </c>
      <c r="AE188" s="105">
        <v>1024820108478</v>
      </c>
      <c r="AF188" s="105">
        <v>1083018104044</v>
      </c>
      <c r="AG188" s="105">
        <v>837790565251</v>
      </c>
      <c r="AH188" s="105">
        <v>1134586915753</v>
      </c>
      <c r="AI188" s="90">
        <v>1134586915753</v>
      </c>
      <c r="AJ188" s="79">
        <f t="shared" si="26"/>
        <v>0</v>
      </c>
      <c r="AL188" s="83"/>
      <c r="AM188" s="83"/>
      <c r="AN188" s="83" t="s">
        <v>439</v>
      </c>
      <c r="AO188" s="83"/>
      <c r="AP188" s="83"/>
      <c r="AQ188" s="83"/>
      <c r="AS188" t="str">
        <f t="shared" si="27"/>
        <v>y</v>
      </c>
      <c r="AT188" t="str">
        <f t="shared" si="28"/>
        <v>y</v>
      </c>
      <c r="AU188" t="str">
        <f t="shared" si="29"/>
        <v>y</v>
      </c>
      <c r="AV188" t="str">
        <f t="shared" si="30"/>
        <v>y</v>
      </c>
      <c r="AW188" t="str">
        <f t="shared" si="31"/>
        <v>y</v>
      </c>
      <c r="AX188" t="str">
        <f t="shared" si="32"/>
        <v>y</v>
      </c>
      <c r="AZ188">
        <v>863363790132</v>
      </c>
      <c r="BA188" s="77">
        <f t="shared" si="33"/>
        <v>0</v>
      </c>
      <c r="BC188">
        <v>863363790132</v>
      </c>
      <c r="BD188" s="77">
        <f t="shared" si="34"/>
        <v>0</v>
      </c>
      <c r="BF188">
        <v>850506278132</v>
      </c>
      <c r="BG188" s="107">
        <f t="shared" si="35"/>
        <v>0</v>
      </c>
      <c r="BI188">
        <v>862534699676</v>
      </c>
      <c r="BJ188" s="107">
        <f t="shared" si="36"/>
        <v>0</v>
      </c>
      <c r="BL188">
        <v>856400512628</v>
      </c>
      <c r="BM188" s="117">
        <f t="shared" si="37"/>
        <v>0</v>
      </c>
      <c r="BO188">
        <v>877647164335</v>
      </c>
      <c r="BP188" s="107">
        <f t="shared" si="38"/>
        <v>0</v>
      </c>
    </row>
    <row r="189" spans="1:68">
      <c r="A189" s="48">
        <v>184</v>
      </c>
      <c r="B189" s="48"/>
      <c r="C189" s="48"/>
      <c r="D189" s="67"/>
      <c r="E189" s="67"/>
      <c r="F189" s="67" t="s">
        <v>440</v>
      </c>
      <c r="G189" s="67"/>
      <c r="H189" s="67"/>
      <c r="I189" s="67"/>
      <c r="J189" s="54">
        <v>410000000000</v>
      </c>
      <c r="K189" s="54">
        <v>530000000000</v>
      </c>
      <c r="L189" s="54">
        <v>530000000000</v>
      </c>
      <c r="M189" s="54">
        <v>500000000000</v>
      </c>
      <c r="N189" s="54">
        <v>500000000000</v>
      </c>
      <c r="O189" s="54">
        <v>500000000000</v>
      </c>
      <c r="P189" s="54">
        <v>500000000000</v>
      </c>
      <c r="Q189" s="54">
        <v>500000000000</v>
      </c>
      <c r="R189" s="54">
        <v>400000000000</v>
      </c>
      <c r="S189" s="65">
        <v>350000000000</v>
      </c>
      <c r="T189" s="65">
        <v>350000000000</v>
      </c>
      <c r="U189" s="101">
        <v>350000000000</v>
      </c>
      <c r="V189" s="77">
        <v>360000000000</v>
      </c>
      <c r="W189" s="105">
        <v>360000000000</v>
      </c>
      <c r="X189" s="105">
        <v>1921910567400</v>
      </c>
      <c r="Y189" s="105">
        <v>1622947900575</v>
      </c>
      <c r="Z189" s="105">
        <v>1621893606490</v>
      </c>
      <c r="AA189" s="105">
        <v>551683804682</v>
      </c>
      <c r="AB189" s="105">
        <v>351575634579</v>
      </c>
      <c r="AC189" s="105">
        <v>351465566317</v>
      </c>
      <c r="AD189" s="105">
        <v>351347156120</v>
      </c>
      <c r="AE189" s="105">
        <v>341269834639</v>
      </c>
      <c r="AF189" s="105">
        <v>440974445821</v>
      </c>
      <c r="AG189" s="105">
        <v>1622947900575</v>
      </c>
      <c r="AH189" s="105">
        <v>740653460555</v>
      </c>
      <c r="AI189" s="90">
        <v>740653460555</v>
      </c>
      <c r="AJ189" s="79">
        <f t="shared" si="26"/>
        <v>0</v>
      </c>
      <c r="AL189" s="83"/>
      <c r="AM189" s="83"/>
      <c r="AN189" s="83" t="s">
        <v>440</v>
      </c>
      <c r="AO189" s="83"/>
      <c r="AP189" s="83"/>
      <c r="AQ189" s="83"/>
      <c r="AS189" t="str">
        <f t="shared" si="27"/>
        <v>y</v>
      </c>
      <c r="AT189" t="str">
        <f t="shared" si="28"/>
        <v>y</v>
      </c>
      <c r="AU189" t="str">
        <f t="shared" si="29"/>
        <v>y</v>
      </c>
      <c r="AV189" t="str">
        <f t="shared" si="30"/>
        <v>y</v>
      </c>
      <c r="AW189" t="str">
        <f t="shared" si="31"/>
        <v>y</v>
      </c>
      <c r="AX189" t="str">
        <f t="shared" si="32"/>
        <v>y</v>
      </c>
      <c r="AZ189">
        <v>360000000000</v>
      </c>
      <c r="BA189" s="77">
        <f t="shared" si="33"/>
        <v>0</v>
      </c>
      <c r="BC189">
        <v>360000000000</v>
      </c>
      <c r="BD189" s="77">
        <f t="shared" si="34"/>
        <v>0</v>
      </c>
      <c r="BF189">
        <v>1621893606490</v>
      </c>
      <c r="BG189" s="107">
        <f t="shared" si="35"/>
        <v>0</v>
      </c>
      <c r="BI189">
        <v>551683804682</v>
      </c>
      <c r="BJ189" s="107">
        <f t="shared" si="36"/>
        <v>0</v>
      </c>
      <c r="BL189">
        <v>351465566317</v>
      </c>
      <c r="BM189" s="117">
        <f t="shared" si="37"/>
        <v>0</v>
      </c>
      <c r="BO189">
        <v>351347156120</v>
      </c>
      <c r="BP189" s="107">
        <f t="shared" si="38"/>
        <v>0</v>
      </c>
    </row>
    <row r="190" spans="1:68">
      <c r="A190" s="48">
        <v>185</v>
      </c>
      <c r="B190" s="48"/>
      <c r="C190" s="48"/>
      <c r="D190" s="69"/>
      <c r="E190" s="69"/>
      <c r="F190" s="69" t="s">
        <v>441</v>
      </c>
      <c r="G190" s="69"/>
      <c r="H190" s="69"/>
      <c r="I190" s="69"/>
      <c r="J190" s="54">
        <v>0</v>
      </c>
      <c r="K190" s="54">
        <v>0</v>
      </c>
      <c r="L190" s="54">
        <v>0</v>
      </c>
      <c r="M190" s="54">
        <v>0</v>
      </c>
      <c r="N190" s="54">
        <v>0</v>
      </c>
      <c r="O190" s="54">
        <v>0</v>
      </c>
      <c r="P190" s="54">
        <v>0</v>
      </c>
      <c r="Q190" s="54">
        <v>0</v>
      </c>
      <c r="R190" s="54">
        <v>0</v>
      </c>
      <c r="S190" s="65">
        <v>0</v>
      </c>
      <c r="T190" s="65">
        <v>0</v>
      </c>
      <c r="U190" s="101">
        <v>0</v>
      </c>
      <c r="V190" s="77">
        <v>0</v>
      </c>
      <c r="W190" s="105">
        <v>0</v>
      </c>
      <c r="X190" s="105">
        <v>0</v>
      </c>
      <c r="Y190" s="105">
        <v>0</v>
      </c>
      <c r="Z190" s="105">
        <v>0</v>
      </c>
      <c r="AA190" s="105">
        <v>0</v>
      </c>
      <c r="AB190" s="105">
        <v>0</v>
      </c>
      <c r="AC190" s="105">
        <v>0</v>
      </c>
      <c r="AD190" s="105">
        <v>0</v>
      </c>
      <c r="AE190" s="105">
        <v>0</v>
      </c>
      <c r="AF190" s="105">
        <v>0</v>
      </c>
      <c r="AG190" s="105">
        <v>0</v>
      </c>
      <c r="AH190" s="105">
        <v>0</v>
      </c>
      <c r="AI190" s="90">
        <v>0</v>
      </c>
      <c r="AJ190" s="79">
        <f t="shared" si="26"/>
        <v>0</v>
      </c>
      <c r="AL190" s="83"/>
      <c r="AM190" s="83"/>
      <c r="AN190" s="83" t="s">
        <v>441</v>
      </c>
      <c r="AO190" s="83"/>
      <c r="AP190" s="83"/>
      <c r="AQ190" s="83"/>
      <c r="AS190" t="str">
        <f t="shared" si="27"/>
        <v>y</v>
      </c>
      <c r="AT190" t="str">
        <f t="shared" si="28"/>
        <v>y</v>
      </c>
      <c r="AU190" t="str">
        <f t="shared" si="29"/>
        <v>y</v>
      </c>
      <c r="AV190" t="str">
        <f t="shared" si="30"/>
        <v>y</v>
      </c>
      <c r="AW190" t="str">
        <f t="shared" si="31"/>
        <v>y</v>
      </c>
      <c r="AX190" t="str">
        <f t="shared" si="32"/>
        <v>y</v>
      </c>
      <c r="AZ190">
        <v>0</v>
      </c>
      <c r="BA190" s="77">
        <f t="shared" si="33"/>
        <v>0</v>
      </c>
      <c r="BC190">
        <v>0</v>
      </c>
      <c r="BD190" s="77">
        <f t="shared" si="34"/>
        <v>0</v>
      </c>
      <c r="BF190">
        <v>0</v>
      </c>
      <c r="BG190" s="107">
        <f t="shared" si="35"/>
        <v>0</v>
      </c>
      <c r="BI190">
        <v>0</v>
      </c>
      <c r="BJ190" s="107">
        <f t="shared" si="36"/>
        <v>0</v>
      </c>
      <c r="BL190">
        <v>0</v>
      </c>
      <c r="BM190" s="117">
        <f t="shared" si="37"/>
        <v>0</v>
      </c>
      <c r="BO190">
        <v>0</v>
      </c>
      <c r="BP190" s="107">
        <f t="shared" si="38"/>
        <v>0</v>
      </c>
    </row>
    <row r="191" spans="1:68">
      <c r="A191" s="48">
        <v>186</v>
      </c>
      <c r="B191" s="48"/>
      <c r="C191" s="48"/>
      <c r="D191" s="67"/>
      <c r="E191" s="67"/>
      <c r="F191" s="67" t="s">
        <v>442</v>
      </c>
      <c r="G191" s="67"/>
      <c r="H191" s="67"/>
      <c r="I191" s="67"/>
      <c r="J191" s="54">
        <v>1342589936419</v>
      </c>
      <c r="K191" s="54">
        <v>1193867750547</v>
      </c>
      <c r="L191" s="54">
        <v>1083154255380</v>
      </c>
      <c r="M191" s="54">
        <v>1073618230928</v>
      </c>
      <c r="N191" s="54">
        <v>1067693338686</v>
      </c>
      <c r="O191" s="54">
        <v>997190745587</v>
      </c>
      <c r="P191" s="54">
        <v>996173268152</v>
      </c>
      <c r="Q191" s="54">
        <v>1046035581790</v>
      </c>
      <c r="R191" s="54">
        <v>995540404577</v>
      </c>
      <c r="S191" s="65">
        <v>983449492307</v>
      </c>
      <c r="T191" s="65">
        <v>960744925046</v>
      </c>
      <c r="U191" s="101">
        <v>983845243771</v>
      </c>
      <c r="V191" s="77">
        <v>1199379327793</v>
      </c>
      <c r="W191" s="105">
        <v>2190382399670</v>
      </c>
      <c r="X191" s="105">
        <v>2601038711722</v>
      </c>
      <c r="Y191" s="105">
        <v>2485003481762</v>
      </c>
      <c r="Z191" s="105">
        <v>2382942832381</v>
      </c>
      <c r="AA191" s="105">
        <v>2248944567944</v>
      </c>
      <c r="AB191" s="105">
        <v>2137526601439</v>
      </c>
      <c r="AC191" s="105">
        <v>2095688550035</v>
      </c>
      <c r="AD191" s="105">
        <v>2065158694779</v>
      </c>
      <c r="AE191" s="105">
        <v>1982739047989</v>
      </c>
      <c r="AF191" s="105">
        <v>2111227226242</v>
      </c>
      <c r="AG191" s="105">
        <v>2485003481762</v>
      </c>
      <c r="AH191" s="105">
        <v>2690824379685</v>
      </c>
      <c r="AI191" s="90">
        <v>2690824379685</v>
      </c>
      <c r="AJ191" s="79">
        <f t="shared" si="26"/>
        <v>0</v>
      </c>
      <c r="AL191" s="83"/>
      <c r="AM191" s="83"/>
      <c r="AN191" s="83" t="s">
        <v>442</v>
      </c>
      <c r="AO191" s="83"/>
      <c r="AP191" s="83"/>
      <c r="AQ191" s="83"/>
      <c r="AS191" t="str">
        <f t="shared" si="27"/>
        <v>y</v>
      </c>
      <c r="AT191" t="str">
        <f t="shared" si="28"/>
        <v>y</v>
      </c>
      <c r="AU191" t="str">
        <f t="shared" si="29"/>
        <v>y</v>
      </c>
      <c r="AV191" t="str">
        <f t="shared" si="30"/>
        <v>y</v>
      </c>
      <c r="AW191" t="str">
        <f t="shared" si="31"/>
        <v>y</v>
      </c>
      <c r="AX191" t="str">
        <f t="shared" si="32"/>
        <v>y</v>
      </c>
      <c r="AZ191">
        <v>1199379327793</v>
      </c>
      <c r="BA191" s="77">
        <f t="shared" si="33"/>
        <v>0</v>
      </c>
      <c r="BC191">
        <v>1199379327793</v>
      </c>
      <c r="BD191" s="77">
        <f t="shared" si="34"/>
        <v>0</v>
      </c>
      <c r="BF191">
        <v>2382942832381</v>
      </c>
      <c r="BG191" s="107">
        <f t="shared" si="35"/>
        <v>0</v>
      </c>
      <c r="BI191">
        <v>2248944567944</v>
      </c>
      <c r="BJ191" s="107">
        <f t="shared" si="36"/>
        <v>0</v>
      </c>
      <c r="BL191">
        <v>2095688550035</v>
      </c>
      <c r="BM191" s="117">
        <f t="shared" si="37"/>
        <v>0</v>
      </c>
      <c r="BO191">
        <v>2065158694779</v>
      </c>
      <c r="BP191" s="107">
        <f t="shared" si="38"/>
        <v>0</v>
      </c>
    </row>
    <row r="192" spans="1:68">
      <c r="A192" s="48">
        <v>187</v>
      </c>
      <c r="B192" s="48"/>
      <c r="C192" s="48"/>
      <c r="D192" s="69"/>
      <c r="E192" s="69"/>
      <c r="F192" s="69" t="s">
        <v>443</v>
      </c>
      <c r="G192" s="69"/>
      <c r="H192" s="69"/>
      <c r="I192" s="69"/>
      <c r="J192" s="54">
        <v>0</v>
      </c>
      <c r="K192" s="54">
        <v>0</v>
      </c>
      <c r="L192" s="54">
        <v>0</v>
      </c>
      <c r="M192" s="54">
        <v>0</v>
      </c>
      <c r="N192" s="54">
        <v>0</v>
      </c>
      <c r="O192" s="54">
        <v>0</v>
      </c>
      <c r="P192" s="54">
        <v>0</v>
      </c>
      <c r="Q192" s="54">
        <v>0</v>
      </c>
      <c r="R192" s="54">
        <v>0</v>
      </c>
      <c r="S192" s="65">
        <v>0</v>
      </c>
      <c r="T192" s="65">
        <v>0</v>
      </c>
      <c r="U192" s="101">
        <v>0</v>
      </c>
      <c r="V192" s="77">
        <v>0</v>
      </c>
      <c r="W192" s="105">
        <v>0</v>
      </c>
      <c r="X192" s="105">
        <v>0</v>
      </c>
      <c r="Y192" s="105">
        <v>0</v>
      </c>
      <c r="Z192" s="105">
        <v>0</v>
      </c>
      <c r="AA192" s="105">
        <v>0</v>
      </c>
      <c r="AB192" s="105">
        <v>0</v>
      </c>
      <c r="AC192" s="105">
        <v>0</v>
      </c>
      <c r="AD192" s="105">
        <v>0</v>
      </c>
      <c r="AE192" s="105">
        <v>0</v>
      </c>
      <c r="AF192" s="105">
        <v>0</v>
      </c>
      <c r="AG192" s="105">
        <v>0</v>
      </c>
      <c r="AH192" s="105">
        <v>0</v>
      </c>
      <c r="AI192" s="90">
        <v>0</v>
      </c>
      <c r="AJ192" s="79">
        <f t="shared" si="26"/>
        <v>0</v>
      </c>
      <c r="AL192" s="83"/>
      <c r="AM192" s="83"/>
      <c r="AN192" s="83" t="s">
        <v>443</v>
      </c>
      <c r="AO192" s="83"/>
      <c r="AP192" s="83"/>
      <c r="AQ192" s="83"/>
      <c r="AS192" t="str">
        <f t="shared" si="27"/>
        <v>y</v>
      </c>
      <c r="AT192" t="str">
        <f t="shared" si="28"/>
        <v>y</v>
      </c>
      <c r="AU192" t="str">
        <f t="shared" si="29"/>
        <v>y</v>
      </c>
      <c r="AV192" t="str">
        <f t="shared" si="30"/>
        <v>y</v>
      </c>
      <c r="AW192" t="str">
        <f t="shared" si="31"/>
        <v>y</v>
      </c>
      <c r="AX192" t="str">
        <f t="shared" si="32"/>
        <v>y</v>
      </c>
      <c r="AZ192">
        <v>0</v>
      </c>
      <c r="BA192" s="77">
        <f t="shared" si="33"/>
        <v>0</v>
      </c>
      <c r="BC192">
        <v>0</v>
      </c>
      <c r="BD192" s="77">
        <f t="shared" si="34"/>
        <v>0</v>
      </c>
      <c r="BF192">
        <v>0</v>
      </c>
      <c r="BG192" s="107">
        <f t="shared" si="35"/>
        <v>0</v>
      </c>
      <c r="BI192">
        <v>0</v>
      </c>
      <c r="BJ192" s="107">
        <f t="shared" si="36"/>
        <v>0</v>
      </c>
      <c r="BL192">
        <v>0</v>
      </c>
      <c r="BM192" s="117">
        <f t="shared" si="37"/>
        <v>0</v>
      </c>
      <c r="BO192">
        <v>0</v>
      </c>
      <c r="BP192" s="107">
        <f t="shared" si="38"/>
        <v>0</v>
      </c>
    </row>
    <row r="193" spans="1:68">
      <c r="A193" s="48">
        <v>188</v>
      </c>
      <c r="B193" s="48"/>
      <c r="C193" s="48"/>
      <c r="D193" s="69"/>
      <c r="E193" s="69"/>
      <c r="F193" s="69" t="s">
        <v>444</v>
      </c>
      <c r="G193" s="69"/>
      <c r="H193" s="69"/>
      <c r="I193" s="69"/>
      <c r="J193" s="54">
        <v>0</v>
      </c>
      <c r="K193" s="54">
        <v>0</v>
      </c>
      <c r="L193" s="54">
        <v>0</v>
      </c>
      <c r="M193" s="54">
        <v>0</v>
      </c>
      <c r="N193" s="54">
        <v>0</v>
      </c>
      <c r="O193" s="54">
        <v>0</v>
      </c>
      <c r="P193" s="54">
        <v>0</v>
      </c>
      <c r="Q193" s="54">
        <v>0</v>
      </c>
      <c r="R193" s="54">
        <v>0</v>
      </c>
      <c r="S193" s="65">
        <v>0</v>
      </c>
      <c r="T193" s="65">
        <v>0</v>
      </c>
      <c r="U193" s="101">
        <v>0</v>
      </c>
      <c r="V193" s="77">
        <v>0</v>
      </c>
      <c r="W193" s="105">
        <v>0</v>
      </c>
      <c r="X193" s="105">
        <v>0</v>
      </c>
      <c r="Y193" s="105">
        <v>0</v>
      </c>
      <c r="Z193" s="105">
        <v>0</v>
      </c>
      <c r="AA193" s="105">
        <v>0</v>
      </c>
      <c r="AB193" s="105">
        <v>0</v>
      </c>
      <c r="AC193" s="105">
        <v>0</v>
      </c>
      <c r="AD193" s="105">
        <v>0</v>
      </c>
      <c r="AE193" s="105">
        <v>0</v>
      </c>
      <c r="AF193" s="105">
        <v>0</v>
      </c>
      <c r="AG193" s="105">
        <v>0</v>
      </c>
      <c r="AH193" s="105">
        <v>0</v>
      </c>
      <c r="AI193" s="90">
        <v>0</v>
      </c>
      <c r="AJ193" s="79">
        <f t="shared" si="26"/>
        <v>0</v>
      </c>
      <c r="AL193" s="83"/>
      <c r="AM193" s="83"/>
      <c r="AN193" s="83" t="s">
        <v>444</v>
      </c>
      <c r="AO193" s="83"/>
      <c r="AP193" s="83"/>
      <c r="AQ193" s="83"/>
      <c r="AS193" t="str">
        <f t="shared" si="27"/>
        <v>y</v>
      </c>
      <c r="AT193" t="str">
        <f t="shared" si="28"/>
        <v>y</v>
      </c>
      <c r="AU193" t="str">
        <f t="shared" si="29"/>
        <v>y</v>
      </c>
      <c r="AV193" t="str">
        <f t="shared" si="30"/>
        <v>y</v>
      </c>
      <c r="AW193" t="str">
        <f t="shared" si="31"/>
        <v>y</v>
      </c>
      <c r="AX193" t="str">
        <f t="shared" si="32"/>
        <v>y</v>
      </c>
      <c r="AZ193">
        <v>0</v>
      </c>
      <c r="BA193" s="77">
        <f t="shared" si="33"/>
        <v>0</v>
      </c>
      <c r="BC193">
        <v>0</v>
      </c>
      <c r="BD193" s="77">
        <f t="shared" si="34"/>
        <v>0</v>
      </c>
      <c r="BF193">
        <v>0</v>
      </c>
      <c r="BG193" s="107">
        <f t="shared" si="35"/>
        <v>0</v>
      </c>
      <c r="BI193">
        <v>0</v>
      </c>
      <c r="BJ193" s="107">
        <f t="shared" si="36"/>
        <v>0</v>
      </c>
      <c r="BL193">
        <v>0</v>
      </c>
      <c r="BM193" s="117">
        <f t="shared" si="37"/>
        <v>0</v>
      </c>
      <c r="BO193">
        <v>0</v>
      </c>
      <c r="BP193" s="107">
        <f t="shared" si="38"/>
        <v>0</v>
      </c>
    </row>
    <row r="194" spans="1:68">
      <c r="A194" s="48">
        <v>189</v>
      </c>
      <c r="B194" s="48"/>
      <c r="C194" s="48"/>
      <c r="D194" s="69"/>
      <c r="E194" s="69"/>
      <c r="F194" s="69" t="s">
        <v>445</v>
      </c>
      <c r="G194" s="69"/>
      <c r="H194" s="69"/>
      <c r="I194" s="69"/>
      <c r="J194" s="54">
        <v>0</v>
      </c>
      <c r="K194" s="54">
        <v>0</v>
      </c>
      <c r="L194" s="54">
        <v>0</v>
      </c>
      <c r="M194" s="54">
        <v>0</v>
      </c>
      <c r="N194" s="54">
        <v>0</v>
      </c>
      <c r="O194" s="54">
        <v>0</v>
      </c>
      <c r="P194" s="54">
        <v>0</v>
      </c>
      <c r="Q194" s="54">
        <v>0</v>
      </c>
      <c r="R194" s="54">
        <v>0</v>
      </c>
      <c r="S194" s="65">
        <v>0</v>
      </c>
      <c r="T194" s="65">
        <v>0</v>
      </c>
      <c r="U194" s="101">
        <v>0</v>
      </c>
      <c r="V194" s="77">
        <v>0</v>
      </c>
      <c r="W194" s="105">
        <v>0</v>
      </c>
      <c r="X194" s="105">
        <v>0</v>
      </c>
      <c r="Y194" s="105">
        <v>0</v>
      </c>
      <c r="Z194" s="105">
        <v>0</v>
      </c>
      <c r="AA194" s="105">
        <v>0</v>
      </c>
      <c r="AB194" s="105">
        <v>0</v>
      </c>
      <c r="AC194" s="105">
        <v>0</v>
      </c>
      <c r="AD194" s="105">
        <v>0</v>
      </c>
      <c r="AE194" s="105">
        <v>0</v>
      </c>
      <c r="AF194" s="105">
        <v>0</v>
      </c>
      <c r="AG194" s="105">
        <v>0</v>
      </c>
      <c r="AH194" s="105">
        <v>0</v>
      </c>
      <c r="AI194" s="90">
        <v>0</v>
      </c>
      <c r="AJ194" s="79">
        <f t="shared" si="26"/>
        <v>0</v>
      </c>
      <c r="AL194" s="83"/>
      <c r="AM194" s="83"/>
      <c r="AN194" s="83" t="s">
        <v>445</v>
      </c>
      <c r="AO194" s="83"/>
      <c r="AP194" s="83"/>
      <c r="AQ194" s="83"/>
      <c r="AS194" t="str">
        <f t="shared" si="27"/>
        <v>y</v>
      </c>
      <c r="AT194" t="str">
        <f t="shared" si="28"/>
        <v>y</v>
      </c>
      <c r="AU194" t="str">
        <f t="shared" si="29"/>
        <v>y</v>
      </c>
      <c r="AV194" t="str">
        <f t="shared" si="30"/>
        <v>y</v>
      </c>
      <c r="AW194" t="str">
        <f t="shared" si="31"/>
        <v>y</v>
      </c>
      <c r="AX194" t="str">
        <f t="shared" si="32"/>
        <v>y</v>
      </c>
      <c r="AZ194">
        <v>0</v>
      </c>
      <c r="BA194" s="77">
        <f t="shared" si="33"/>
        <v>0</v>
      </c>
      <c r="BC194">
        <v>0</v>
      </c>
      <c r="BD194" s="77">
        <f t="shared" si="34"/>
        <v>0</v>
      </c>
      <c r="BF194">
        <v>0</v>
      </c>
      <c r="BG194" s="107">
        <f t="shared" si="35"/>
        <v>0</v>
      </c>
      <c r="BI194">
        <v>0</v>
      </c>
      <c r="BJ194" s="107">
        <f t="shared" si="36"/>
        <v>0</v>
      </c>
      <c r="BL194">
        <v>0</v>
      </c>
      <c r="BM194" s="117">
        <f t="shared" si="37"/>
        <v>0</v>
      </c>
      <c r="BO194">
        <v>0</v>
      </c>
      <c r="BP194" s="107">
        <f t="shared" si="38"/>
        <v>0</v>
      </c>
    </row>
    <row r="195" spans="1:68">
      <c r="A195" s="48">
        <v>190</v>
      </c>
      <c r="B195" s="48"/>
      <c r="C195" s="48"/>
      <c r="D195" s="69"/>
      <c r="E195" s="69"/>
      <c r="F195" s="69" t="s">
        <v>446</v>
      </c>
      <c r="G195" s="69"/>
      <c r="H195" s="69"/>
      <c r="I195" s="69"/>
      <c r="J195" s="54">
        <v>0</v>
      </c>
      <c r="K195" s="54">
        <v>0</v>
      </c>
      <c r="L195" s="54">
        <v>0</v>
      </c>
      <c r="M195" s="54">
        <v>0</v>
      </c>
      <c r="N195" s="54">
        <v>0</v>
      </c>
      <c r="O195" s="54">
        <v>0</v>
      </c>
      <c r="P195" s="54">
        <v>0</v>
      </c>
      <c r="Q195" s="54">
        <v>0</v>
      </c>
      <c r="R195" s="54">
        <v>0</v>
      </c>
      <c r="S195" s="65">
        <v>0</v>
      </c>
      <c r="T195" s="65">
        <v>0</v>
      </c>
      <c r="U195" s="101">
        <v>0</v>
      </c>
      <c r="V195" s="77">
        <v>0</v>
      </c>
      <c r="W195" s="105">
        <v>0</v>
      </c>
      <c r="X195" s="105">
        <v>0</v>
      </c>
      <c r="Y195" s="105">
        <v>0</v>
      </c>
      <c r="Z195" s="105">
        <v>0</v>
      </c>
      <c r="AA195" s="105">
        <v>0</v>
      </c>
      <c r="AB195" s="105">
        <v>0</v>
      </c>
      <c r="AC195" s="105">
        <v>0</v>
      </c>
      <c r="AD195" s="105">
        <v>0</v>
      </c>
      <c r="AE195" s="105">
        <v>0</v>
      </c>
      <c r="AF195" s="105">
        <v>0</v>
      </c>
      <c r="AG195" s="105">
        <v>0</v>
      </c>
      <c r="AH195" s="105">
        <v>0</v>
      </c>
      <c r="AI195" s="90">
        <v>0</v>
      </c>
      <c r="AJ195" s="79">
        <f t="shared" si="26"/>
        <v>0</v>
      </c>
      <c r="AL195" s="83"/>
      <c r="AM195" s="83"/>
      <c r="AN195" s="83" t="s">
        <v>446</v>
      </c>
      <c r="AO195" s="83"/>
      <c r="AP195" s="83"/>
      <c r="AQ195" s="83"/>
      <c r="AS195" t="str">
        <f t="shared" si="27"/>
        <v>y</v>
      </c>
      <c r="AT195" t="str">
        <f t="shared" si="28"/>
        <v>y</v>
      </c>
      <c r="AU195" t="str">
        <f t="shared" si="29"/>
        <v>y</v>
      </c>
      <c r="AV195" t="str">
        <f t="shared" si="30"/>
        <v>y</v>
      </c>
      <c r="AW195" t="str">
        <f t="shared" si="31"/>
        <v>y</v>
      </c>
      <c r="AX195" t="str">
        <f t="shared" si="32"/>
        <v>y</v>
      </c>
      <c r="AZ195">
        <v>0</v>
      </c>
      <c r="BA195" s="77">
        <f t="shared" si="33"/>
        <v>0</v>
      </c>
      <c r="BC195">
        <v>0</v>
      </c>
      <c r="BD195" s="77">
        <f t="shared" si="34"/>
        <v>0</v>
      </c>
      <c r="BF195">
        <v>0</v>
      </c>
      <c r="BG195" s="107">
        <f t="shared" si="35"/>
        <v>0</v>
      </c>
      <c r="BI195">
        <v>0</v>
      </c>
      <c r="BJ195" s="107">
        <f t="shared" si="36"/>
        <v>0</v>
      </c>
      <c r="BL195">
        <v>0</v>
      </c>
      <c r="BM195" s="117">
        <f t="shared" si="37"/>
        <v>0</v>
      </c>
      <c r="BO195">
        <v>0</v>
      </c>
      <c r="BP195" s="107">
        <f t="shared" si="38"/>
        <v>0</v>
      </c>
    </row>
    <row r="196" spans="1:68">
      <c r="A196" s="48">
        <v>191</v>
      </c>
      <c r="B196" s="48"/>
      <c r="C196" s="48"/>
      <c r="D196" s="67"/>
      <c r="E196" s="67"/>
      <c r="F196" s="67" t="s">
        <v>447</v>
      </c>
      <c r="G196" s="67"/>
      <c r="H196" s="67"/>
      <c r="I196" s="67"/>
      <c r="J196" s="54">
        <v>0</v>
      </c>
      <c r="K196" s="54">
        <v>0</v>
      </c>
      <c r="L196" s="54">
        <v>0</v>
      </c>
      <c r="M196" s="54">
        <v>0</v>
      </c>
      <c r="N196" s="54">
        <v>0</v>
      </c>
      <c r="O196" s="54">
        <v>0</v>
      </c>
      <c r="P196" s="54">
        <v>0</v>
      </c>
      <c r="Q196" s="54">
        <v>0</v>
      </c>
      <c r="R196" s="54">
        <v>0</v>
      </c>
      <c r="S196" s="65">
        <v>0</v>
      </c>
      <c r="T196" s="65">
        <v>0</v>
      </c>
      <c r="U196" s="101">
        <v>0</v>
      </c>
      <c r="V196" s="77">
        <v>0</v>
      </c>
      <c r="W196" s="105">
        <v>0</v>
      </c>
      <c r="X196" s="105">
        <v>0</v>
      </c>
      <c r="Y196" s="105">
        <v>0</v>
      </c>
      <c r="Z196" s="105">
        <v>0</v>
      </c>
      <c r="AA196" s="105">
        <v>0</v>
      </c>
      <c r="AB196" s="105">
        <v>0</v>
      </c>
      <c r="AC196" s="105">
        <v>0</v>
      </c>
      <c r="AD196" s="105">
        <v>0</v>
      </c>
      <c r="AE196" s="105">
        <v>0</v>
      </c>
      <c r="AF196" s="105">
        <v>0</v>
      </c>
      <c r="AG196" s="105">
        <v>0</v>
      </c>
      <c r="AH196" s="105">
        <v>0</v>
      </c>
      <c r="AI196" s="90">
        <v>0</v>
      </c>
      <c r="AJ196" s="79">
        <f t="shared" si="26"/>
        <v>0</v>
      </c>
      <c r="AL196" s="83"/>
      <c r="AM196" s="83"/>
      <c r="AN196" s="83" t="s">
        <v>447</v>
      </c>
      <c r="AO196" s="83"/>
      <c r="AP196" s="83"/>
      <c r="AQ196" s="83"/>
      <c r="AS196" t="str">
        <f t="shared" si="27"/>
        <v>y</v>
      </c>
      <c r="AT196" t="str">
        <f t="shared" si="28"/>
        <v>y</v>
      </c>
      <c r="AU196" t="str">
        <f t="shared" si="29"/>
        <v>y</v>
      </c>
      <c r="AV196" t="str">
        <f t="shared" si="30"/>
        <v>y</v>
      </c>
      <c r="AW196" t="str">
        <f t="shared" si="31"/>
        <v>y</v>
      </c>
      <c r="AX196" t="str">
        <f t="shared" si="32"/>
        <v>y</v>
      </c>
      <c r="AZ196">
        <v>0</v>
      </c>
      <c r="BA196" s="77">
        <f t="shared" si="33"/>
        <v>0</v>
      </c>
      <c r="BC196">
        <v>0</v>
      </c>
      <c r="BD196" s="77">
        <f t="shared" si="34"/>
        <v>0</v>
      </c>
      <c r="BF196">
        <v>0</v>
      </c>
      <c r="BG196" s="107">
        <f t="shared" si="35"/>
        <v>0</v>
      </c>
      <c r="BI196">
        <v>0</v>
      </c>
      <c r="BJ196" s="107">
        <f t="shared" si="36"/>
        <v>0</v>
      </c>
      <c r="BL196">
        <v>0</v>
      </c>
      <c r="BM196" s="117">
        <f t="shared" si="37"/>
        <v>0</v>
      </c>
      <c r="BO196">
        <v>0</v>
      </c>
      <c r="BP196" s="107">
        <f t="shared" si="38"/>
        <v>0</v>
      </c>
    </row>
    <row r="197" spans="1:68">
      <c r="A197" s="48">
        <v>192</v>
      </c>
      <c r="B197" s="48"/>
      <c r="C197" s="48"/>
      <c r="D197" s="66"/>
      <c r="E197" s="66" t="s">
        <v>129</v>
      </c>
      <c r="F197" s="66"/>
      <c r="G197" s="66"/>
      <c r="H197" s="66"/>
      <c r="I197" s="66"/>
      <c r="J197" s="54">
        <v>7237480502</v>
      </c>
      <c r="K197" s="54">
        <v>7244646164</v>
      </c>
      <c r="L197" s="54">
        <v>6387703095</v>
      </c>
      <c r="M197" s="54">
        <v>6143434846</v>
      </c>
      <c r="N197" s="54">
        <v>6257730328</v>
      </c>
      <c r="O197" s="54">
        <v>6359222181</v>
      </c>
      <c r="P197" s="54">
        <v>5982824454</v>
      </c>
      <c r="Q197" s="54">
        <v>5836559223</v>
      </c>
      <c r="R197" s="54">
        <v>5929927821</v>
      </c>
      <c r="S197" s="65">
        <v>3246393866</v>
      </c>
      <c r="T197" s="65">
        <v>3301121515</v>
      </c>
      <c r="U197" s="101">
        <v>0</v>
      </c>
      <c r="V197" s="77">
        <v>0</v>
      </c>
      <c r="W197" s="105">
        <v>0</v>
      </c>
      <c r="X197" s="105">
        <v>270379168015</v>
      </c>
      <c r="Y197" s="105">
        <v>238930270201</v>
      </c>
      <c r="Z197" s="105">
        <v>260172482523</v>
      </c>
      <c r="AA197" s="105">
        <v>558218695459</v>
      </c>
      <c r="AB197" s="105">
        <v>753606639217</v>
      </c>
      <c r="AC197" s="105">
        <v>826075180606</v>
      </c>
      <c r="AD197" s="105">
        <v>781110010792</v>
      </c>
      <c r="AE197" s="105">
        <v>1263688695785</v>
      </c>
      <c r="AF197" s="105">
        <v>1605093317634</v>
      </c>
      <c r="AG197" s="105">
        <v>238930270201</v>
      </c>
      <c r="AH197" s="105">
        <v>1594857231511</v>
      </c>
      <c r="AI197" s="90">
        <v>1594857231511</v>
      </c>
      <c r="AJ197" s="79">
        <f t="shared" si="26"/>
        <v>0</v>
      </c>
      <c r="AL197" s="82"/>
      <c r="AM197" s="82" t="s">
        <v>129</v>
      </c>
      <c r="AN197" s="82"/>
      <c r="AO197" s="82"/>
      <c r="AP197" s="82"/>
      <c r="AQ197" s="82"/>
      <c r="AS197" t="str">
        <f t="shared" si="27"/>
        <v>y</v>
      </c>
      <c r="AT197" t="str">
        <f t="shared" si="28"/>
        <v>y</v>
      </c>
      <c r="AU197" t="str">
        <f t="shared" si="29"/>
        <v>y</v>
      </c>
      <c r="AV197" t="str">
        <f t="shared" si="30"/>
        <v>y</v>
      </c>
      <c r="AW197" t="str">
        <f t="shared" si="31"/>
        <v>y</v>
      </c>
      <c r="AX197" t="str">
        <f t="shared" si="32"/>
        <v>y</v>
      </c>
      <c r="AZ197">
        <v>0</v>
      </c>
      <c r="BA197" s="77">
        <f t="shared" si="33"/>
        <v>0</v>
      </c>
      <c r="BC197">
        <v>0</v>
      </c>
      <c r="BD197" s="77">
        <f t="shared" si="34"/>
        <v>0</v>
      </c>
      <c r="BF197">
        <v>260172482523</v>
      </c>
      <c r="BG197" s="107">
        <f t="shared" si="35"/>
        <v>0</v>
      </c>
      <c r="BI197">
        <v>558218695459</v>
      </c>
      <c r="BJ197" s="107">
        <f t="shared" si="36"/>
        <v>0</v>
      </c>
      <c r="BL197">
        <v>826075180606</v>
      </c>
      <c r="BM197" s="117">
        <f t="shared" si="37"/>
        <v>0</v>
      </c>
      <c r="BO197">
        <v>781110010792</v>
      </c>
      <c r="BP197" s="107">
        <f t="shared" si="38"/>
        <v>0</v>
      </c>
    </row>
    <row r="198" spans="1:68">
      <c r="A198" s="48">
        <v>193</v>
      </c>
      <c r="B198" s="48"/>
      <c r="C198" s="48"/>
      <c r="D198" s="67"/>
      <c r="E198" s="67"/>
      <c r="F198" s="67" t="s">
        <v>448</v>
      </c>
      <c r="G198" s="67"/>
      <c r="H198" s="67"/>
      <c r="I198" s="67"/>
      <c r="J198" s="54">
        <v>7237480502</v>
      </c>
      <c r="K198" s="54">
        <v>7244646164</v>
      </c>
      <c r="L198" s="54">
        <v>6387703095</v>
      </c>
      <c r="M198" s="54">
        <v>6143434846</v>
      </c>
      <c r="N198" s="54">
        <v>6257730328</v>
      </c>
      <c r="O198" s="54">
        <v>6359222181</v>
      </c>
      <c r="P198" s="54">
        <v>5982824454</v>
      </c>
      <c r="Q198" s="54">
        <v>5836559223</v>
      </c>
      <c r="R198" s="54">
        <v>5929927821</v>
      </c>
      <c r="S198" s="65">
        <v>3246393866</v>
      </c>
      <c r="T198" s="65">
        <v>3301121515</v>
      </c>
      <c r="U198" s="101">
        <v>0</v>
      </c>
      <c r="V198" s="77">
        <v>0</v>
      </c>
      <c r="W198" s="105">
        <v>0</v>
      </c>
      <c r="X198" s="105">
        <v>270379168015</v>
      </c>
      <c r="Y198" s="105">
        <v>238930270201</v>
      </c>
      <c r="Z198" s="105">
        <v>260172482523</v>
      </c>
      <c r="AA198" s="105">
        <v>558218695459</v>
      </c>
      <c r="AB198" s="105">
        <v>753606639217</v>
      </c>
      <c r="AC198" s="105">
        <v>826075180606</v>
      </c>
      <c r="AD198" s="105">
        <v>781110010792</v>
      </c>
      <c r="AE198" s="105">
        <v>1263688695785</v>
      </c>
      <c r="AF198" s="105">
        <v>1605093317634</v>
      </c>
      <c r="AG198" s="105">
        <v>238930270201</v>
      </c>
      <c r="AH198" s="105">
        <v>1594857231511</v>
      </c>
      <c r="AI198" s="90">
        <v>1594857231511</v>
      </c>
      <c r="AJ198" s="79">
        <f t="shared" ref="AJ198:AJ261" si="39">Y198-AG198</f>
        <v>0</v>
      </c>
      <c r="AL198" s="83"/>
      <c r="AM198" s="83"/>
      <c r="AN198" s="83" t="s">
        <v>448</v>
      </c>
      <c r="AO198" s="83"/>
      <c r="AP198" s="83"/>
      <c r="AQ198" s="83"/>
      <c r="AS198" t="str">
        <f t="shared" ref="AS198:AS261" si="40">IF(AL198=D198,"y","no!!!!!!!!!!!!!!!")</f>
        <v>y</v>
      </c>
      <c r="AT198" t="str">
        <f t="shared" ref="AT198:AT261" si="41">IF(AM198=E198,"y","no!!!!!!!!!!!!!!!")</f>
        <v>y</v>
      </c>
      <c r="AU198" t="str">
        <f t="shared" ref="AU198:AU261" si="42">IF(AN198=F198,"y","no!!!!!!!!!!!!!!!")</f>
        <v>y</v>
      </c>
      <c r="AV198" t="str">
        <f t="shared" ref="AV198:AV261" si="43">IF(AO198=G198,"y","no!!!!!!!!!!!!!!!")</f>
        <v>y</v>
      </c>
      <c r="AW198" t="str">
        <f t="shared" ref="AW198:AW261" si="44">IF(AP198=H198,"y","no!!!!!!!!!!!!!!!")</f>
        <v>y</v>
      </c>
      <c r="AX198" t="str">
        <f t="shared" ref="AX198:AX261" si="45">IF(AQ198=I198,"y","no!!!!!!!!!!!!!!!")</f>
        <v>y</v>
      </c>
      <c r="AZ198">
        <v>0</v>
      </c>
      <c r="BA198" s="77">
        <f t="shared" ref="BA198:BA261" si="46">AZ198-V198</f>
        <v>0</v>
      </c>
      <c r="BC198">
        <v>0</v>
      </c>
      <c r="BD198" s="77">
        <f t="shared" ref="BD198:BD261" si="47">BC198-V198</f>
        <v>0</v>
      </c>
      <c r="BF198">
        <v>260172482523</v>
      </c>
      <c r="BG198" s="107">
        <f t="shared" ref="BG198:BG261" si="48">BF198-Z198</f>
        <v>0</v>
      </c>
      <c r="BI198">
        <v>558218695459</v>
      </c>
      <c r="BJ198" s="107">
        <f t="shared" ref="BJ198:BJ261" si="49">BI198-AA198</f>
        <v>0</v>
      </c>
      <c r="BL198">
        <v>826075180606</v>
      </c>
      <c r="BM198" s="117">
        <f t="shared" ref="BM198:BM261" si="50">BL198-AC198</f>
        <v>0</v>
      </c>
      <c r="BO198">
        <v>781110010792</v>
      </c>
      <c r="BP198" s="107">
        <f t="shared" ref="BP198:BP261" si="51">BO198-AD198</f>
        <v>0</v>
      </c>
    </row>
    <row r="199" spans="1:68">
      <c r="A199" s="48">
        <v>194</v>
      </c>
      <c r="B199" s="48"/>
      <c r="C199" s="48"/>
      <c r="D199" s="67"/>
      <c r="E199" s="67"/>
      <c r="F199" s="67" t="s">
        <v>449</v>
      </c>
      <c r="G199" s="67"/>
      <c r="H199" s="67"/>
      <c r="I199" s="67"/>
      <c r="J199" s="54">
        <v>0</v>
      </c>
      <c r="K199" s="54">
        <v>0</v>
      </c>
      <c r="L199" s="54">
        <v>0</v>
      </c>
      <c r="M199" s="54">
        <v>0</v>
      </c>
      <c r="N199" s="54">
        <v>0</v>
      </c>
      <c r="O199" s="54">
        <v>0</v>
      </c>
      <c r="P199" s="54">
        <v>0</v>
      </c>
      <c r="Q199" s="54">
        <v>0</v>
      </c>
      <c r="R199" s="54">
        <v>0</v>
      </c>
      <c r="S199" s="65">
        <v>0</v>
      </c>
      <c r="T199" s="65">
        <v>0</v>
      </c>
      <c r="U199" s="101">
        <v>0</v>
      </c>
      <c r="V199" s="77">
        <v>0</v>
      </c>
      <c r="W199" s="105">
        <v>0</v>
      </c>
      <c r="X199" s="105">
        <v>0</v>
      </c>
      <c r="Y199" s="105">
        <v>0</v>
      </c>
      <c r="Z199" s="105">
        <v>0</v>
      </c>
      <c r="AA199" s="105">
        <v>0</v>
      </c>
      <c r="AB199" s="105">
        <v>0</v>
      </c>
      <c r="AC199" s="105">
        <v>0</v>
      </c>
      <c r="AD199" s="105">
        <v>0</v>
      </c>
      <c r="AE199" s="105">
        <v>0</v>
      </c>
      <c r="AF199" s="105">
        <v>0</v>
      </c>
      <c r="AG199" s="105">
        <v>0</v>
      </c>
      <c r="AH199" s="105">
        <v>0</v>
      </c>
      <c r="AI199" s="90">
        <v>0</v>
      </c>
      <c r="AJ199" s="79">
        <f t="shared" si="39"/>
        <v>0</v>
      </c>
      <c r="AL199" s="83"/>
      <c r="AM199" s="83"/>
      <c r="AN199" s="83" t="s">
        <v>449</v>
      </c>
      <c r="AO199" s="83"/>
      <c r="AP199" s="83"/>
      <c r="AQ199" s="83"/>
      <c r="AS199" t="str">
        <f t="shared" si="40"/>
        <v>y</v>
      </c>
      <c r="AT199" t="str">
        <f t="shared" si="41"/>
        <v>y</v>
      </c>
      <c r="AU199" t="str">
        <f t="shared" si="42"/>
        <v>y</v>
      </c>
      <c r="AV199" t="str">
        <f t="shared" si="43"/>
        <v>y</v>
      </c>
      <c r="AW199" t="str">
        <f t="shared" si="44"/>
        <v>y</v>
      </c>
      <c r="AX199" t="str">
        <f t="shared" si="45"/>
        <v>y</v>
      </c>
      <c r="AZ199">
        <v>0</v>
      </c>
      <c r="BA199" s="77">
        <f t="shared" si="46"/>
        <v>0</v>
      </c>
      <c r="BC199">
        <v>0</v>
      </c>
      <c r="BD199" s="77">
        <f t="shared" si="47"/>
        <v>0</v>
      </c>
      <c r="BF199">
        <v>0</v>
      </c>
      <c r="BG199" s="107">
        <f t="shared" si="48"/>
        <v>0</v>
      </c>
      <c r="BI199">
        <v>0</v>
      </c>
      <c r="BJ199" s="107">
        <f t="shared" si="49"/>
        <v>0</v>
      </c>
      <c r="BL199">
        <v>0</v>
      </c>
      <c r="BM199" s="117">
        <f t="shared" si="50"/>
        <v>0</v>
      </c>
      <c r="BO199">
        <v>0</v>
      </c>
      <c r="BP199" s="107">
        <f t="shared" si="51"/>
        <v>0</v>
      </c>
    </row>
    <row r="200" spans="1:68">
      <c r="A200" s="48">
        <v>195</v>
      </c>
      <c r="B200" s="48"/>
      <c r="C200" s="48"/>
      <c r="D200" s="66"/>
      <c r="E200" s="66" t="s">
        <v>130</v>
      </c>
      <c r="F200" s="66"/>
      <c r="G200" s="66"/>
      <c r="H200" s="66"/>
      <c r="I200" s="66"/>
      <c r="J200" s="54">
        <v>0</v>
      </c>
      <c r="K200" s="54">
        <v>0</v>
      </c>
      <c r="L200" s="54">
        <v>0</v>
      </c>
      <c r="M200" s="54">
        <v>0</v>
      </c>
      <c r="N200" s="54">
        <v>0</v>
      </c>
      <c r="O200" s="54">
        <v>0</v>
      </c>
      <c r="P200" s="54">
        <v>0</v>
      </c>
      <c r="Q200" s="54">
        <v>0</v>
      </c>
      <c r="R200" s="54">
        <v>0</v>
      </c>
      <c r="S200" s="65">
        <v>0</v>
      </c>
      <c r="T200" s="65">
        <v>0</v>
      </c>
      <c r="U200" s="101">
        <v>0</v>
      </c>
      <c r="V200" s="77">
        <v>0</v>
      </c>
      <c r="W200" s="105">
        <v>0</v>
      </c>
      <c r="X200" s="105">
        <v>0</v>
      </c>
      <c r="Y200" s="105">
        <v>0</v>
      </c>
      <c r="Z200" s="105">
        <v>0</v>
      </c>
      <c r="AA200" s="105">
        <v>0</v>
      </c>
      <c r="AB200" s="105">
        <v>0</v>
      </c>
      <c r="AC200" s="105">
        <v>0</v>
      </c>
      <c r="AD200" s="105">
        <v>0</v>
      </c>
      <c r="AE200" s="105">
        <v>0</v>
      </c>
      <c r="AF200" s="105">
        <v>0</v>
      </c>
      <c r="AG200" s="105">
        <v>0</v>
      </c>
      <c r="AH200" s="105">
        <v>0</v>
      </c>
      <c r="AI200" s="90">
        <v>0</v>
      </c>
      <c r="AJ200" s="79">
        <f t="shared" si="39"/>
        <v>0</v>
      </c>
      <c r="AL200" s="82"/>
      <c r="AM200" s="82" t="s">
        <v>130</v>
      </c>
      <c r="AN200" s="82"/>
      <c r="AO200" s="82"/>
      <c r="AP200" s="82"/>
      <c r="AQ200" s="82"/>
      <c r="AS200" t="str">
        <f t="shared" si="40"/>
        <v>y</v>
      </c>
      <c r="AT200" t="str">
        <f t="shared" si="41"/>
        <v>y</v>
      </c>
      <c r="AU200" t="str">
        <f t="shared" si="42"/>
        <v>y</v>
      </c>
      <c r="AV200" t="str">
        <f t="shared" si="43"/>
        <v>y</v>
      </c>
      <c r="AW200" t="str">
        <f t="shared" si="44"/>
        <v>y</v>
      </c>
      <c r="AX200" t="str">
        <f t="shared" si="45"/>
        <v>y</v>
      </c>
      <c r="AZ200">
        <v>0</v>
      </c>
      <c r="BA200" s="77">
        <f t="shared" si="46"/>
        <v>0</v>
      </c>
      <c r="BC200">
        <v>0</v>
      </c>
      <c r="BD200" s="77">
        <f t="shared" si="47"/>
        <v>0</v>
      </c>
      <c r="BF200">
        <v>0</v>
      </c>
      <c r="BG200" s="107">
        <f t="shared" si="48"/>
        <v>0</v>
      </c>
      <c r="BI200">
        <v>0</v>
      </c>
      <c r="BJ200" s="107">
        <f t="shared" si="49"/>
        <v>0</v>
      </c>
      <c r="BL200">
        <v>0</v>
      </c>
      <c r="BM200" s="117">
        <f t="shared" si="50"/>
        <v>0</v>
      </c>
      <c r="BO200">
        <v>0</v>
      </c>
      <c r="BP200" s="107">
        <f t="shared" si="51"/>
        <v>0</v>
      </c>
    </row>
    <row r="201" spans="1:68">
      <c r="A201" s="48">
        <v>196</v>
      </c>
      <c r="B201" s="48"/>
      <c r="C201" s="48"/>
      <c r="D201" s="67"/>
      <c r="E201" s="67"/>
      <c r="F201" s="67" t="s">
        <v>450</v>
      </c>
      <c r="G201" s="67"/>
      <c r="H201" s="67"/>
      <c r="I201" s="67"/>
      <c r="J201" s="54">
        <v>0</v>
      </c>
      <c r="K201" s="54">
        <v>0</v>
      </c>
      <c r="L201" s="54">
        <v>0</v>
      </c>
      <c r="M201" s="54">
        <v>0</v>
      </c>
      <c r="N201" s="54">
        <v>0</v>
      </c>
      <c r="O201" s="54">
        <v>0</v>
      </c>
      <c r="P201" s="54">
        <v>0</v>
      </c>
      <c r="Q201" s="54">
        <v>0</v>
      </c>
      <c r="R201" s="54">
        <v>0</v>
      </c>
      <c r="S201" s="65">
        <v>0</v>
      </c>
      <c r="T201" s="65">
        <v>0</v>
      </c>
      <c r="U201" s="101">
        <v>0</v>
      </c>
      <c r="V201" s="77">
        <v>0</v>
      </c>
      <c r="W201" s="105">
        <v>0</v>
      </c>
      <c r="X201" s="105">
        <v>0</v>
      </c>
      <c r="Y201" s="105">
        <v>0</v>
      </c>
      <c r="Z201" s="105">
        <v>0</v>
      </c>
      <c r="AA201" s="105">
        <v>0</v>
      </c>
      <c r="AB201" s="105">
        <v>0</v>
      </c>
      <c r="AC201" s="105">
        <v>0</v>
      </c>
      <c r="AD201" s="105">
        <v>0</v>
      </c>
      <c r="AE201" s="105">
        <v>0</v>
      </c>
      <c r="AF201" s="105">
        <v>0</v>
      </c>
      <c r="AG201" s="105">
        <v>0</v>
      </c>
      <c r="AH201" s="105">
        <v>0</v>
      </c>
      <c r="AI201" s="90">
        <v>0</v>
      </c>
      <c r="AJ201" s="79">
        <f t="shared" si="39"/>
        <v>0</v>
      </c>
      <c r="AL201" s="83"/>
      <c r="AM201" s="83"/>
      <c r="AN201" s="83" t="s">
        <v>450</v>
      </c>
      <c r="AO201" s="83"/>
      <c r="AP201" s="83"/>
      <c r="AQ201" s="83"/>
      <c r="AS201" t="str">
        <f t="shared" si="40"/>
        <v>y</v>
      </c>
      <c r="AT201" t="str">
        <f t="shared" si="41"/>
        <v>y</v>
      </c>
      <c r="AU201" t="str">
        <f t="shared" si="42"/>
        <v>y</v>
      </c>
      <c r="AV201" t="str">
        <f t="shared" si="43"/>
        <v>y</v>
      </c>
      <c r="AW201" t="str">
        <f t="shared" si="44"/>
        <v>y</v>
      </c>
      <c r="AX201" t="str">
        <f t="shared" si="45"/>
        <v>y</v>
      </c>
      <c r="AZ201">
        <v>0</v>
      </c>
      <c r="BA201" s="77">
        <f t="shared" si="46"/>
        <v>0</v>
      </c>
      <c r="BC201">
        <v>0</v>
      </c>
      <c r="BD201" s="77">
        <f t="shared" si="47"/>
        <v>0</v>
      </c>
      <c r="BF201">
        <v>0</v>
      </c>
      <c r="BG201" s="107">
        <f t="shared" si="48"/>
        <v>0</v>
      </c>
      <c r="BI201">
        <v>0</v>
      </c>
      <c r="BJ201" s="107">
        <f t="shared" si="49"/>
        <v>0</v>
      </c>
      <c r="BL201">
        <v>0</v>
      </c>
      <c r="BM201" s="117">
        <f t="shared" si="50"/>
        <v>0</v>
      </c>
      <c r="BO201">
        <v>0</v>
      </c>
      <c r="BP201" s="107">
        <f t="shared" si="51"/>
        <v>0</v>
      </c>
    </row>
    <row r="202" spans="1:68">
      <c r="A202" s="48">
        <v>197</v>
      </c>
      <c r="B202" s="48"/>
      <c r="C202" s="48"/>
      <c r="D202" s="67"/>
      <c r="E202" s="67"/>
      <c r="F202" s="67" t="s">
        <v>451</v>
      </c>
      <c r="G202" s="67"/>
      <c r="H202" s="67"/>
      <c r="I202" s="67"/>
      <c r="J202" s="54">
        <v>0</v>
      </c>
      <c r="K202" s="54">
        <v>0</v>
      </c>
      <c r="L202" s="54">
        <v>0</v>
      </c>
      <c r="M202" s="54">
        <v>0</v>
      </c>
      <c r="N202" s="54">
        <v>0</v>
      </c>
      <c r="O202" s="54">
        <v>0</v>
      </c>
      <c r="P202" s="54">
        <v>0</v>
      </c>
      <c r="Q202" s="54">
        <v>0</v>
      </c>
      <c r="R202" s="54">
        <v>0</v>
      </c>
      <c r="S202" s="65">
        <v>0</v>
      </c>
      <c r="T202" s="65">
        <v>0</v>
      </c>
      <c r="U202" s="101">
        <v>0</v>
      </c>
      <c r="V202" s="77">
        <v>0</v>
      </c>
      <c r="W202" s="105">
        <v>0</v>
      </c>
      <c r="X202" s="105">
        <v>0</v>
      </c>
      <c r="Y202" s="105">
        <v>0</v>
      </c>
      <c r="Z202" s="105">
        <v>0</v>
      </c>
      <c r="AA202" s="105">
        <v>0</v>
      </c>
      <c r="AB202" s="105">
        <v>0</v>
      </c>
      <c r="AC202" s="105">
        <v>0</v>
      </c>
      <c r="AD202" s="105">
        <v>0</v>
      </c>
      <c r="AE202" s="105">
        <v>0</v>
      </c>
      <c r="AF202" s="105">
        <v>0</v>
      </c>
      <c r="AG202" s="105">
        <v>0</v>
      </c>
      <c r="AH202" s="105">
        <v>0</v>
      </c>
      <c r="AI202" s="90">
        <v>0</v>
      </c>
      <c r="AJ202" s="79">
        <f t="shared" si="39"/>
        <v>0</v>
      </c>
      <c r="AL202" s="83"/>
      <c r="AM202" s="83"/>
      <c r="AN202" s="83" t="s">
        <v>451</v>
      </c>
      <c r="AO202" s="83"/>
      <c r="AP202" s="83"/>
      <c r="AQ202" s="83"/>
      <c r="AS202" t="str">
        <f t="shared" si="40"/>
        <v>y</v>
      </c>
      <c r="AT202" t="str">
        <f t="shared" si="41"/>
        <v>y</v>
      </c>
      <c r="AU202" t="str">
        <f t="shared" si="42"/>
        <v>y</v>
      </c>
      <c r="AV202" t="str">
        <f t="shared" si="43"/>
        <v>y</v>
      </c>
      <c r="AW202" t="str">
        <f t="shared" si="44"/>
        <v>y</v>
      </c>
      <c r="AX202" t="str">
        <f t="shared" si="45"/>
        <v>y</v>
      </c>
      <c r="AZ202">
        <v>0</v>
      </c>
      <c r="BA202" s="77">
        <f t="shared" si="46"/>
        <v>0</v>
      </c>
      <c r="BC202">
        <v>0</v>
      </c>
      <c r="BD202" s="77">
        <f t="shared" si="47"/>
        <v>0</v>
      </c>
      <c r="BF202">
        <v>0</v>
      </c>
      <c r="BG202" s="107">
        <f t="shared" si="48"/>
        <v>0</v>
      </c>
      <c r="BI202">
        <v>0</v>
      </c>
      <c r="BJ202" s="107">
        <f t="shared" si="49"/>
        <v>0</v>
      </c>
      <c r="BL202">
        <v>0</v>
      </c>
      <c r="BM202" s="117">
        <f t="shared" si="50"/>
        <v>0</v>
      </c>
      <c r="BO202">
        <v>0</v>
      </c>
      <c r="BP202" s="107">
        <f t="shared" si="51"/>
        <v>0</v>
      </c>
    </row>
    <row r="203" spans="1:68">
      <c r="A203" s="48">
        <v>198</v>
      </c>
      <c r="B203" s="48"/>
      <c r="C203" s="48"/>
      <c r="D203" s="69"/>
      <c r="E203" s="69" t="s">
        <v>131</v>
      </c>
      <c r="F203" s="69"/>
      <c r="G203" s="69"/>
      <c r="H203" s="69"/>
      <c r="I203" s="69"/>
      <c r="J203" s="54">
        <v>0</v>
      </c>
      <c r="K203" s="54">
        <v>0</v>
      </c>
      <c r="L203" s="54">
        <v>0</v>
      </c>
      <c r="M203" s="54">
        <v>0</v>
      </c>
      <c r="N203" s="54">
        <v>3481412911</v>
      </c>
      <c r="O203" s="54">
        <v>0</v>
      </c>
      <c r="P203" s="54">
        <v>0</v>
      </c>
      <c r="Q203" s="54">
        <v>0</v>
      </c>
      <c r="R203" s="54">
        <v>0</v>
      </c>
      <c r="S203" s="65">
        <v>0</v>
      </c>
      <c r="T203" s="65">
        <v>0</v>
      </c>
      <c r="U203" s="101">
        <v>0</v>
      </c>
      <c r="V203" s="77">
        <v>0</v>
      </c>
      <c r="W203" s="105">
        <v>0</v>
      </c>
      <c r="X203" s="105">
        <v>0</v>
      </c>
      <c r="Y203" s="105">
        <v>0</v>
      </c>
      <c r="Z203" s="105">
        <v>0</v>
      </c>
      <c r="AA203" s="105">
        <v>0</v>
      </c>
      <c r="AB203" s="105">
        <v>0</v>
      </c>
      <c r="AC203" s="105">
        <v>0</v>
      </c>
      <c r="AD203" s="105">
        <v>0</v>
      </c>
      <c r="AE203" s="105">
        <v>0</v>
      </c>
      <c r="AF203" s="105">
        <v>1203890482</v>
      </c>
      <c r="AG203" s="105">
        <v>0</v>
      </c>
      <c r="AH203" s="105">
        <v>0</v>
      </c>
      <c r="AI203" s="90">
        <v>0</v>
      </c>
      <c r="AJ203" s="79">
        <f t="shared" si="39"/>
        <v>0</v>
      </c>
      <c r="AL203" s="83"/>
      <c r="AM203" s="83" t="s">
        <v>131</v>
      </c>
      <c r="AN203" s="83"/>
      <c r="AO203" s="83"/>
      <c r="AP203" s="83"/>
      <c r="AQ203" s="83"/>
      <c r="AS203" t="str">
        <f t="shared" si="40"/>
        <v>y</v>
      </c>
      <c r="AT203" t="str">
        <f t="shared" si="41"/>
        <v>y</v>
      </c>
      <c r="AU203" t="str">
        <f t="shared" si="42"/>
        <v>y</v>
      </c>
      <c r="AV203" t="str">
        <f t="shared" si="43"/>
        <v>y</v>
      </c>
      <c r="AW203" t="str">
        <f t="shared" si="44"/>
        <v>y</v>
      </c>
      <c r="AX203" t="str">
        <f t="shared" si="45"/>
        <v>y</v>
      </c>
      <c r="AZ203">
        <v>0</v>
      </c>
      <c r="BA203" s="77">
        <f t="shared" si="46"/>
        <v>0</v>
      </c>
      <c r="BC203">
        <v>0</v>
      </c>
      <c r="BD203" s="77">
        <f t="shared" si="47"/>
        <v>0</v>
      </c>
      <c r="BF203">
        <v>0</v>
      </c>
      <c r="BG203" s="107">
        <f t="shared" si="48"/>
        <v>0</v>
      </c>
      <c r="BI203">
        <v>0</v>
      </c>
      <c r="BJ203" s="107">
        <f t="shared" si="49"/>
        <v>0</v>
      </c>
      <c r="BL203">
        <v>0</v>
      </c>
      <c r="BM203" s="117">
        <f t="shared" si="50"/>
        <v>0</v>
      </c>
      <c r="BO203">
        <v>0</v>
      </c>
      <c r="BP203" s="107">
        <f t="shared" si="51"/>
        <v>0</v>
      </c>
    </row>
    <row r="204" spans="1:68">
      <c r="A204" s="48">
        <v>199</v>
      </c>
      <c r="B204" s="48"/>
      <c r="C204" s="48"/>
      <c r="D204" s="69" t="s">
        <v>123</v>
      </c>
      <c r="E204" s="69"/>
      <c r="F204" s="69"/>
      <c r="G204" s="69"/>
      <c r="H204" s="69"/>
      <c r="I204" s="69"/>
      <c r="J204" s="54">
        <v>0</v>
      </c>
      <c r="K204" s="54">
        <v>0</v>
      </c>
      <c r="L204" s="54">
        <v>0</v>
      </c>
      <c r="M204" s="54">
        <v>0</v>
      </c>
      <c r="N204" s="54">
        <v>0</v>
      </c>
      <c r="O204" s="54">
        <v>0</v>
      </c>
      <c r="P204" s="54">
        <v>0</v>
      </c>
      <c r="Q204" s="54">
        <v>0</v>
      </c>
      <c r="R204" s="54">
        <v>0</v>
      </c>
      <c r="S204" s="65">
        <v>0</v>
      </c>
      <c r="T204" s="65">
        <v>0</v>
      </c>
      <c r="U204" s="101">
        <v>0</v>
      </c>
      <c r="V204" s="77">
        <v>0</v>
      </c>
      <c r="W204" s="105">
        <v>0</v>
      </c>
      <c r="X204" s="105">
        <v>0</v>
      </c>
      <c r="Y204" s="105">
        <v>0</v>
      </c>
      <c r="Z204" s="105">
        <v>0</v>
      </c>
      <c r="AA204" s="105">
        <v>0</v>
      </c>
      <c r="AB204" s="105">
        <v>0</v>
      </c>
      <c r="AC204" s="105">
        <v>0</v>
      </c>
      <c r="AD204" s="105">
        <v>0</v>
      </c>
      <c r="AE204" s="105">
        <v>0</v>
      </c>
      <c r="AF204" s="105">
        <v>0</v>
      </c>
      <c r="AG204" s="105">
        <v>0</v>
      </c>
      <c r="AH204" s="105">
        <v>0</v>
      </c>
      <c r="AI204" s="90">
        <v>0</v>
      </c>
      <c r="AJ204" s="79">
        <f t="shared" si="39"/>
        <v>0</v>
      </c>
      <c r="AL204" s="83" t="s">
        <v>123</v>
      </c>
      <c r="AM204" s="83"/>
      <c r="AN204" s="83"/>
      <c r="AO204" s="83"/>
      <c r="AP204" s="83"/>
      <c r="AQ204" s="83"/>
      <c r="AS204" t="str">
        <f t="shared" si="40"/>
        <v>y</v>
      </c>
      <c r="AT204" t="str">
        <f t="shared" si="41"/>
        <v>y</v>
      </c>
      <c r="AU204" t="str">
        <f t="shared" si="42"/>
        <v>y</v>
      </c>
      <c r="AV204" t="str">
        <f t="shared" si="43"/>
        <v>y</v>
      </c>
      <c r="AW204" t="str">
        <f t="shared" si="44"/>
        <v>y</v>
      </c>
      <c r="AX204" t="str">
        <f t="shared" si="45"/>
        <v>y</v>
      </c>
      <c r="AZ204">
        <v>0</v>
      </c>
      <c r="BA204" s="77">
        <f t="shared" si="46"/>
        <v>0</v>
      </c>
      <c r="BC204">
        <v>0</v>
      </c>
      <c r="BD204" s="77">
        <f t="shared" si="47"/>
        <v>0</v>
      </c>
      <c r="BF204">
        <v>0</v>
      </c>
      <c r="BG204" s="107">
        <f t="shared" si="48"/>
        <v>0</v>
      </c>
      <c r="BI204">
        <v>0</v>
      </c>
      <c r="BJ204" s="107">
        <f t="shared" si="49"/>
        <v>0</v>
      </c>
      <c r="BL204">
        <v>0</v>
      </c>
      <c r="BM204" s="117">
        <f t="shared" si="50"/>
        <v>0</v>
      </c>
      <c r="BO204">
        <v>0</v>
      </c>
      <c r="BP204" s="107">
        <f t="shared" si="51"/>
        <v>0</v>
      </c>
    </row>
    <row r="205" spans="1:68">
      <c r="A205" s="48">
        <v>200</v>
      </c>
      <c r="B205" s="48"/>
      <c r="C205" s="48"/>
      <c r="D205" s="66" t="s">
        <v>452</v>
      </c>
      <c r="E205" s="66"/>
      <c r="F205" s="66"/>
      <c r="G205" s="66"/>
      <c r="H205" s="66"/>
      <c r="I205" s="66"/>
      <c r="J205" s="54">
        <v>93800638304</v>
      </c>
      <c r="K205" s="54">
        <v>123204186603</v>
      </c>
      <c r="L205" s="54">
        <v>142110106844</v>
      </c>
      <c r="M205" s="54">
        <v>129063910054</v>
      </c>
      <c r="N205" s="54">
        <v>140075563320</v>
      </c>
      <c r="O205" s="54">
        <v>83477622615</v>
      </c>
      <c r="P205" s="54">
        <v>80635060654</v>
      </c>
      <c r="Q205" s="54">
        <v>72161964151</v>
      </c>
      <c r="R205" s="54">
        <v>62735347579</v>
      </c>
      <c r="S205" s="65">
        <v>60997873519</v>
      </c>
      <c r="T205" s="65">
        <v>52625750108</v>
      </c>
      <c r="U205" s="101">
        <v>51148990370</v>
      </c>
      <c r="V205" s="77">
        <v>59477510265</v>
      </c>
      <c r="W205" s="105">
        <v>44422296480</v>
      </c>
      <c r="X205" s="105">
        <v>122916049316</v>
      </c>
      <c r="Y205" s="105">
        <v>65439224595</v>
      </c>
      <c r="Z205" s="105">
        <v>124359265196</v>
      </c>
      <c r="AA205" s="105">
        <v>134276152289</v>
      </c>
      <c r="AB205" s="105">
        <v>105356349108</v>
      </c>
      <c r="AC205" s="105">
        <v>25824656086</v>
      </c>
      <c r="AD205" s="105">
        <v>17336489904</v>
      </c>
      <c r="AE205" s="105">
        <v>28625788965</v>
      </c>
      <c r="AF205" s="105">
        <v>26101479115</v>
      </c>
      <c r="AG205" s="105">
        <v>65439224595</v>
      </c>
      <c r="AH205" s="105">
        <v>11759883804</v>
      </c>
      <c r="AI205" s="90">
        <v>11759883804</v>
      </c>
      <c r="AJ205" s="79">
        <f t="shared" si="39"/>
        <v>0</v>
      </c>
      <c r="AL205" s="82" t="s">
        <v>452</v>
      </c>
      <c r="AM205" s="82"/>
      <c r="AN205" s="82"/>
      <c r="AO205" s="82"/>
      <c r="AP205" s="82"/>
      <c r="AQ205" s="82"/>
      <c r="AS205" t="str">
        <f t="shared" si="40"/>
        <v>y</v>
      </c>
      <c r="AT205" t="str">
        <f t="shared" si="41"/>
        <v>y</v>
      </c>
      <c r="AU205" t="str">
        <f t="shared" si="42"/>
        <v>y</v>
      </c>
      <c r="AV205" t="str">
        <f t="shared" si="43"/>
        <v>y</v>
      </c>
      <c r="AW205" t="str">
        <f t="shared" si="44"/>
        <v>y</v>
      </c>
      <c r="AX205" t="str">
        <f t="shared" si="45"/>
        <v>y</v>
      </c>
      <c r="AZ205">
        <v>59477510265</v>
      </c>
      <c r="BA205" s="77">
        <f t="shared" si="46"/>
        <v>0</v>
      </c>
      <c r="BC205">
        <v>59477510265</v>
      </c>
      <c r="BD205" s="77">
        <f t="shared" si="47"/>
        <v>0</v>
      </c>
      <c r="BF205">
        <v>124359265196</v>
      </c>
      <c r="BG205" s="107">
        <f t="shared" si="48"/>
        <v>0</v>
      </c>
      <c r="BI205">
        <v>134276152289</v>
      </c>
      <c r="BJ205" s="107">
        <f t="shared" si="49"/>
        <v>0</v>
      </c>
      <c r="BL205">
        <v>25824656086</v>
      </c>
      <c r="BM205" s="117">
        <f t="shared" si="50"/>
        <v>0</v>
      </c>
      <c r="BO205">
        <v>17336489904</v>
      </c>
      <c r="BP205" s="107">
        <f t="shared" si="51"/>
        <v>0</v>
      </c>
    </row>
    <row r="206" spans="1:68">
      <c r="A206" s="48">
        <v>201</v>
      </c>
      <c r="B206" s="48"/>
      <c r="C206" s="48"/>
      <c r="D206" s="66"/>
      <c r="E206" s="66" t="s">
        <v>154</v>
      </c>
      <c r="F206" s="66"/>
      <c r="G206" s="66"/>
      <c r="H206" s="66"/>
      <c r="I206" s="66"/>
      <c r="J206" s="54">
        <v>93800638304</v>
      </c>
      <c r="K206" s="54">
        <v>123204186603</v>
      </c>
      <c r="L206" s="54">
        <v>142110106844</v>
      </c>
      <c r="M206" s="54">
        <v>129063910054</v>
      </c>
      <c r="N206" s="54">
        <v>140075563320</v>
      </c>
      <c r="O206" s="54">
        <v>83477622615</v>
      </c>
      <c r="P206" s="54">
        <v>80635060654</v>
      </c>
      <c r="Q206" s="54">
        <v>72161964151</v>
      </c>
      <c r="R206" s="54">
        <v>62735347579</v>
      </c>
      <c r="S206" s="65">
        <v>60997873519</v>
      </c>
      <c r="T206" s="65">
        <v>52625750108</v>
      </c>
      <c r="U206" s="101">
        <v>51148990370</v>
      </c>
      <c r="V206" s="77">
        <v>59477510265</v>
      </c>
      <c r="W206" s="105">
        <v>44422296480</v>
      </c>
      <c r="X206" s="105">
        <v>122916049316</v>
      </c>
      <c r="Y206" s="105">
        <v>65439224595</v>
      </c>
      <c r="Z206" s="105">
        <v>124359265196</v>
      </c>
      <c r="AA206" s="105">
        <v>134276152289</v>
      </c>
      <c r="AB206" s="105">
        <v>105356349108</v>
      </c>
      <c r="AC206" s="105">
        <v>25824656086</v>
      </c>
      <c r="AD206" s="105">
        <v>17336489904</v>
      </c>
      <c r="AE206" s="105">
        <v>28625788965</v>
      </c>
      <c r="AF206" s="105">
        <v>26101479115</v>
      </c>
      <c r="AG206" s="105">
        <v>65439224595</v>
      </c>
      <c r="AH206" s="105">
        <v>11759883804</v>
      </c>
      <c r="AI206" s="90">
        <v>11759883804</v>
      </c>
      <c r="AJ206" s="79">
        <f t="shared" si="39"/>
        <v>0</v>
      </c>
      <c r="AL206" s="82"/>
      <c r="AM206" s="82" t="s">
        <v>154</v>
      </c>
      <c r="AN206" s="82"/>
      <c r="AO206" s="82"/>
      <c r="AP206" s="82"/>
      <c r="AQ206" s="82"/>
      <c r="AS206" t="str">
        <f t="shared" si="40"/>
        <v>y</v>
      </c>
      <c r="AT206" t="str">
        <f t="shared" si="41"/>
        <v>y</v>
      </c>
      <c r="AU206" t="str">
        <f t="shared" si="42"/>
        <v>y</v>
      </c>
      <c r="AV206" t="str">
        <f t="shared" si="43"/>
        <v>y</v>
      </c>
      <c r="AW206" t="str">
        <f t="shared" si="44"/>
        <v>y</v>
      </c>
      <c r="AX206" t="str">
        <f t="shared" si="45"/>
        <v>y</v>
      </c>
      <c r="AZ206">
        <v>59477510265</v>
      </c>
      <c r="BA206" s="77">
        <f t="shared" si="46"/>
        <v>0</v>
      </c>
      <c r="BC206">
        <v>59477510265</v>
      </c>
      <c r="BD206" s="77">
        <f t="shared" si="47"/>
        <v>0</v>
      </c>
      <c r="BF206">
        <v>124359265196</v>
      </c>
      <c r="BG206" s="107">
        <f t="shared" si="48"/>
        <v>0</v>
      </c>
      <c r="BI206">
        <v>134276152289</v>
      </c>
      <c r="BJ206" s="107">
        <f t="shared" si="49"/>
        <v>0</v>
      </c>
      <c r="BL206">
        <v>25824656086</v>
      </c>
      <c r="BM206" s="117">
        <f t="shared" si="50"/>
        <v>0</v>
      </c>
      <c r="BO206">
        <v>17336489904</v>
      </c>
      <c r="BP206" s="107">
        <f t="shared" si="51"/>
        <v>0</v>
      </c>
    </row>
    <row r="207" spans="1:68">
      <c r="A207" s="48">
        <v>202</v>
      </c>
      <c r="B207" s="48"/>
      <c r="C207" s="48"/>
      <c r="D207" s="66"/>
      <c r="E207" s="66"/>
      <c r="F207" s="66" t="s">
        <v>327</v>
      </c>
      <c r="G207" s="66"/>
      <c r="H207" s="66"/>
      <c r="I207" s="66"/>
      <c r="J207" s="54">
        <v>0</v>
      </c>
      <c r="K207" s="54">
        <v>0</v>
      </c>
      <c r="L207" s="54">
        <v>0</v>
      </c>
      <c r="M207" s="54">
        <v>0</v>
      </c>
      <c r="N207" s="54">
        <v>22601377728</v>
      </c>
      <c r="O207" s="54">
        <v>0</v>
      </c>
      <c r="P207" s="54">
        <v>0</v>
      </c>
      <c r="Q207" s="54">
        <v>0</v>
      </c>
      <c r="R207" s="54">
        <v>0</v>
      </c>
      <c r="S207" s="65">
        <v>0</v>
      </c>
      <c r="T207" s="65">
        <v>0</v>
      </c>
      <c r="U207" s="101">
        <v>0</v>
      </c>
      <c r="V207" s="77">
        <v>1017034548</v>
      </c>
      <c r="W207" s="105">
        <v>3755295361</v>
      </c>
      <c r="X207" s="105">
        <v>680406049</v>
      </c>
      <c r="Y207" s="105">
        <v>0</v>
      </c>
      <c r="Z207" s="105">
        <v>0</v>
      </c>
      <c r="AA207" s="105">
        <v>0</v>
      </c>
      <c r="AB207" s="105">
        <v>0</v>
      </c>
      <c r="AC207" s="105">
        <v>0</v>
      </c>
      <c r="AD207" s="105">
        <v>0</v>
      </c>
      <c r="AE207" s="105">
        <v>0</v>
      </c>
      <c r="AF207" s="105">
        <v>0</v>
      </c>
      <c r="AG207" s="105">
        <v>0</v>
      </c>
      <c r="AH207" s="105">
        <v>0</v>
      </c>
      <c r="AI207" s="90">
        <v>0</v>
      </c>
      <c r="AJ207" s="79">
        <f t="shared" si="39"/>
        <v>0</v>
      </c>
      <c r="AL207" s="82"/>
      <c r="AM207" s="82"/>
      <c r="AN207" s="82" t="s">
        <v>327</v>
      </c>
      <c r="AO207" s="82"/>
      <c r="AP207" s="82"/>
      <c r="AQ207" s="82"/>
      <c r="AS207" t="str">
        <f t="shared" si="40"/>
        <v>y</v>
      </c>
      <c r="AT207" t="str">
        <f t="shared" si="41"/>
        <v>y</v>
      </c>
      <c r="AU207" t="str">
        <f t="shared" si="42"/>
        <v>y</v>
      </c>
      <c r="AV207" t="str">
        <f t="shared" si="43"/>
        <v>y</v>
      </c>
      <c r="AW207" t="str">
        <f t="shared" si="44"/>
        <v>y</v>
      </c>
      <c r="AX207" t="str">
        <f t="shared" si="45"/>
        <v>y</v>
      </c>
      <c r="AZ207">
        <v>1017034548</v>
      </c>
      <c r="BA207" s="77">
        <f t="shared" si="46"/>
        <v>0</v>
      </c>
      <c r="BC207">
        <v>1017034548</v>
      </c>
      <c r="BD207" s="77">
        <f t="shared" si="47"/>
        <v>0</v>
      </c>
      <c r="BF207">
        <v>0</v>
      </c>
      <c r="BG207" s="107">
        <f t="shared" si="48"/>
        <v>0</v>
      </c>
      <c r="BI207">
        <v>0</v>
      </c>
      <c r="BJ207" s="107">
        <f t="shared" si="49"/>
        <v>0</v>
      </c>
      <c r="BL207">
        <v>0</v>
      </c>
      <c r="BM207" s="117">
        <f t="shared" si="50"/>
        <v>0</v>
      </c>
      <c r="BO207">
        <v>0</v>
      </c>
      <c r="BP207" s="107">
        <f t="shared" si="51"/>
        <v>0</v>
      </c>
    </row>
    <row r="208" spans="1:68">
      <c r="A208" s="48">
        <v>203</v>
      </c>
      <c r="B208" s="48"/>
      <c r="C208" s="48"/>
      <c r="D208" s="67"/>
      <c r="E208" s="67"/>
      <c r="F208" s="67"/>
      <c r="G208" s="67" t="s">
        <v>453</v>
      </c>
      <c r="H208" s="67"/>
      <c r="I208" s="67"/>
      <c r="J208" s="54">
        <v>0</v>
      </c>
      <c r="K208" s="54">
        <v>0</v>
      </c>
      <c r="L208" s="54">
        <v>0</v>
      </c>
      <c r="M208" s="54">
        <v>0</v>
      </c>
      <c r="N208" s="54">
        <v>0</v>
      </c>
      <c r="O208" s="54">
        <v>0</v>
      </c>
      <c r="P208" s="54">
        <v>0</v>
      </c>
      <c r="Q208" s="54">
        <v>0</v>
      </c>
      <c r="R208" s="54">
        <v>0</v>
      </c>
      <c r="S208" s="65">
        <v>0</v>
      </c>
      <c r="T208" s="65">
        <v>0</v>
      </c>
      <c r="U208" s="101">
        <v>0</v>
      </c>
      <c r="V208" s="77">
        <v>0</v>
      </c>
      <c r="W208" s="105">
        <v>0</v>
      </c>
      <c r="X208" s="105">
        <v>0</v>
      </c>
      <c r="Y208" s="105">
        <v>0</v>
      </c>
      <c r="Z208" s="105">
        <v>0</v>
      </c>
      <c r="AA208" s="105">
        <v>0</v>
      </c>
      <c r="AB208" s="105">
        <v>0</v>
      </c>
      <c r="AC208" s="105">
        <v>0</v>
      </c>
      <c r="AD208" s="105">
        <v>0</v>
      </c>
      <c r="AE208" s="105">
        <v>0</v>
      </c>
      <c r="AF208" s="105">
        <v>0</v>
      </c>
      <c r="AG208" s="105">
        <v>0</v>
      </c>
      <c r="AH208" s="105">
        <v>0</v>
      </c>
      <c r="AI208" s="90">
        <v>0</v>
      </c>
      <c r="AJ208" s="79">
        <f t="shared" si="39"/>
        <v>0</v>
      </c>
      <c r="AL208" s="83"/>
      <c r="AM208" s="83"/>
      <c r="AN208" s="83"/>
      <c r="AO208" s="83" t="s">
        <v>453</v>
      </c>
      <c r="AP208" s="83"/>
      <c r="AQ208" s="83"/>
      <c r="AS208" t="str">
        <f t="shared" si="40"/>
        <v>y</v>
      </c>
      <c r="AT208" t="str">
        <f t="shared" si="41"/>
        <v>y</v>
      </c>
      <c r="AU208" t="str">
        <f t="shared" si="42"/>
        <v>y</v>
      </c>
      <c r="AV208" t="str">
        <f t="shared" si="43"/>
        <v>y</v>
      </c>
      <c r="AW208" t="str">
        <f t="shared" si="44"/>
        <v>y</v>
      </c>
      <c r="AX208" t="str">
        <f t="shared" si="45"/>
        <v>y</v>
      </c>
      <c r="AZ208">
        <v>0</v>
      </c>
      <c r="BA208" s="77">
        <f t="shared" si="46"/>
        <v>0</v>
      </c>
      <c r="BC208">
        <v>0</v>
      </c>
      <c r="BD208" s="77">
        <f t="shared" si="47"/>
        <v>0</v>
      </c>
      <c r="BF208">
        <v>0</v>
      </c>
      <c r="BG208" s="107">
        <f t="shared" si="48"/>
        <v>0</v>
      </c>
      <c r="BI208">
        <v>0</v>
      </c>
      <c r="BJ208" s="107">
        <f t="shared" si="49"/>
        <v>0</v>
      </c>
      <c r="BL208">
        <v>0</v>
      </c>
      <c r="BM208" s="117">
        <f t="shared" si="50"/>
        <v>0</v>
      </c>
      <c r="BO208">
        <v>0</v>
      </c>
      <c r="BP208" s="107">
        <f t="shared" si="51"/>
        <v>0</v>
      </c>
    </row>
    <row r="209" spans="1:68">
      <c r="A209" s="48">
        <v>204</v>
      </c>
      <c r="B209" s="48"/>
      <c r="C209" s="48"/>
      <c r="D209" s="67"/>
      <c r="E209" s="67"/>
      <c r="F209" s="67"/>
      <c r="G209" s="67" t="s">
        <v>454</v>
      </c>
      <c r="H209" s="67"/>
      <c r="I209" s="67"/>
      <c r="J209" s="54">
        <v>0</v>
      </c>
      <c r="K209" s="54">
        <v>0</v>
      </c>
      <c r="L209" s="54">
        <v>0</v>
      </c>
      <c r="M209" s="54">
        <v>0</v>
      </c>
      <c r="N209" s="54">
        <v>22601377728</v>
      </c>
      <c r="O209" s="54">
        <v>0</v>
      </c>
      <c r="P209" s="54">
        <v>0</v>
      </c>
      <c r="Q209" s="54">
        <v>0</v>
      </c>
      <c r="R209" s="54">
        <v>0</v>
      </c>
      <c r="S209" s="65">
        <v>0</v>
      </c>
      <c r="T209" s="65">
        <v>0</v>
      </c>
      <c r="U209" s="101">
        <v>0</v>
      </c>
      <c r="V209" s="77">
        <v>1017034548</v>
      </c>
      <c r="W209" s="105">
        <v>3755295361</v>
      </c>
      <c r="X209" s="105">
        <v>680406049</v>
      </c>
      <c r="Y209" s="105">
        <v>0</v>
      </c>
      <c r="Z209" s="105">
        <v>0</v>
      </c>
      <c r="AA209" s="105">
        <v>0</v>
      </c>
      <c r="AB209" s="105">
        <v>0</v>
      </c>
      <c r="AC209" s="105">
        <v>0</v>
      </c>
      <c r="AD209" s="105">
        <v>0</v>
      </c>
      <c r="AE209" s="105">
        <v>0</v>
      </c>
      <c r="AF209" s="105">
        <v>0</v>
      </c>
      <c r="AG209" s="105">
        <v>0</v>
      </c>
      <c r="AH209" s="105">
        <v>0</v>
      </c>
      <c r="AI209" s="90">
        <v>0</v>
      </c>
      <c r="AJ209" s="79">
        <f t="shared" si="39"/>
        <v>0</v>
      </c>
      <c r="AL209" s="83"/>
      <c r="AM209" s="83"/>
      <c r="AN209" s="83"/>
      <c r="AO209" s="83" t="s">
        <v>454</v>
      </c>
      <c r="AP209" s="83"/>
      <c r="AQ209" s="83"/>
      <c r="AS209" t="str">
        <f t="shared" si="40"/>
        <v>y</v>
      </c>
      <c r="AT209" t="str">
        <f t="shared" si="41"/>
        <v>y</v>
      </c>
      <c r="AU209" t="str">
        <f t="shared" si="42"/>
        <v>y</v>
      </c>
      <c r="AV209" t="str">
        <f t="shared" si="43"/>
        <v>y</v>
      </c>
      <c r="AW209" t="str">
        <f t="shared" si="44"/>
        <v>y</v>
      </c>
      <c r="AX209" t="str">
        <f t="shared" si="45"/>
        <v>y</v>
      </c>
      <c r="AZ209">
        <v>1017034548</v>
      </c>
      <c r="BA209" s="77">
        <f t="shared" si="46"/>
        <v>0</v>
      </c>
      <c r="BC209">
        <v>1017034548</v>
      </c>
      <c r="BD209" s="77">
        <f t="shared" si="47"/>
        <v>0</v>
      </c>
      <c r="BF209">
        <v>0</v>
      </c>
      <c r="BG209" s="107">
        <f t="shared" si="48"/>
        <v>0</v>
      </c>
      <c r="BI209">
        <v>0</v>
      </c>
      <c r="BJ209" s="107">
        <f t="shared" si="49"/>
        <v>0</v>
      </c>
      <c r="BL209">
        <v>0</v>
      </c>
      <c r="BM209" s="117">
        <f t="shared" si="50"/>
        <v>0</v>
      </c>
      <c r="BO209">
        <v>0</v>
      </c>
      <c r="BP209" s="107">
        <f t="shared" si="51"/>
        <v>0</v>
      </c>
    </row>
    <row r="210" spans="1:68">
      <c r="A210" s="48">
        <v>205</v>
      </c>
      <c r="B210" s="48"/>
      <c r="C210" s="48"/>
      <c r="D210" s="67"/>
      <c r="E210" s="67"/>
      <c r="F210" s="67"/>
      <c r="G210" s="67" t="s">
        <v>455</v>
      </c>
      <c r="H210" s="67"/>
      <c r="I210" s="67"/>
      <c r="J210" s="54">
        <v>0</v>
      </c>
      <c r="K210" s="54">
        <v>0</v>
      </c>
      <c r="L210" s="54">
        <v>0</v>
      </c>
      <c r="M210" s="54">
        <v>0</v>
      </c>
      <c r="N210" s="54">
        <v>0</v>
      </c>
      <c r="O210" s="54">
        <v>0</v>
      </c>
      <c r="P210" s="54">
        <v>0</v>
      </c>
      <c r="Q210" s="54">
        <v>0</v>
      </c>
      <c r="R210" s="54">
        <v>0</v>
      </c>
      <c r="S210" s="65">
        <v>0</v>
      </c>
      <c r="T210" s="65">
        <v>0</v>
      </c>
      <c r="U210" s="101">
        <v>0</v>
      </c>
      <c r="V210" s="77">
        <v>0</v>
      </c>
      <c r="W210" s="105">
        <v>0</v>
      </c>
      <c r="X210" s="105">
        <v>0</v>
      </c>
      <c r="Y210" s="105">
        <v>0</v>
      </c>
      <c r="Z210" s="105">
        <v>0</v>
      </c>
      <c r="AA210" s="105">
        <v>0</v>
      </c>
      <c r="AB210" s="105">
        <v>0</v>
      </c>
      <c r="AC210" s="105">
        <v>0</v>
      </c>
      <c r="AD210" s="105">
        <v>0</v>
      </c>
      <c r="AE210" s="105">
        <v>0</v>
      </c>
      <c r="AF210" s="105">
        <v>0</v>
      </c>
      <c r="AG210" s="105">
        <v>0</v>
      </c>
      <c r="AH210" s="105">
        <v>0</v>
      </c>
      <c r="AI210" s="90">
        <v>0</v>
      </c>
      <c r="AJ210" s="79">
        <f t="shared" si="39"/>
        <v>0</v>
      </c>
      <c r="AL210" s="83"/>
      <c r="AM210" s="83"/>
      <c r="AN210" s="83"/>
      <c r="AO210" s="83" t="s">
        <v>455</v>
      </c>
      <c r="AP210" s="83"/>
      <c r="AQ210" s="83"/>
      <c r="AS210" t="str">
        <f t="shared" si="40"/>
        <v>y</v>
      </c>
      <c r="AT210" t="str">
        <f t="shared" si="41"/>
        <v>y</v>
      </c>
      <c r="AU210" t="str">
        <f t="shared" si="42"/>
        <v>y</v>
      </c>
      <c r="AV210" t="str">
        <f t="shared" si="43"/>
        <v>y</v>
      </c>
      <c r="AW210" t="str">
        <f t="shared" si="44"/>
        <v>y</v>
      </c>
      <c r="AX210" t="str">
        <f t="shared" si="45"/>
        <v>y</v>
      </c>
      <c r="AZ210">
        <v>0</v>
      </c>
      <c r="BA210" s="77">
        <f t="shared" si="46"/>
        <v>0</v>
      </c>
      <c r="BC210">
        <v>0</v>
      </c>
      <c r="BD210" s="77">
        <f t="shared" si="47"/>
        <v>0</v>
      </c>
      <c r="BF210">
        <v>0</v>
      </c>
      <c r="BG210" s="107">
        <f t="shared" si="48"/>
        <v>0</v>
      </c>
      <c r="BI210">
        <v>0</v>
      </c>
      <c r="BJ210" s="107">
        <f t="shared" si="49"/>
        <v>0</v>
      </c>
      <c r="BL210">
        <v>0</v>
      </c>
      <c r="BM210" s="117">
        <f t="shared" si="50"/>
        <v>0</v>
      </c>
      <c r="BO210">
        <v>0</v>
      </c>
      <c r="BP210" s="107">
        <f t="shared" si="51"/>
        <v>0</v>
      </c>
    </row>
    <row r="211" spans="1:68">
      <c r="A211" s="48">
        <v>206</v>
      </c>
      <c r="B211" s="48"/>
      <c r="C211" s="48"/>
      <c r="D211" s="67"/>
      <c r="E211" s="67"/>
      <c r="F211" s="67"/>
      <c r="G211" s="67" t="s">
        <v>456</v>
      </c>
      <c r="H211" s="67"/>
      <c r="I211" s="67"/>
      <c r="J211" s="54">
        <v>0</v>
      </c>
      <c r="K211" s="54">
        <v>0</v>
      </c>
      <c r="L211" s="54">
        <v>0</v>
      </c>
      <c r="M211" s="54">
        <v>0</v>
      </c>
      <c r="N211" s="54">
        <v>0</v>
      </c>
      <c r="O211" s="54">
        <v>0</v>
      </c>
      <c r="P211" s="54">
        <v>0</v>
      </c>
      <c r="Q211" s="54">
        <v>0</v>
      </c>
      <c r="R211" s="54">
        <v>0</v>
      </c>
      <c r="S211" s="65">
        <v>0</v>
      </c>
      <c r="T211" s="65">
        <v>0</v>
      </c>
      <c r="U211" s="101">
        <v>0</v>
      </c>
      <c r="V211" s="77">
        <v>0</v>
      </c>
      <c r="W211" s="105">
        <v>0</v>
      </c>
      <c r="X211" s="105">
        <v>0</v>
      </c>
      <c r="Y211" s="105">
        <v>0</v>
      </c>
      <c r="Z211" s="105">
        <v>0</v>
      </c>
      <c r="AA211" s="105">
        <v>0</v>
      </c>
      <c r="AB211" s="105">
        <v>0</v>
      </c>
      <c r="AC211" s="105">
        <v>0</v>
      </c>
      <c r="AD211" s="105">
        <v>0</v>
      </c>
      <c r="AE211" s="105">
        <v>0</v>
      </c>
      <c r="AF211" s="105">
        <v>0</v>
      </c>
      <c r="AG211" s="105">
        <v>0</v>
      </c>
      <c r="AH211" s="105">
        <v>0</v>
      </c>
      <c r="AI211" s="90">
        <v>0</v>
      </c>
      <c r="AJ211" s="79">
        <f t="shared" si="39"/>
        <v>0</v>
      </c>
      <c r="AL211" s="83"/>
      <c r="AM211" s="83"/>
      <c r="AN211" s="83"/>
      <c r="AO211" s="83" t="s">
        <v>456</v>
      </c>
      <c r="AP211" s="83"/>
      <c r="AQ211" s="83"/>
      <c r="AS211" t="str">
        <f t="shared" si="40"/>
        <v>y</v>
      </c>
      <c r="AT211" t="str">
        <f t="shared" si="41"/>
        <v>y</v>
      </c>
      <c r="AU211" t="str">
        <f t="shared" si="42"/>
        <v>y</v>
      </c>
      <c r="AV211" t="str">
        <f t="shared" si="43"/>
        <v>y</v>
      </c>
      <c r="AW211" t="str">
        <f t="shared" si="44"/>
        <v>y</v>
      </c>
      <c r="AX211" t="str">
        <f t="shared" si="45"/>
        <v>y</v>
      </c>
      <c r="AZ211">
        <v>0</v>
      </c>
      <c r="BA211" s="77">
        <f t="shared" si="46"/>
        <v>0</v>
      </c>
      <c r="BC211">
        <v>0</v>
      </c>
      <c r="BD211" s="77">
        <f t="shared" si="47"/>
        <v>0</v>
      </c>
      <c r="BF211">
        <v>0</v>
      </c>
      <c r="BG211" s="107">
        <f t="shared" si="48"/>
        <v>0</v>
      </c>
      <c r="BI211">
        <v>0</v>
      </c>
      <c r="BJ211" s="107">
        <f t="shared" si="49"/>
        <v>0</v>
      </c>
      <c r="BL211">
        <v>0</v>
      </c>
      <c r="BM211" s="117">
        <f t="shared" si="50"/>
        <v>0</v>
      </c>
      <c r="BO211">
        <v>0</v>
      </c>
      <c r="BP211" s="107">
        <f t="shared" si="51"/>
        <v>0</v>
      </c>
    </row>
    <row r="212" spans="1:68">
      <c r="A212" s="48">
        <v>207</v>
      </c>
      <c r="B212" s="48"/>
      <c r="C212" s="48"/>
      <c r="D212" s="66"/>
      <c r="E212" s="66"/>
      <c r="F212" s="66" t="s">
        <v>332</v>
      </c>
      <c r="G212" s="66"/>
      <c r="H212" s="66"/>
      <c r="I212" s="66"/>
      <c r="J212" s="54">
        <v>93800638304</v>
      </c>
      <c r="K212" s="54">
        <v>123204186603</v>
      </c>
      <c r="L212" s="54">
        <v>142110106844</v>
      </c>
      <c r="M212" s="54">
        <v>129063910054</v>
      </c>
      <c r="N212" s="54">
        <v>117474185592</v>
      </c>
      <c r="O212" s="54">
        <v>83477622615</v>
      </c>
      <c r="P212" s="54">
        <v>80635060654</v>
      </c>
      <c r="Q212" s="54">
        <v>72161964151</v>
      </c>
      <c r="R212" s="54">
        <v>62735347579</v>
      </c>
      <c r="S212" s="65">
        <v>60997873519</v>
      </c>
      <c r="T212" s="65">
        <v>52625750108</v>
      </c>
      <c r="U212" s="101">
        <v>51148990370</v>
      </c>
      <c r="V212" s="77">
        <v>58460475717</v>
      </c>
      <c r="W212" s="105">
        <v>40667001119</v>
      </c>
      <c r="X212" s="105">
        <v>122235643267</v>
      </c>
      <c r="Y212" s="105">
        <v>65439224595</v>
      </c>
      <c r="Z212" s="105">
        <v>124359265196</v>
      </c>
      <c r="AA212" s="105">
        <v>134276152289</v>
      </c>
      <c r="AB212" s="105">
        <v>105356349108</v>
      </c>
      <c r="AC212" s="105">
        <v>25824656086</v>
      </c>
      <c r="AD212" s="105">
        <v>17336489904</v>
      </c>
      <c r="AE212" s="105">
        <v>28625788965</v>
      </c>
      <c r="AF212" s="105">
        <v>26101479115</v>
      </c>
      <c r="AG212" s="105">
        <v>65439224595</v>
      </c>
      <c r="AH212" s="105">
        <v>11759883804</v>
      </c>
      <c r="AI212" s="90">
        <v>11759883804</v>
      </c>
      <c r="AJ212" s="79">
        <f t="shared" si="39"/>
        <v>0</v>
      </c>
      <c r="AL212" s="82"/>
      <c r="AM212" s="82"/>
      <c r="AN212" s="82" t="s">
        <v>332</v>
      </c>
      <c r="AO212" s="82"/>
      <c r="AP212" s="82"/>
      <c r="AQ212" s="82"/>
      <c r="AS212" t="str">
        <f t="shared" si="40"/>
        <v>y</v>
      </c>
      <c r="AT212" t="str">
        <f t="shared" si="41"/>
        <v>y</v>
      </c>
      <c r="AU212" t="str">
        <f t="shared" si="42"/>
        <v>y</v>
      </c>
      <c r="AV212" t="str">
        <f t="shared" si="43"/>
        <v>y</v>
      </c>
      <c r="AW212" t="str">
        <f t="shared" si="44"/>
        <v>y</v>
      </c>
      <c r="AX212" t="str">
        <f t="shared" si="45"/>
        <v>y</v>
      </c>
      <c r="AZ212">
        <v>58460475717</v>
      </c>
      <c r="BA212" s="77">
        <f t="shared" si="46"/>
        <v>0</v>
      </c>
      <c r="BC212">
        <v>58460475717</v>
      </c>
      <c r="BD212" s="77">
        <f t="shared" si="47"/>
        <v>0</v>
      </c>
      <c r="BF212">
        <v>124359265196</v>
      </c>
      <c r="BG212" s="107">
        <f t="shared" si="48"/>
        <v>0</v>
      </c>
      <c r="BI212">
        <v>134276152289</v>
      </c>
      <c r="BJ212" s="107">
        <f t="shared" si="49"/>
        <v>0</v>
      </c>
      <c r="BL212">
        <v>25824656086</v>
      </c>
      <c r="BM212" s="117">
        <f t="shared" si="50"/>
        <v>0</v>
      </c>
      <c r="BO212">
        <v>17336489904</v>
      </c>
      <c r="BP212" s="107">
        <f t="shared" si="51"/>
        <v>0</v>
      </c>
    </row>
    <row r="213" spans="1:68">
      <c r="A213" s="48">
        <v>208</v>
      </c>
      <c r="B213" s="48"/>
      <c r="C213" s="48"/>
      <c r="D213" s="67"/>
      <c r="E213" s="67"/>
      <c r="F213" s="67"/>
      <c r="G213" s="67" t="s">
        <v>457</v>
      </c>
      <c r="H213" s="67"/>
      <c r="I213" s="67"/>
      <c r="J213" s="54">
        <v>0</v>
      </c>
      <c r="K213" s="54">
        <v>0</v>
      </c>
      <c r="L213" s="54">
        <v>0</v>
      </c>
      <c r="M213" s="54">
        <v>0</v>
      </c>
      <c r="N213" s="54">
        <v>0</v>
      </c>
      <c r="O213" s="54">
        <v>0</v>
      </c>
      <c r="P213" s="54">
        <v>0</v>
      </c>
      <c r="Q213" s="54">
        <v>0</v>
      </c>
      <c r="R213" s="54">
        <v>0</v>
      </c>
      <c r="S213" s="65">
        <v>0</v>
      </c>
      <c r="T213" s="65">
        <v>0</v>
      </c>
      <c r="U213" s="101">
        <v>0</v>
      </c>
      <c r="V213" s="77">
        <v>0</v>
      </c>
      <c r="W213" s="105">
        <v>0</v>
      </c>
      <c r="X213" s="105">
        <v>0</v>
      </c>
      <c r="Y213" s="105">
        <v>0</v>
      </c>
      <c r="Z213" s="105">
        <v>0</v>
      </c>
      <c r="AA213" s="105">
        <v>0</v>
      </c>
      <c r="AB213" s="105">
        <v>0</v>
      </c>
      <c r="AC213" s="105">
        <v>0</v>
      </c>
      <c r="AD213" s="105">
        <v>0</v>
      </c>
      <c r="AE213" s="105">
        <v>0</v>
      </c>
      <c r="AF213" s="105">
        <v>0</v>
      </c>
      <c r="AG213" s="105">
        <v>0</v>
      </c>
      <c r="AH213" s="105">
        <v>0</v>
      </c>
      <c r="AI213" s="90">
        <v>0</v>
      </c>
      <c r="AJ213" s="79">
        <f t="shared" si="39"/>
        <v>0</v>
      </c>
      <c r="AL213" s="83"/>
      <c r="AM213" s="83"/>
      <c r="AN213" s="83"/>
      <c r="AO213" s="83" t="s">
        <v>457</v>
      </c>
      <c r="AP213" s="83"/>
      <c r="AQ213" s="83"/>
      <c r="AS213" t="str">
        <f t="shared" si="40"/>
        <v>y</v>
      </c>
      <c r="AT213" t="str">
        <f t="shared" si="41"/>
        <v>y</v>
      </c>
      <c r="AU213" t="str">
        <f t="shared" si="42"/>
        <v>y</v>
      </c>
      <c r="AV213" t="str">
        <f t="shared" si="43"/>
        <v>y</v>
      </c>
      <c r="AW213" t="str">
        <f t="shared" si="44"/>
        <v>y</v>
      </c>
      <c r="AX213" t="str">
        <f t="shared" si="45"/>
        <v>y</v>
      </c>
      <c r="AZ213">
        <v>0</v>
      </c>
      <c r="BA213" s="77">
        <f t="shared" si="46"/>
        <v>0</v>
      </c>
      <c r="BC213">
        <v>0</v>
      </c>
      <c r="BD213" s="77">
        <f t="shared" si="47"/>
        <v>0</v>
      </c>
      <c r="BF213">
        <v>0</v>
      </c>
      <c r="BG213" s="107">
        <f t="shared" si="48"/>
        <v>0</v>
      </c>
      <c r="BI213">
        <v>0</v>
      </c>
      <c r="BJ213" s="107">
        <f t="shared" si="49"/>
        <v>0</v>
      </c>
      <c r="BL213">
        <v>0</v>
      </c>
      <c r="BM213" s="117">
        <f t="shared" si="50"/>
        <v>0</v>
      </c>
      <c r="BO213">
        <v>0</v>
      </c>
      <c r="BP213" s="107">
        <f t="shared" si="51"/>
        <v>0</v>
      </c>
    </row>
    <row r="214" spans="1:68">
      <c r="A214" s="48">
        <v>209</v>
      </c>
      <c r="B214" s="48"/>
      <c r="C214" s="48"/>
      <c r="D214" s="67"/>
      <c r="E214" s="67"/>
      <c r="F214" s="67"/>
      <c r="G214" s="67" t="s">
        <v>458</v>
      </c>
      <c r="H214" s="67"/>
      <c r="I214" s="67"/>
      <c r="J214" s="54">
        <v>93800638304</v>
      </c>
      <c r="K214" s="54">
        <v>123204186603</v>
      </c>
      <c r="L214" s="54">
        <v>142110106844</v>
      </c>
      <c r="M214" s="54">
        <v>129063910054</v>
      </c>
      <c r="N214" s="54">
        <v>117474185592</v>
      </c>
      <c r="O214" s="54">
        <v>83477622615</v>
      </c>
      <c r="P214" s="54">
        <v>80635060654</v>
      </c>
      <c r="Q214" s="54">
        <v>72161964151</v>
      </c>
      <c r="R214" s="54">
        <v>62735347579</v>
      </c>
      <c r="S214" s="65">
        <v>60997873519</v>
      </c>
      <c r="T214" s="65">
        <v>52625750108</v>
      </c>
      <c r="U214" s="101">
        <v>51148990370</v>
      </c>
      <c r="V214" s="77">
        <v>58460475717</v>
      </c>
      <c r="W214" s="105">
        <v>40667001119</v>
      </c>
      <c r="X214" s="105">
        <v>122235643267</v>
      </c>
      <c r="Y214" s="105">
        <v>65439224595</v>
      </c>
      <c r="Z214" s="105">
        <v>124359265196</v>
      </c>
      <c r="AA214" s="105">
        <v>134276152289</v>
      </c>
      <c r="AB214" s="105">
        <v>105356349108</v>
      </c>
      <c r="AC214" s="105">
        <v>25824656086</v>
      </c>
      <c r="AD214" s="105">
        <v>17336489904</v>
      </c>
      <c r="AE214" s="105">
        <v>28625788965</v>
      </c>
      <c r="AF214" s="105">
        <v>26101479115</v>
      </c>
      <c r="AG214" s="105">
        <v>65439224595</v>
      </c>
      <c r="AH214" s="105">
        <v>11759883804</v>
      </c>
      <c r="AI214" s="90">
        <v>11759883804</v>
      </c>
      <c r="AJ214" s="79">
        <f t="shared" si="39"/>
        <v>0</v>
      </c>
      <c r="AL214" s="83"/>
      <c r="AM214" s="83"/>
      <c r="AN214" s="83"/>
      <c r="AO214" s="83" t="s">
        <v>458</v>
      </c>
      <c r="AP214" s="83"/>
      <c r="AQ214" s="83"/>
      <c r="AS214" t="str">
        <f t="shared" si="40"/>
        <v>y</v>
      </c>
      <c r="AT214" t="str">
        <f t="shared" si="41"/>
        <v>y</v>
      </c>
      <c r="AU214" t="str">
        <f t="shared" si="42"/>
        <v>y</v>
      </c>
      <c r="AV214" t="str">
        <f t="shared" si="43"/>
        <v>y</v>
      </c>
      <c r="AW214" t="str">
        <f t="shared" si="44"/>
        <v>y</v>
      </c>
      <c r="AX214" t="str">
        <f t="shared" si="45"/>
        <v>y</v>
      </c>
      <c r="AZ214">
        <v>58460475717</v>
      </c>
      <c r="BA214" s="77">
        <f t="shared" si="46"/>
        <v>0</v>
      </c>
      <c r="BC214">
        <v>58460475717</v>
      </c>
      <c r="BD214" s="77">
        <f t="shared" si="47"/>
        <v>0</v>
      </c>
      <c r="BF214">
        <v>124359265196</v>
      </c>
      <c r="BG214" s="107">
        <f t="shared" si="48"/>
        <v>0</v>
      </c>
      <c r="BI214">
        <v>134276152289</v>
      </c>
      <c r="BJ214" s="107">
        <f t="shared" si="49"/>
        <v>0</v>
      </c>
      <c r="BL214">
        <v>25824656086</v>
      </c>
      <c r="BM214" s="117">
        <f t="shared" si="50"/>
        <v>0</v>
      </c>
      <c r="BO214">
        <v>17336489904</v>
      </c>
      <c r="BP214" s="107">
        <f t="shared" si="51"/>
        <v>0</v>
      </c>
    </row>
    <row r="215" spans="1:68">
      <c r="A215" s="48">
        <v>210</v>
      </c>
      <c r="B215" s="48"/>
      <c r="C215" s="48"/>
      <c r="D215" s="67"/>
      <c r="E215" s="67"/>
      <c r="F215" s="67"/>
      <c r="G215" s="67" t="s">
        <v>459</v>
      </c>
      <c r="H215" s="67"/>
      <c r="I215" s="67"/>
      <c r="J215" s="54">
        <v>0</v>
      </c>
      <c r="K215" s="54">
        <v>0</v>
      </c>
      <c r="L215" s="54">
        <v>0</v>
      </c>
      <c r="M215" s="54">
        <v>0</v>
      </c>
      <c r="N215" s="54">
        <v>0</v>
      </c>
      <c r="O215" s="54">
        <v>0</v>
      </c>
      <c r="P215" s="54">
        <v>0</v>
      </c>
      <c r="Q215" s="54">
        <v>0</v>
      </c>
      <c r="R215" s="54">
        <v>0</v>
      </c>
      <c r="S215" s="65">
        <v>0</v>
      </c>
      <c r="T215" s="65">
        <v>0</v>
      </c>
      <c r="U215" s="101">
        <v>0</v>
      </c>
      <c r="V215" s="77">
        <v>0</v>
      </c>
      <c r="W215" s="105">
        <v>0</v>
      </c>
      <c r="X215" s="105">
        <v>0</v>
      </c>
      <c r="Y215" s="105">
        <v>0</v>
      </c>
      <c r="Z215" s="105">
        <v>0</v>
      </c>
      <c r="AA215" s="105">
        <v>0</v>
      </c>
      <c r="AB215" s="105">
        <v>0</v>
      </c>
      <c r="AC215" s="105">
        <v>0</v>
      </c>
      <c r="AD215" s="105">
        <v>0</v>
      </c>
      <c r="AE215" s="105">
        <v>0</v>
      </c>
      <c r="AF215" s="105">
        <v>0</v>
      </c>
      <c r="AG215" s="105">
        <v>0</v>
      </c>
      <c r="AH215" s="105">
        <v>0</v>
      </c>
      <c r="AI215" s="90">
        <v>0</v>
      </c>
      <c r="AJ215" s="79">
        <f t="shared" si="39"/>
        <v>0</v>
      </c>
      <c r="AL215" s="83"/>
      <c r="AM215" s="83"/>
      <c r="AN215" s="83"/>
      <c r="AO215" s="83" t="s">
        <v>459</v>
      </c>
      <c r="AP215" s="83"/>
      <c r="AQ215" s="83"/>
      <c r="AS215" t="str">
        <f t="shared" si="40"/>
        <v>y</v>
      </c>
      <c r="AT215" t="str">
        <f t="shared" si="41"/>
        <v>y</v>
      </c>
      <c r="AU215" t="str">
        <f t="shared" si="42"/>
        <v>y</v>
      </c>
      <c r="AV215" t="str">
        <f t="shared" si="43"/>
        <v>y</v>
      </c>
      <c r="AW215" t="str">
        <f t="shared" si="44"/>
        <v>y</v>
      </c>
      <c r="AX215" t="str">
        <f t="shared" si="45"/>
        <v>y</v>
      </c>
      <c r="AZ215">
        <v>0</v>
      </c>
      <c r="BA215" s="77">
        <f t="shared" si="46"/>
        <v>0</v>
      </c>
      <c r="BC215">
        <v>0</v>
      </c>
      <c r="BD215" s="77">
        <f t="shared" si="47"/>
        <v>0</v>
      </c>
      <c r="BF215">
        <v>0</v>
      </c>
      <c r="BG215" s="107">
        <f t="shared" si="48"/>
        <v>0</v>
      </c>
      <c r="BI215">
        <v>0</v>
      </c>
      <c r="BJ215" s="107">
        <f t="shared" si="49"/>
        <v>0</v>
      </c>
      <c r="BL215">
        <v>0</v>
      </c>
      <c r="BM215" s="117">
        <f t="shared" si="50"/>
        <v>0</v>
      </c>
      <c r="BO215">
        <v>0</v>
      </c>
      <c r="BP215" s="107">
        <f t="shared" si="51"/>
        <v>0</v>
      </c>
    </row>
    <row r="216" spans="1:68">
      <c r="A216" s="48">
        <v>211</v>
      </c>
      <c r="B216" s="48"/>
      <c r="C216" s="48"/>
      <c r="D216" s="67"/>
      <c r="E216" s="67"/>
      <c r="F216" s="67"/>
      <c r="G216" s="67" t="s">
        <v>460</v>
      </c>
      <c r="H216" s="67"/>
      <c r="I216" s="67"/>
      <c r="J216" s="54">
        <v>0</v>
      </c>
      <c r="K216" s="54">
        <v>0</v>
      </c>
      <c r="L216" s="54">
        <v>0</v>
      </c>
      <c r="M216" s="54">
        <v>0</v>
      </c>
      <c r="N216" s="54">
        <v>0</v>
      </c>
      <c r="O216" s="54">
        <v>0</v>
      </c>
      <c r="P216" s="54">
        <v>0</v>
      </c>
      <c r="Q216" s="54">
        <v>0</v>
      </c>
      <c r="R216" s="54">
        <v>0</v>
      </c>
      <c r="S216" s="65">
        <v>0</v>
      </c>
      <c r="T216" s="65">
        <v>0</v>
      </c>
      <c r="U216" s="101">
        <v>0</v>
      </c>
      <c r="V216" s="77">
        <v>0</v>
      </c>
      <c r="W216" s="105">
        <v>0</v>
      </c>
      <c r="X216" s="105">
        <v>0</v>
      </c>
      <c r="Y216" s="105">
        <v>0</v>
      </c>
      <c r="Z216" s="105">
        <v>0</v>
      </c>
      <c r="AA216" s="105">
        <v>0</v>
      </c>
      <c r="AB216" s="105">
        <v>0</v>
      </c>
      <c r="AC216" s="105">
        <v>0</v>
      </c>
      <c r="AD216" s="105">
        <v>0</v>
      </c>
      <c r="AE216" s="105">
        <v>0</v>
      </c>
      <c r="AF216" s="105">
        <v>0</v>
      </c>
      <c r="AG216" s="105">
        <v>0</v>
      </c>
      <c r="AH216" s="105">
        <v>0</v>
      </c>
      <c r="AI216" s="90">
        <v>0</v>
      </c>
      <c r="AJ216" s="79">
        <f t="shared" si="39"/>
        <v>0</v>
      </c>
      <c r="AL216" s="83"/>
      <c r="AM216" s="83"/>
      <c r="AN216" s="83"/>
      <c r="AO216" s="83" t="s">
        <v>460</v>
      </c>
      <c r="AP216" s="83"/>
      <c r="AQ216" s="83"/>
      <c r="AS216" t="str">
        <f t="shared" si="40"/>
        <v>y</v>
      </c>
      <c r="AT216" t="str">
        <f t="shared" si="41"/>
        <v>y</v>
      </c>
      <c r="AU216" t="str">
        <f t="shared" si="42"/>
        <v>y</v>
      </c>
      <c r="AV216" t="str">
        <f t="shared" si="43"/>
        <v>y</v>
      </c>
      <c r="AW216" t="str">
        <f t="shared" si="44"/>
        <v>y</v>
      </c>
      <c r="AX216" t="str">
        <f t="shared" si="45"/>
        <v>y</v>
      </c>
      <c r="AZ216">
        <v>0</v>
      </c>
      <c r="BA216" s="77">
        <f t="shared" si="46"/>
        <v>0</v>
      </c>
      <c r="BC216">
        <v>0</v>
      </c>
      <c r="BD216" s="77">
        <f t="shared" si="47"/>
        <v>0</v>
      </c>
      <c r="BF216">
        <v>0</v>
      </c>
      <c r="BG216" s="107">
        <f t="shared" si="48"/>
        <v>0</v>
      </c>
      <c r="BI216">
        <v>0</v>
      </c>
      <c r="BJ216" s="107">
        <f t="shared" si="49"/>
        <v>0</v>
      </c>
      <c r="BL216">
        <v>0</v>
      </c>
      <c r="BM216" s="117">
        <f t="shared" si="50"/>
        <v>0</v>
      </c>
      <c r="BO216">
        <v>0</v>
      </c>
      <c r="BP216" s="107">
        <f t="shared" si="51"/>
        <v>0</v>
      </c>
    </row>
    <row r="217" spans="1:68">
      <c r="A217" s="48">
        <v>212</v>
      </c>
      <c r="B217" s="48"/>
      <c r="C217" s="48"/>
      <c r="D217" s="66"/>
      <c r="E217" s="66"/>
      <c r="F217" s="66" t="s">
        <v>337</v>
      </c>
      <c r="G217" s="66"/>
      <c r="H217" s="66"/>
      <c r="I217" s="66"/>
      <c r="J217" s="54">
        <v>0</v>
      </c>
      <c r="K217" s="54">
        <v>0</v>
      </c>
      <c r="L217" s="54">
        <v>0</v>
      </c>
      <c r="M217" s="54">
        <v>0</v>
      </c>
      <c r="N217" s="54">
        <v>0</v>
      </c>
      <c r="O217" s="54">
        <v>0</v>
      </c>
      <c r="P217" s="54">
        <v>0</v>
      </c>
      <c r="Q217" s="54">
        <v>0</v>
      </c>
      <c r="R217" s="54">
        <v>0</v>
      </c>
      <c r="S217" s="65">
        <v>0</v>
      </c>
      <c r="T217" s="65">
        <v>0</v>
      </c>
      <c r="U217" s="101">
        <v>0</v>
      </c>
      <c r="V217" s="77">
        <v>0</v>
      </c>
      <c r="W217" s="105">
        <v>0</v>
      </c>
      <c r="X217" s="105">
        <v>0</v>
      </c>
      <c r="Y217" s="105">
        <v>0</v>
      </c>
      <c r="Z217" s="105">
        <v>0</v>
      </c>
      <c r="AA217" s="105">
        <v>0</v>
      </c>
      <c r="AB217" s="105">
        <v>0</v>
      </c>
      <c r="AC217" s="105">
        <v>0</v>
      </c>
      <c r="AD217" s="105">
        <v>0</v>
      </c>
      <c r="AE217" s="105">
        <v>0</v>
      </c>
      <c r="AF217" s="105">
        <v>0</v>
      </c>
      <c r="AG217" s="105">
        <v>0</v>
      </c>
      <c r="AH217" s="105">
        <v>0</v>
      </c>
      <c r="AI217" s="90">
        <v>0</v>
      </c>
      <c r="AJ217" s="79">
        <f t="shared" si="39"/>
        <v>0</v>
      </c>
      <c r="AL217" s="82"/>
      <c r="AM217" s="82"/>
      <c r="AN217" s="82" t="s">
        <v>337</v>
      </c>
      <c r="AO217" s="82"/>
      <c r="AP217" s="82"/>
      <c r="AQ217" s="82"/>
      <c r="AS217" t="str">
        <f t="shared" si="40"/>
        <v>y</v>
      </c>
      <c r="AT217" t="str">
        <f t="shared" si="41"/>
        <v>y</v>
      </c>
      <c r="AU217" t="str">
        <f t="shared" si="42"/>
        <v>y</v>
      </c>
      <c r="AV217" t="str">
        <f t="shared" si="43"/>
        <v>y</v>
      </c>
      <c r="AW217" t="str">
        <f t="shared" si="44"/>
        <v>y</v>
      </c>
      <c r="AX217" t="str">
        <f t="shared" si="45"/>
        <v>y</v>
      </c>
      <c r="AZ217">
        <v>0</v>
      </c>
      <c r="BA217" s="77">
        <f t="shared" si="46"/>
        <v>0</v>
      </c>
      <c r="BC217">
        <v>0</v>
      </c>
      <c r="BD217" s="77">
        <f t="shared" si="47"/>
        <v>0</v>
      </c>
      <c r="BF217">
        <v>0</v>
      </c>
      <c r="BG217" s="107">
        <f t="shared" si="48"/>
        <v>0</v>
      </c>
      <c r="BI217">
        <v>0</v>
      </c>
      <c r="BJ217" s="107">
        <f t="shared" si="49"/>
        <v>0</v>
      </c>
      <c r="BL217">
        <v>0</v>
      </c>
      <c r="BM217" s="117">
        <f t="shared" si="50"/>
        <v>0</v>
      </c>
      <c r="BO217">
        <v>0</v>
      </c>
      <c r="BP217" s="107">
        <f t="shared" si="51"/>
        <v>0</v>
      </c>
    </row>
    <row r="218" spans="1:68">
      <c r="A218" s="48">
        <v>213</v>
      </c>
      <c r="B218" s="48"/>
      <c r="C218" s="48"/>
      <c r="D218" s="67"/>
      <c r="E218" s="67"/>
      <c r="F218" s="67"/>
      <c r="G218" s="67" t="s">
        <v>461</v>
      </c>
      <c r="H218" s="67"/>
      <c r="I218" s="67"/>
      <c r="J218" s="54">
        <v>0</v>
      </c>
      <c r="K218" s="54">
        <v>0</v>
      </c>
      <c r="L218" s="54">
        <v>0</v>
      </c>
      <c r="M218" s="54">
        <v>0</v>
      </c>
      <c r="N218" s="54">
        <v>0</v>
      </c>
      <c r="O218" s="54">
        <v>0</v>
      </c>
      <c r="P218" s="54">
        <v>0</v>
      </c>
      <c r="Q218" s="54">
        <v>0</v>
      </c>
      <c r="R218" s="54">
        <v>0</v>
      </c>
      <c r="S218" s="65">
        <v>0</v>
      </c>
      <c r="T218" s="65">
        <v>0</v>
      </c>
      <c r="U218" s="101">
        <v>0</v>
      </c>
      <c r="V218" s="77">
        <v>0</v>
      </c>
      <c r="W218" s="105">
        <v>0</v>
      </c>
      <c r="X218" s="105">
        <v>0</v>
      </c>
      <c r="Y218" s="105">
        <v>0</v>
      </c>
      <c r="Z218" s="105">
        <v>0</v>
      </c>
      <c r="AA218" s="105">
        <v>0</v>
      </c>
      <c r="AB218" s="105">
        <v>0</v>
      </c>
      <c r="AC218" s="105">
        <v>0</v>
      </c>
      <c r="AD218" s="105">
        <v>0</v>
      </c>
      <c r="AE218" s="105">
        <v>0</v>
      </c>
      <c r="AF218" s="105">
        <v>0</v>
      </c>
      <c r="AG218" s="105">
        <v>0</v>
      </c>
      <c r="AH218" s="105">
        <v>0</v>
      </c>
      <c r="AI218" s="90">
        <v>0</v>
      </c>
      <c r="AJ218" s="79">
        <f t="shared" si="39"/>
        <v>0</v>
      </c>
      <c r="AL218" s="83"/>
      <c r="AM218" s="83"/>
      <c r="AN218" s="83"/>
      <c r="AO218" s="83" t="s">
        <v>461</v>
      </c>
      <c r="AP218" s="83"/>
      <c r="AQ218" s="83"/>
      <c r="AS218" t="str">
        <f t="shared" si="40"/>
        <v>y</v>
      </c>
      <c r="AT218" t="str">
        <f t="shared" si="41"/>
        <v>y</v>
      </c>
      <c r="AU218" t="str">
        <f t="shared" si="42"/>
        <v>y</v>
      </c>
      <c r="AV218" t="str">
        <f t="shared" si="43"/>
        <v>y</v>
      </c>
      <c r="AW218" t="str">
        <f t="shared" si="44"/>
        <v>y</v>
      </c>
      <c r="AX218" t="str">
        <f t="shared" si="45"/>
        <v>y</v>
      </c>
      <c r="AZ218">
        <v>0</v>
      </c>
      <c r="BA218" s="77">
        <f t="shared" si="46"/>
        <v>0</v>
      </c>
      <c r="BC218">
        <v>0</v>
      </c>
      <c r="BD218" s="77">
        <f t="shared" si="47"/>
        <v>0</v>
      </c>
      <c r="BF218">
        <v>0</v>
      </c>
      <c r="BG218" s="107">
        <f t="shared" si="48"/>
        <v>0</v>
      </c>
      <c r="BI218">
        <v>0</v>
      </c>
      <c r="BJ218" s="107">
        <f t="shared" si="49"/>
        <v>0</v>
      </c>
      <c r="BL218">
        <v>0</v>
      </c>
      <c r="BM218" s="117">
        <f t="shared" si="50"/>
        <v>0</v>
      </c>
      <c r="BO218">
        <v>0</v>
      </c>
      <c r="BP218" s="107">
        <f t="shared" si="51"/>
        <v>0</v>
      </c>
    </row>
    <row r="219" spans="1:68">
      <c r="A219" s="48">
        <v>214</v>
      </c>
      <c r="B219" s="48"/>
      <c r="C219" s="48"/>
      <c r="D219" s="67"/>
      <c r="E219" s="67"/>
      <c r="F219" s="67"/>
      <c r="G219" s="67" t="s">
        <v>462</v>
      </c>
      <c r="H219" s="67"/>
      <c r="I219" s="67"/>
      <c r="J219" s="54">
        <v>0</v>
      </c>
      <c r="K219" s="54">
        <v>0</v>
      </c>
      <c r="L219" s="54">
        <v>0</v>
      </c>
      <c r="M219" s="54">
        <v>0</v>
      </c>
      <c r="N219" s="54">
        <v>0</v>
      </c>
      <c r="O219" s="54">
        <v>0</v>
      </c>
      <c r="P219" s="54">
        <v>0</v>
      </c>
      <c r="Q219" s="54">
        <v>0</v>
      </c>
      <c r="R219" s="54">
        <v>0</v>
      </c>
      <c r="S219" s="65">
        <v>0</v>
      </c>
      <c r="T219" s="65">
        <v>0</v>
      </c>
      <c r="U219" s="101">
        <v>0</v>
      </c>
      <c r="V219" s="77">
        <v>0</v>
      </c>
      <c r="W219" s="105">
        <v>0</v>
      </c>
      <c r="X219" s="105">
        <v>0</v>
      </c>
      <c r="Y219" s="105">
        <v>0</v>
      </c>
      <c r="Z219" s="105">
        <v>0</v>
      </c>
      <c r="AA219" s="105">
        <v>0</v>
      </c>
      <c r="AB219" s="105">
        <v>0</v>
      </c>
      <c r="AC219" s="105">
        <v>0</v>
      </c>
      <c r="AD219" s="105">
        <v>0</v>
      </c>
      <c r="AE219" s="105">
        <v>0</v>
      </c>
      <c r="AF219" s="105">
        <v>0</v>
      </c>
      <c r="AG219" s="105">
        <v>0</v>
      </c>
      <c r="AH219" s="105">
        <v>0</v>
      </c>
      <c r="AI219" s="90">
        <v>0</v>
      </c>
      <c r="AJ219" s="79">
        <f t="shared" si="39"/>
        <v>0</v>
      </c>
      <c r="AL219" s="83"/>
      <c r="AM219" s="83"/>
      <c r="AN219" s="83"/>
      <c r="AO219" s="83" t="s">
        <v>462</v>
      </c>
      <c r="AP219" s="83"/>
      <c r="AQ219" s="83"/>
      <c r="AS219" t="str">
        <f t="shared" si="40"/>
        <v>y</v>
      </c>
      <c r="AT219" t="str">
        <f t="shared" si="41"/>
        <v>y</v>
      </c>
      <c r="AU219" t="str">
        <f t="shared" si="42"/>
        <v>y</v>
      </c>
      <c r="AV219" t="str">
        <f t="shared" si="43"/>
        <v>y</v>
      </c>
      <c r="AW219" t="str">
        <f t="shared" si="44"/>
        <v>y</v>
      </c>
      <c r="AX219" t="str">
        <f t="shared" si="45"/>
        <v>y</v>
      </c>
      <c r="AZ219">
        <v>0</v>
      </c>
      <c r="BA219" s="77">
        <f t="shared" si="46"/>
        <v>0</v>
      </c>
      <c r="BC219">
        <v>0</v>
      </c>
      <c r="BD219" s="77">
        <f t="shared" si="47"/>
        <v>0</v>
      </c>
      <c r="BF219">
        <v>0</v>
      </c>
      <c r="BG219" s="107">
        <f t="shared" si="48"/>
        <v>0</v>
      </c>
      <c r="BI219">
        <v>0</v>
      </c>
      <c r="BJ219" s="107">
        <f t="shared" si="49"/>
        <v>0</v>
      </c>
      <c r="BL219">
        <v>0</v>
      </c>
      <c r="BM219" s="117">
        <f t="shared" si="50"/>
        <v>0</v>
      </c>
      <c r="BO219">
        <v>0</v>
      </c>
      <c r="BP219" s="107">
        <f t="shared" si="51"/>
        <v>0</v>
      </c>
    </row>
    <row r="220" spans="1:68">
      <c r="A220" s="48">
        <v>215</v>
      </c>
      <c r="B220" s="48"/>
      <c r="C220" s="48"/>
      <c r="D220" s="67"/>
      <c r="E220" s="67"/>
      <c r="F220" s="67"/>
      <c r="G220" s="67" t="s">
        <v>463</v>
      </c>
      <c r="H220" s="67"/>
      <c r="I220" s="67"/>
      <c r="J220" s="54">
        <v>0</v>
      </c>
      <c r="K220" s="54">
        <v>0</v>
      </c>
      <c r="L220" s="54">
        <v>0</v>
      </c>
      <c r="M220" s="54">
        <v>0</v>
      </c>
      <c r="N220" s="54">
        <v>0</v>
      </c>
      <c r="O220" s="54">
        <v>0</v>
      </c>
      <c r="P220" s="54">
        <v>0</v>
      </c>
      <c r="Q220" s="54">
        <v>0</v>
      </c>
      <c r="R220" s="54">
        <v>0</v>
      </c>
      <c r="S220" s="65">
        <v>0</v>
      </c>
      <c r="T220" s="65">
        <v>0</v>
      </c>
      <c r="U220" s="101">
        <v>0</v>
      </c>
      <c r="V220" s="77">
        <v>0</v>
      </c>
      <c r="W220" s="105">
        <v>0</v>
      </c>
      <c r="X220" s="105">
        <v>0</v>
      </c>
      <c r="Y220" s="105">
        <v>0</v>
      </c>
      <c r="Z220" s="105">
        <v>0</v>
      </c>
      <c r="AA220" s="105">
        <v>0</v>
      </c>
      <c r="AB220" s="105">
        <v>0</v>
      </c>
      <c r="AC220" s="105">
        <v>0</v>
      </c>
      <c r="AD220" s="105">
        <v>0</v>
      </c>
      <c r="AE220" s="105">
        <v>0</v>
      </c>
      <c r="AF220" s="105">
        <v>0</v>
      </c>
      <c r="AG220" s="105">
        <v>0</v>
      </c>
      <c r="AH220" s="105">
        <v>0</v>
      </c>
      <c r="AI220" s="90">
        <v>0</v>
      </c>
      <c r="AJ220" s="79">
        <f t="shared" si="39"/>
        <v>0</v>
      </c>
      <c r="AL220" s="83"/>
      <c r="AM220" s="83"/>
      <c r="AN220" s="83"/>
      <c r="AO220" s="83" t="s">
        <v>463</v>
      </c>
      <c r="AP220" s="83"/>
      <c r="AQ220" s="83"/>
      <c r="AS220" t="str">
        <f t="shared" si="40"/>
        <v>y</v>
      </c>
      <c r="AT220" t="str">
        <f t="shared" si="41"/>
        <v>y</v>
      </c>
      <c r="AU220" t="str">
        <f t="shared" si="42"/>
        <v>y</v>
      </c>
      <c r="AV220" t="str">
        <f t="shared" si="43"/>
        <v>y</v>
      </c>
      <c r="AW220" t="str">
        <f t="shared" si="44"/>
        <v>y</v>
      </c>
      <c r="AX220" t="str">
        <f t="shared" si="45"/>
        <v>y</v>
      </c>
      <c r="AZ220">
        <v>0</v>
      </c>
      <c r="BA220" s="77">
        <f t="shared" si="46"/>
        <v>0</v>
      </c>
      <c r="BC220">
        <v>0</v>
      </c>
      <c r="BD220" s="77">
        <f t="shared" si="47"/>
        <v>0</v>
      </c>
      <c r="BF220">
        <v>0</v>
      </c>
      <c r="BG220" s="107">
        <f t="shared" si="48"/>
        <v>0</v>
      </c>
      <c r="BI220">
        <v>0</v>
      </c>
      <c r="BJ220" s="107">
        <f t="shared" si="49"/>
        <v>0</v>
      </c>
      <c r="BL220">
        <v>0</v>
      </c>
      <c r="BM220" s="117">
        <f t="shared" si="50"/>
        <v>0</v>
      </c>
      <c r="BO220">
        <v>0</v>
      </c>
      <c r="BP220" s="107">
        <f t="shared" si="51"/>
        <v>0</v>
      </c>
    </row>
    <row r="221" spans="1:68">
      <c r="A221" s="48">
        <v>216</v>
      </c>
      <c r="B221" s="48"/>
      <c r="C221" s="48"/>
      <c r="D221" s="67"/>
      <c r="E221" s="67"/>
      <c r="F221" s="67"/>
      <c r="G221" s="67" t="s">
        <v>464</v>
      </c>
      <c r="H221" s="67"/>
      <c r="I221" s="67"/>
      <c r="J221" s="54">
        <v>0</v>
      </c>
      <c r="K221" s="54">
        <v>0</v>
      </c>
      <c r="L221" s="54">
        <v>0</v>
      </c>
      <c r="M221" s="54">
        <v>0</v>
      </c>
      <c r="N221" s="54">
        <v>0</v>
      </c>
      <c r="O221" s="54">
        <v>0</v>
      </c>
      <c r="P221" s="54">
        <v>0</v>
      </c>
      <c r="Q221" s="54">
        <v>0</v>
      </c>
      <c r="R221" s="54">
        <v>0</v>
      </c>
      <c r="S221" s="65">
        <v>0</v>
      </c>
      <c r="T221" s="65">
        <v>0</v>
      </c>
      <c r="U221" s="101">
        <v>0</v>
      </c>
      <c r="V221" s="77">
        <v>0</v>
      </c>
      <c r="W221" s="105">
        <v>0</v>
      </c>
      <c r="X221" s="105">
        <v>0</v>
      </c>
      <c r="Y221" s="105">
        <v>0</v>
      </c>
      <c r="Z221" s="105">
        <v>0</v>
      </c>
      <c r="AA221" s="105">
        <v>0</v>
      </c>
      <c r="AB221" s="105">
        <v>0</v>
      </c>
      <c r="AC221" s="105">
        <v>0</v>
      </c>
      <c r="AD221" s="105">
        <v>0</v>
      </c>
      <c r="AE221" s="105">
        <v>0</v>
      </c>
      <c r="AF221" s="105">
        <v>0</v>
      </c>
      <c r="AG221" s="105">
        <v>0</v>
      </c>
      <c r="AH221" s="105">
        <v>0</v>
      </c>
      <c r="AI221" s="90">
        <v>0</v>
      </c>
      <c r="AJ221" s="79">
        <f t="shared" si="39"/>
        <v>0</v>
      </c>
      <c r="AL221" s="83"/>
      <c r="AM221" s="83"/>
      <c r="AN221" s="83"/>
      <c r="AO221" s="83" t="s">
        <v>464</v>
      </c>
      <c r="AP221" s="83"/>
      <c r="AQ221" s="83"/>
      <c r="AS221" t="str">
        <f t="shared" si="40"/>
        <v>y</v>
      </c>
      <c r="AT221" t="str">
        <f t="shared" si="41"/>
        <v>y</v>
      </c>
      <c r="AU221" t="str">
        <f t="shared" si="42"/>
        <v>y</v>
      </c>
      <c r="AV221" t="str">
        <f t="shared" si="43"/>
        <v>y</v>
      </c>
      <c r="AW221" t="str">
        <f t="shared" si="44"/>
        <v>y</v>
      </c>
      <c r="AX221" t="str">
        <f t="shared" si="45"/>
        <v>y</v>
      </c>
      <c r="AZ221">
        <v>0</v>
      </c>
      <c r="BA221" s="77">
        <f t="shared" si="46"/>
        <v>0</v>
      </c>
      <c r="BC221">
        <v>0</v>
      </c>
      <c r="BD221" s="77">
        <f t="shared" si="47"/>
        <v>0</v>
      </c>
      <c r="BF221">
        <v>0</v>
      </c>
      <c r="BG221" s="107">
        <f t="shared" si="48"/>
        <v>0</v>
      </c>
      <c r="BI221">
        <v>0</v>
      </c>
      <c r="BJ221" s="107">
        <f t="shared" si="49"/>
        <v>0</v>
      </c>
      <c r="BL221">
        <v>0</v>
      </c>
      <c r="BM221" s="117">
        <f t="shared" si="50"/>
        <v>0</v>
      </c>
      <c r="BO221">
        <v>0</v>
      </c>
      <c r="BP221" s="107">
        <f t="shared" si="51"/>
        <v>0</v>
      </c>
    </row>
    <row r="222" spans="1:68">
      <c r="A222" s="48">
        <v>217</v>
      </c>
      <c r="B222" s="48"/>
      <c r="C222" s="48"/>
      <c r="D222" s="66"/>
      <c r="E222" s="66"/>
      <c r="F222" s="66" t="s">
        <v>342</v>
      </c>
      <c r="G222" s="66"/>
      <c r="H222" s="66"/>
      <c r="I222" s="66"/>
      <c r="J222" s="54">
        <v>0</v>
      </c>
      <c r="K222" s="54">
        <v>0</v>
      </c>
      <c r="L222" s="54">
        <v>0</v>
      </c>
      <c r="M222" s="54">
        <v>0</v>
      </c>
      <c r="N222" s="54">
        <v>0</v>
      </c>
      <c r="O222" s="54">
        <v>0</v>
      </c>
      <c r="P222" s="54">
        <v>0</v>
      </c>
      <c r="Q222" s="54">
        <v>0</v>
      </c>
      <c r="R222" s="54">
        <v>0</v>
      </c>
      <c r="S222" s="65">
        <v>0</v>
      </c>
      <c r="T222" s="65">
        <v>0</v>
      </c>
      <c r="U222" s="101">
        <v>0</v>
      </c>
      <c r="V222" s="77">
        <v>0</v>
      </c>
      <c r="W222" s="105">
        <v>0</v>
      </c>
      <c r="X222" s="105">
        <v>0</v>
      </c>
      <c r="Y222" s="105">
        <v>0</v>
      </c>
      <c r="Z222" s="105">
        <v>0</v>
      </c>
      <c r="AA222" s="105">
        <v>0</v>
      </c>
      <c r="AB222" s="105">
        <v>0</v>
      </c>
      <c r="AC222" s="105">
        <v>0</v>
      </c>
      <c r="AD222" s="105">
        <v>0</v>
      </c>
      <c r="AE222" s="105">
        <v>0</v>
      </c>
      <c r="AF222" s="105">
        <v>0</v>
      </c>
      <c r="AG222" s="105">
        <v>0</v>
      </c>
      <c r="AH222" s="105">
        <v>0</v>
      </c>
      <c r="AI222" s="90">
        <v>0</v>
      </c>
      <c r="AJ222" s="79">
        <f t="shared" si="39"/>
        <v>0</v>
      </c>
      <c r="AL222" s="82"/>
      <c r="AM222" s="82"/>
      <c r="AN222" s="82" t="s">
        <v>342</v>
      </c>
      <c r="AO222" s="82"/>
      <c r="AP222" s="82"/>
      <c r="AQ222" s="82"/>
      <c r="AS222" t="str">
        <f t="shared" si="40"/>
        <v>y</v>
      </c>
      <c r="AT222" t="str">
        <f t="shared" si="41"/>
        <v>y</v>
      </c>
      <c r="AU222" t="str">
        <f t="shared" si="42"/>
        <v>y</v>
      </c>
      <c r="AV222" t="str">
        <f t="shared" si="43"/>
        <v>y</v>
      </c>
      <c r="AW222" t="str">
        <f t="shared" si="44"/>
        <v>y</v>
      </c>
      <c r="AX222" t="str">
        <f t="shared" si="45"/>
        <v>y</v>
      </c>
      <c r="AZ222">
        <v>0</v>
      </c>
      <c r="BA222" s="77">
        <f t="shared" si="46"/>
        <v>0</v>
      </c>
      <c r="BC222">
        <v>0</v>
      </c>
      <c r="BD222" s="77">
        <f t="shared" si="47"/>
        <v>0</v>
      </c>
      <c r="BF222">
        <v>0</v>
      </c>
      <c r="BG222" s="107">
        <f t="shared" si="48"/>
        <v>0</v>
      </c>
      <c r="BI222">
        <v>0</v>
      </c>
      <c r="BJ222" s="107">
        <f t="shared" si="49"/>
        <v>0</v>
      </c>
      <c r="BL222">
        <v>0</v>
      </c>
      <c r="BM222" s="117">
        <f t="shared" si="50"/>
        <v>0</v>
      </c>
      <c r="BO222">
        <v>0</v>
      </c>
      <c r="BP222" s="107">
        <f t="shared" si="51"/>
        <v>0</v>
      </c>
    </row>
    <row r="223" spans="1:68">
      <c r="A223" s="48">
        <v>218</v>
      </c>
      <c r="B223" s="48"/>
      <c r="C223" s="48"/>
      <c r="D223" s="67"/>
      <c r="E223" s="67"/>
      <c r="F223" s="67"/>
      <c r="G223" s="67" t="s">
        <v>465</v>
      </c>
      <c r="H223" s="67"/>
      <c r="I223" s="67"/>
      <c r="J223" s="54">
        <v>0</v>
      </c>
      <c r="K223" s="54">
        <v>0</v>
      </c>
      <c r="L223" s="54">
        <v>0</v>
      </c>
      <c r="M223" s="54">
        <v>0</v>
      </c>
      <c r="N223" s="54">
        <v>0</v>
      </c>
      <c r="O223" s="54">
        <v>0</v>
      </c>
      <c r="P223" s="54">
        <v>0</v>
      </c>
      <c r="Q223" s="54">
        <v>0</v>
      </c>
      <c r="R223" s="54">
        <v>0</v>
      </c>
      <c r="S223" s="65">
        <v>0</v>
      </c>
      <c r="T223" s="65">
        <v>0</v>
      </c>
      <c r="U223" s="101">
        <v>0</v>
      </c>
      <c r="V223" s="77">
        <v>0</v>
      </c>
      <c r="W223" s="105">
        <v>0</v>
      </c>
      <c r="X223" s="105">
        <v>0</v>
      </c>
      <c r="Y223" s="105">
        <v>0</v>
      </c>
      <c r="Z223" s="105">
        <v>0</v>
      </c>
      <c r="AA223" s="105">
        <v>0</v>
      </c>
      <c r="AB223" s="105">
        <v>0</v>
      </c>
      <c r="AC223" s="105">
        <v>0</v>
      </c>
      <c r="AD223" s="105">
        <v>0</v>
      </c>
      <c r="AE223" s="105">
        <v>0</v>
      </c>
      <c r="AF223" s="105">
        <v>0</v>
      </c>
      <c r="AG223" s="105">
        <v>0</v>
      </c>
      <c r="AH223" s="105">
        <v>0</v>
      </c>
      <c r="AI223" s="90">
        <v>0</v>
      </c>
      <c r="AJ223" s="79">
        <f t="shared" si="39"/>
        <v>0</v>
      </c>
      <c r="AL223" s="83"/>
      <c r="AM223" s="83"/>
      <c r="AN223" s="83"/>
      <c r="AO223" s="83" t="s">
        <v>465</v>
      </c>
      <c r="AP223" s="83"/>
      <c r="AQ223" s="83"/>
      <c r="AS223" t="str">
        <f t="shared" si="40"/>
        <v>y</v>
      </c>
      <c r="AT223" t="str">
        <f t="shared" si="41"/>
        <v>y</v>
      </c>
      <c r="AU223" t="str">
        <f t="shared" si="42"/>
        <v>y</v>
      </c>
      <c r="AV223" t="str">
        <f t="shared" si="43"/>
        <v>y</v>
      </c>
      <c r="AW223" t="str">
        <f t="shared" si="44"/>
        <v>y</v>
      </c>
      <c r="AX223" t="str">
        <f t="shared" si="45"/>
        <v>y</v>
      </c>
      <c r="AZ223">
        <v>0</v>
      </c>
      <c r="BA223" s="77">
        <f t="shared" si="46"/>
        <v>0</v>
      </c>
      <c r="BC223">
        <v>0</v>
      </c>
      <c r="BD223" s="77">
        <f t="shared" si="47"/>
        <v>0</v>
      </c>
      <c r="BF223">
        <v>0</v>
      </c>
      <c r="BG223" s="107">
        <f t="shared" si="48"/>
        <v>0</v>
      </c>
      <c r="BI223">
        <v>0</v>
      </c>
      <c r="BJ223" s="107">
        <f t="shared" si="49"/>
        <v>0</v>
      </c>
      <c r="BL223">
        <v>0</v>
      </c>
      <c r="BM223" s="117">
        <f t="shared" si="50"/>
        <v>0</v>
      </c>
      <c r="BO223">
        <v>0</v>
      </c>
      <c r="BP223" s="107">
        <f t="shared" si="51"/>
        <v>0</v>
      </c>
    </row>
    <row r="224" spans="1:68">
      <c r="A224" s="48">
        <v>219</v>
      </c>
      <c r="B224" s="48"/>
      <c r="C224" s="48"/>
      <c r="D224" s="67"/>
      <c r="E224" s="67"/>
      <c r="F224" s="67"/>
      <c r="G224" s="67" t="s">
        <v>466</v>
      </c>
      <c r="H224" s="67"/>
      <c r="I224" s="67"/>
      <c r="J224" s="54">
        <v>0</v>
      </c>
      <c r="K224" s="54">
        <v>0</v>
      </c>
      <c r="L224" s="54">
        <v>0</v>
      </c>
      <c r="M224" s="54">
        <v>0</v>
      </c>
      <c r="N224" s="54">
        <v>0</v>
      </c>
      <c r="O224" s="54">
        <v>0</v>
      </c>
      <c r="P224" s="54">
        <v>0</v>
      </c>
      <c r="Q224" s="54">
        <v>0</v>
      </c>
      <c r="R224" s="54">
        <v>0</v>
      </c>
      <c r="S224" s="65">
        <v>0</v>
      </c>
      <c r="T224" s="65">
        <v>0</v>
      </c>
      <c r="U224" s="101">
        <v>0</v>
      </c>
      <c r="V224" s="77">
        <v>0</v>
      </c>
      <c r="W224" s="105">
        <v>0</v>
      </c>
      <c r="X224" s="105">
        <v>0</v>
      </c>
      <c r="Y224" s="105">
        <v>0</v>
      </c>
      <c r="Z224" s="105">
        <v>0</v>
      </c>
      <c r="AA224" s="105">
        <v>0</v>
      </c>
      <c r="AB224" s="105">
        <v>0</v>
      </c>
      <c r="AC224" s="105">
        <v>0</v>
      </c>
      <c r="AD224" s="105">
        <v>0</v>
      </c>
      <c r="AE224" s="105">
        <v>0</v>
      </c>
      <c r="AF224" s="105">
        <v>0</v>
      </c>
      <c r="AG224" s="105">
        <v>0</v>
      </c>
      <c r="AH224" s="105">
        <v>0</v>
      </c>
      <c r="AI224" s="90">
        <v>0</v>
      </c>
      <c r="AJ224" s="79">
        <f t="shared" si="39"/>
        <v>0</v>
      </c>
      <c r="AL224" s="83"/>
      <c r="AM224" s="83"/>
      <c r="AN224" s="83"/>
      <c r="AO224" s="83" t="s">
        <v>466</v>
      </c>
      <c r="AP224" s="83"/>
      <c r="AQ224" s="83"/>
      <c r="AS224" t="str">
        <f t="shared" si="40"/>
        <v>y</v>
      </c>
      <c r="AT224" t="str">
        <f t="shared" si="41"/>
        <v>y</v>
      </c>
      <c r="AU224" t="str">
        <f t="shared" si="42"/>
        <v>y</v>
      </c>
      <c r="AV224" t="str">
        <f t="shared" si="43"/>
        <v>y</v>
      </c>
      <c r="AW224" t="str">
        <f t="shared" si="44"/>
        <v>y</v>
      </c>
      <c r="AX224" t="str">
        <f t="shared" si="45"/>
        <v>y</v>
      </c>
      <c r="AZ224">
        <v>0</v>
      </c>
      <c r="BA224" s="77">
        <f t="shared" si="46"/>
        <v>0</v>
      </c>
      <c r="BC224">
        <v>0</v>
      </c>
      <c r="BD224" s="77">
        <f t="shared" si="47"/>
        <v>0</v>
      </c>
      <c r="BF224">
        <v>0</v>
      </c>
      <c r="BG224" s="107">
        <f t="shared" si="48"/>
        <v>0</v>
      </c>
      <c r="BI224">
        <v>0</v>
      </c>
      <c r="BJ224" s="107">
        <f t="shared" si="49"/>
        <v>0</v>
      </c>
      <c r="BL224">
        <v>0</v>
      </c>
      <c r="BM224" s="117">
        <f t="shared" si="50"/>
        <v>0</v>
      </c>
      <c r="BO224">
        <v>0</v>
      </c>
      <c r="BP224" s="107">
        <f t="shared" si="51"/>
        <v>0</v>
      </c>
    </row>
    <row r="225" spans="1:68">
      <c r="A225" s="48">
        <v>220</v>
      </c>
      <c r="B225" s="48"/>
      <c r="C225" s="48"/>
      <c r="D225" s="67"/>
      <c r="E225" s="67"/>
      <c r="F225" s="67"/>
      <c r="G225" s="67" t="s">
        <v>467</v>
      </c>
      <c r="H225" s="67"/>
      <c r="I225" s="67"/>
      <c r="J225" s="54">
        <v>0</v>
      </c>
      <c r="K225" s="54">
        <v>0</v>
      </c>
      <c r="L225" s="54">
        <v>0</v>
      </c>
      <c r="M225" s="54">
        <v>0</v>
      </c>
      <c r="N225" s="54">
        <v>0</v>
      </c>
      <c r="O225" s="54">
        <v>0</v>
      </c>
      <c r="P225" s="54">
        <v>0</v>
      </c>
      <c r="Q225" s="54">
        <v>0</v>
      </c>
      <c r="R225" s="54">
        <v>0</v>
      </c>
      <c r="S225" s="65">
        <v>0</v>
      </c>
      <c r="T225" s="65">
        <v>0</v>
      </c>
      <c r="U225" s="101">
        <v>0</v>
      </c>
      <c r="V225" s="77">
        <v>0</v>
      </c>
      <c r="W225" s="105">
        <v>0</v>
      </c>
      <c r="X225" s="105">
        <v>0</v>
      </c>
      <c r="Y225" s="105">
        <v>0</v>
      </c>
      <c r="Z225" s="105">
        <v>0</v>
      </c>
      <c r="AA225" s="105">
        <v>0</v>
      </c>
      <c r="AB225" s="105">
        <v>0</v>
      </c>
      <c r="AC225" s="105">
        <v>0</v>
      </c>
      <c r="AD225" s="105">
        <v>0</v>
      </c>
      <c r="AE225" s="105">
        <v>0</v>
      </c>
      <c r="AF225" s="105">
        <v>0</v>
      </c>
      <c r="AG225" s="105">
        <v>0</v>
      </c>
      <c r="AH225" s="105">
        <v>0</v>
      </c>
      <c r="AI225" s="90">
        <v>0</v>
      </c>
      <c r="AJ225" s="79">
        <f t="shared" si="39"/>
        <v>0</v>
      </c>
      <c r="AL225" s="83"/>
      <c r="AM225" s="83"/>
      <c r="AN225" s="83"/>
      <c r="AO225" s="83" t="s">
        <v>467</v>
      </c>
      <c r="AP225" s="83"/>
      <c r="AQ225" s="83"/>
      <c r="AS225" t="str">
        <f t="shared" si="40"/>
        <v>y</v>
      </c>
      <c r="AT225" t="str">
        <f t="shared" si="41"/>
        <v>y</v>
      </c>
      <c r="AU225" t="str">
        <f t="shared" si="42"/>
        <v>y</v>
      </c>
      <c r="AV225" t="str">
        <f t="shared" si="43"/>
        <v>y</v>
      </c>
      <c r="AW225" t="str">
        <f t="shared" si="44"/>
        <v>y</v>
      </c>
      <c r="AX225" t="str">
        <f t="shared" si="45"/>
        <v>y</v>
      </c>
      <c r="AZ225">
        <v>0</v>
      </c>
      <c r="BA225" s="77">
        <f t="shared" si="46"/>
        <v>0</v>
      </c>
      <c r="BC225">
        <v>0</v>
      </c>
      <c r="BD225" s="77">
        <f t="shared" si="47"/>
        <v>0</v>
      </c>
      <c r="BF225">
        <v>0</v>
      </c>
      <c r="BG225" s="107">
        <f t="shared" si="48"/>
        <v>0</v>
      </c>
      <c r="BI225">
        <v>0</v>
      </c>
      <c r="BJ225" s="107">
        <f t="shared" si="49"/>
        <v>0</v>
      </c>
      <c r="BL225">
        <v>0</v>
      </c>
      <c r="BM225" s="117">
        <f t="shared" si="50"/>
        <v>0</v>
      </c>
      <c r="BO225">
        <v>0</v>
      </c>
      <c r="BP225" s="107">
        <f t="shared" si="51"/>
        <v>0</v>
      </c>
    </row>
    <row r="226" spans="1:68">
      <c r="A226" s="48">
        <v>221</v>
      </c>
      <c r="B226" s="48"/>
      <c r="C226" s="48"/>
      <c r="D226" s="67"/>
      <c r="E226" s="67"/>
      <c r="F226" s="67"/>
      <c r="G226" s="67" t="s">
        <v>464</v>
      </c>
      <c r="H226" s="67"/>
      <c r="I226" s="67"/>
      <c r="J226" s="54">
        <v>0</v>
      </c>
      <c r="K226" s="54">
        <v>0</v>
      </c>
      <c r="L226" s="54">
        <v>0</v>
      </c>
      <c r="M226" s="54">
        <v>0</v>
      </c>
      <c r="N226" s="54">
        <v>0</v>
      </c>
      <c r="O226" s="54">
        <v>0</v>
      </c>
      <c r="P226" s="54">
        <v>0</v>
      </c>
      <c r="Q226" s="54">
        <v>0</v>
      </c>
      <c r="R226" s="54">
        <v>0</v>
      </c>
      <c r="S226" s="65">
        <v>0</v>
      </c>
      <c r="T226" s="65">
        <v>0</v>
      </c>
      <c r="U226" s="101">
        <v>0</v>
      </c>
      <c r="V226" s="77">
        <v>0</v>
      </c>
      <c r="W226" s="105">
        <v>0</v>
      </c>
      <c r="X226" s="105">
        <v>0</v>
      </c>
      <c r="Y226" s="105">
        <v>0</v>
      </c>
      <c r="Z226" s="105">
        <v>0</v>
      </c>
      <c r="AA226" s="105">
        <v>0</v>
      </c>
      <c r="AB226" s="105">
        <v>0</v>
      </c>
      <c r="AC226" s="105">
        <v>0</v>
      </c>
      <c r="AD226" s="105">
        <v>0</v>
      </c>
      <c r="AE226" s="105">
        <v>0</v>
      </c>
      <c r="AF226" s="105">
        <v>0</v>
      </c>
      <c r="AG226" s="105">
        <v>0</v>
      </c>
      <c r="AH226" s="105">
        <v>0</v>
      </c>
      <c r="AI226" s="90">
        <v>0</v>
      </c>
      <c r="AJ226" s="79">
        <f t="shared" si="39"/>
        <v>0</v>
      </c>
      <c r="AL226" s="83"/>
      <c r="AM226" s="83"/>
      <c r="AN226" s="83"/>
      <c r="AO226" s="83" t="s">
        <v>464</v>
      </c>
      <c r="AP226" s="83"/>
      <c r="AQ226" s="83"/>
      <c r="AS226" t="str">
        <f t="shared" si="40"/>
        <v>y</v>
      </c>
      <c r="AT226" t="str">
        <f t="shared" si="41"/>
        <v>y</v>
      </c>
      <c r="AU226" t="str">
        <f t="shared" si="42"/>
        <v>y</v>
      </c>
      <c r="AV226" t="str">
        <f t="shared" si="43"/>
        <v>y</v>
      </c>
      <c r="AW226" t="str">
        <f t="shared" si="44"/>
        <v>y</v>
      </c>
      <c r="AX226" t="str">
        <f t="shared" si="45"/>
        <v>y</v>
      </c>
      <c r="AZ226">
        <v>0</v>
      </c>
      <c r="BA226" s="77">
        <f t="shared" si="46"/>
        <v>0</v>
      </c>
      <c r="BC226">
        <v>0</v>
      </c>
      <c r="BD226" s="77">
        <f t="shared" si="47"/>
        <v>0</v>
      </c>
      <c r="BF226">
        <v>0</v>
      </c>
      <c r="BG226" s="107">
        <f t="shared" si="48"/>
        <v>0</v>
      </c>
      <c r="BI226">
        <v>0</v>
      </c>
      <c r="BJ226" s="107">
        <f t="shared" si="49"/>
        <v>0</v>
      </c>
      <c r="BL226">
        <v>0</v>
      </c>
      <c r="BM226" s="117">
        <f t="shared" si="50"/>
        <v>0</v>
      </c>
      <c r="BO226">
        <v>0</v>
      </c>
      <c r="BP226" s="107">
        <f t="shared" si="51"/>
        <v>0</v>
      </c>
    </row>
    <row r="227" spans="1:68">
      <c r="A227" s="48">
        <v>222</v>
      </c>
      <c r="B227" s="48"/>
      <c r="C227" s="48"/>
      <c r="D227" s="66"/>
      <c r="E227" s="66"/>
      <c r="F227" s="66" t="s">
        <v>295</v>
      </c>
      <c r="G227" s="66"/>
      <c r="H227" s="66"/>
      <c r="I227" s="66"/>
      <c r="J227" s="54">
        <v>0</v>
      </c>
      <c r="K227" s="54">
        <v>0</v>
      </c>
      <c r="L227" s="54">
        <v>0</v>
      </c>
      <c r="M227" s="54">
        <v>0</v>
      </c>
      <c r="N227" s="54">
        <v>0</v>
      </c>
      <c r="O227" s="54">
        <v>0</v>
      </c>
      <c r="P227" s="54">
        <v>0</v>
      </c>
      <c r="Q227" s="54">
        <v>0</v>
      </c>
      <c r="R227" s="54">
        <v>0</v>
      </c>
      <c r="S227" s="65">
        <v>0</v>
      </c>
      <c r="T227" s="65">
        <v>0</v>
      </c>
      <c r="U227" s="101">
        <v>0</v>
      </c>
      <c r="V227" s="77">
        <v>0</v>
      </c>
      <c r="W227" s="105">
        <v>0</v>
      </c>
      <c r="X227" s="105">
        <v>0</v>
      </c>
      <c r="Y227" s="105">
        <v>0</v>
      </c>
      <c r="Z227" s="105">
        <v>0</v>
      </c>
      <c r="AA227" s="105">
        <v>0</v>
      </c>
      <c r="AB227" s="105">
        <v>0</v>
      </c>
      <c r="AC227" s="105">
        <v>0</v>
      </c>
      <c r="AD227" s="105">
        <v>0</v>
      </c>
      <c r="AE227" s="105">
        <v>0</v>
      </c>
      <c r="AF227" s="105">
        <v>0</v>
      </c>
      <c r="AG227" s="105">
        <v>0</v>
      </c>
      <c r="AH227" s="105">
        <v>0</v>
      </c>
      <c r="AI227" s="90">
        <v>0</v>
      </c>
      <c r="AJ227" s="79">
        <f t="shared" si="39"/>
        <v>0</v>
      </c>
      <c r="AL227" s="82"/>
      <c r="AM227" s="82"/>
      <c r="AN227" s="82" t="s">
        <v>295</v>
      </c>
      <c r="AO227" s="82"/>
      <c r="AP227" s="82"/>
      <c r="AQ227" s="82"/>
      <c r="AS227" t="str">
        <f t="shared" si="40"/>
        <v>y</v>
      </c>
      <c r="AT227" t="str">
        <f t="shared" si="41"/>
        <v>y</v>
      </c>
      <c r="AU227" t="str">
        <f t="shared" si="42"/>
        <v>y</v>
      </c>
      <c r="AV227" t="str">
        <f t="shared" si="43"/>
        <v>y</v>
      </c>
      <c r="AW227" t="str">
        <f t="shared" si="44"/>
        <v>y</v>
      </c>
      <c r="AX227" t="str">
        <f t="shared" si="45"/>
        <v>y</v>
      </c>
      <c r="AZ227">
        <v>0</v>
      </c>
      <c r="BA227" s="77">
        <f t="shared" si="46"/>
        <v>0</v>
      </c>
      <c r="BC227">
        <v>0</v>
      </c>
      <c r="BD227" s="77">
        <f t="shared" si="47"/>
        <v>0</v>
      </c>
      <c r="BF227">
        <v>0</v>
      </c>
      <c r="BG227" s="107">
        <f t="shared" si="48"/>
        <v>0</v>
      </c>
      <c r="BI227">
        <v>0</v>
      </c>
      <c r="BJ227" s="107">
        <f t="shared" si="49"/>
        <v>0</v>
      </c>
      <c r="BL227">
        <v>0</v>
      </c>
      <c r="BM227" s="117">
        <f t="shared" si="50"/>
        <v>0</v>
      </c>
      <c r="BO227">
        <v>0</v>
      </c>
      <c r="BP227" s="107">
        <f t="shared" si="51"/>
        <v>0</v>
      </c>
    </row>
    <row r="228" spans="1:68">
      <c r="A228" s="48">
        <v>223</v>
      </c>
      <c r="B228" s="48"/>
      <c r="C228" s="48"/>
      <c r="D228" s="67"/>
      <c r="E228" s="67"/>
      <c r="F228" s="67"/>
      <c r="G228" s="67" t="s">
        <v>468</v>
      </c>
      <c r="H228" s="67"/>
      <c r="I228" s="67"/>
      <c r="J228" s="54">
        <v>0</v>
      </c>
      <c r="K228" s="54">
        <v>0</v>
      </c>
      <c r="L228" s="54">
        <v>0</v>
      </c>
      <c r="M228" s="54">
        <v>0</v>
      </c>
      <c r="N228" s="54">
        <v>0</v>
      </c>
      <c r="O228" s="54">
        <v>0</v>
      </c>
      <c r="P228" s="54">
        <v>0</v>
      </c>
      <c r="Q228" s="54">
        <v>0</v>
      </c>
      <c r="R228" s="54">
        <v>0</v>
      </c>
      <c r="S228" s="65">
        <v>0</v>
      </c>
      <c r="T228" s="65">
        <v>0</v>
      </c>
      <c r="U228" s="101">
        <v>0</v>
      </c>
      <c r="V228" s="77">
        <v>0</v>
      </c>
      <c r="W228" s="105">
        <v>0</v>
      </c>
      <c r="X228" s="105">
        <v>0</v>
      </c>
      <c r="Y228" s="105">
        <v>0</v>
      </c>
      <c r="Z228" s="105">
        <v>0</v>
      </c>
      <c r="AA228" s="105">
        <v>0</v>
      </c>
      <c r="AB228" s="105">
        <v>0</v>
      </c>
      <c r="AC228" s="105">
        <v>0</v>
      </c>
      <c r="AD228" s="105">
        <v>0</v>
      </c>
      <c r="AE228" s="105">
        <v>0</v>
      </c>
      <c r="AF228" s="105">
        <v>0</v>
      </c>
      <c r="AG228" s="105">
        <v>0</v>
      </c>
      <c r="AH228" s="105">
        <v>0</v>
      </c>
      <c r="AI228" s="90">
        <v>0</v>
      </c>
      <c r="AJ228" s="79">
        <f t="shared" si="39"/>
        <v>0</v>
      </c>
      <c r="AL228" s="83"/>
      <c r="AM228" s="83"/>
      <c r="AN228" s="83"/>
      <c r="AO228" s="83" t="s">
        <v>468</v>
      </c>
      <c r="AP228" s="83"/>
      <c r="AQ228" s="83"/>
      <c r="AS228" t="str">
        <f t="shared" si="40"/>
        <v>y</v>
      </c>
      <c r="AT228" t="str">
        <f t="shared" si="41"/>
        <v>y</v>
      </c>
      <c r="AU228" t="str">
        <f t="shared" si="42"/>
        <v>y</v>
      </c>
      <c r="AV228" t="str">
        <f t="shared" si="43"/>
        <v>y</v>
      </c>
      <c r="AW228" t="str">
        <f t="shared" si="44"/>
        <v>y</v>
      </c>
      <c r="AX228" t="str">
        <f t="shared" si="45"/>
        <v>y</v>
      </c>
      <c r="AZ228">
        <v>0</v>
      </c>
      <c r="BA228" s="77">
        <f t="shared" si="46"/>
        <v>0</v>
      </c>
      <c r="BC228">
        <v>0</v>
      </c>
      <c r="BD228" s="77">
        <f t="shared" si="47"/>
        <v>0</v>
      </c>
      <c r="BF228">
        <v>0</v>
      </c>
      <c r="BG228" s="107">
        <f t="shared" si="48"/>
        <v>0</v>
      </c>
      <c r="BI228">
        <v>0</v>
      </c>
      <c r="BJ228" s="107">
        <f t="shared" si="49"/>
        <v>0</v>
      </c>
      <c r="BL228">
        <v>0</v>
      </c>
      <c r="BM228" s="117">
        <f t="shared" si="50"/>
        <v>0</v>
      </c>
      <c r="BO228">
        <v>0</v>
      </c>
      <c r="BP228" s="107">
        <f t="shared" si="51"/>
        <v>0</v>
      </c>
    </row>
    <row r="229" spans="1:68">
      <c r="A229" s="48">
        <v>224</v>
      </c>
      <c r="B229" s="48"/>
      <c r="C229" s="48"/>
      <c r="D229" s="67"/>
      <c r="E229" s="67"/>
      <c r="F229" s="67"/>
      <c r="G229" s="67" t="s">
        <v>464</v>
      </c>
      <c r="H229" s="67"/>
      <c r="I229" s="67"/>
      <c r="J229" s="54">
        <v>0</v>
      </c>
      <c r="K229" s="54">
        <v>0</v>
      </c>
      <c r="L229" s="54">
        <v>0</v>
      </c>
      <c r="M229" s="54">
        <v>0</v>
      </c>
      <c r="N229" s="54">
        <v>0</v>
      </c>
      <c r="O229" s="54">
        <v>0</v>
      </c>
      <c r="P229" s="54">
        <v>0</v>
      </c>
      <c r="Q229" s="54">
        <v>0</v>
      </c>
      <c r="R229" s="54">
        <v>0</v>
      </c>
      <c r="S229" s="65">
        <v>0</v>
      </c>
      <c r="T229" s="65">
        <v>0</v>
      </c>
      <c r="U229" s="101">
        <v>0</v>
      </c>
      <c r="V229" s="77">
        <v>0</v>
      </c>
      <c r="W229" s="105">
        <v>0</v>
      </c>
      <c r="X229" s="105">
        <v>0</v>
      </c>
      <c r="Y229" s="105">
        <v>0</v>
      </c>
      <c r="Z229" s="105">
        <v>0</v>
      </c>
      <c r="AA229" s="105">
        <v>0</v>
      </c>
      <c r="AB229" s="105">
        <v>0</v>
      </c>
      <c r="AC229" s="105">
        <v>0</v>
      </c>
      <c r="AD229" s="105">
        <v>0</v>
      </c>
      <c r="AE229" s="105">
        <v>0</v>
      </c>
      <c r="AF229" s="105">
        <v>0</v>
      </c>
      <c r="AG229" s="105">
        <v>0</v>
      </c>
      <c r="AH229" s="105">
        <v>0</v>
      </c>
      <c r="AI229" s="90">
        <v>0</v>
      </c>
      <c r="AJ229" s="79">
        <f t="shared" si="39"/>
        <v>0</v>
      </c>
      <c r="AL229" s="83"/>
      <c r="AM229" s="83"/>
      <c r="AN229" s="83"/>
      <c r="AO229" s="83" t="s">
        <v>464</v>
      </c>
      <c r="AP229" s="83"/>
      <c r="AQ229" s="83"/>
      <c r="AS229" t="str">
        <f t="shared" si="40"/>
        <v>y</v>
      </c>
      <c r="AT229" t="str">
        <f t="shared" si="41"/>
        <v>y</v>
      </c>
      <c r="AU229" t="str">
        <f t="shared" si="42"/>
        <v>y</v>
      </c>
      <c r="AV229" t="str">
        <f t="shared" si="43"/>
        <v>y</v>
      </c>
      <c r="AW229" t="str">
        <f t="shared" si="44"/>
        <v>y</v>
      </c>
      <c r="AX229" t="str">
        <f t="shared" si="45"/>
        <v>y</v>
      </c>
      <c r="AZ229">
        <v>0</v>
      </c>
      <c r="BA229" s="77">
        <f t="shared" si="46"/>
        <v>0</v>
      </c>
      <c r="BC229">
        <v>0</v>
      </c>
      <c r="BD229" s="77">
        <f t="shared" si="47"/>
        <v>0</v>
      </c>
      <c r="BF229">
        <v>0</v>
      </c>
      <c r="BG229" s="107">
        <f t="shared" si="48"/>
        <v>0</v>
      </c>
      <c r="BI229">
        <v>0</v>
      </c>
      <c r="BJ229" s="107">
        <f t="shared" si="49"/>
        <v>0</v>
      </c>
      <c r="BL229">
        <v>0</v>
      </c>
      <c r="BM229" s="117">
        <f t="shared" si="50"/>
        <v>0</v>
      </c>
      <c r="BO229">
        <v>0</v>
      </c>
      <c r="BP229" s="107">
        <f t="shared" si="51"/>
        <v>0</v>
      </c>
    </row>
    <row r="230" spans="1:68">
      <c r="A230" s="48">
        <v>225</v>
      </c>
      <c r="B230" s="48"/>
      <c r="C230" s="48"/>
      <c r="D230" s="66"/>
      <c r="E230" s="66" t="s">
        <v>155</v>
      </c>
      <c r="F230" s="66"/>
      <c r="G230" s="66"/>
      <c r="H230" s="66"/>
      <c r="I230" s="66"/>
      <c r="J230" s="54">
        <v>0</v>
      </c>
      <c r="K230" s="54">
        <v>0</v>
      </c>
      <c r="L230" s="54">
        <v>0</v>
      </c>
      <c r="M230" s="54">
        <v>0</v>
      </c>
      <c r="N230" s="54">
        <v>0</v>
      </c>
      <c r="O230" s="54">
        <v>0</v>
      </c>
      <c r="P230" s="54">
        <v>0</v>
      </c>
      <c r="Q230" s="54">
        <v>0</v>
      </c>
      <c r="R230" s="54">
        <v>0</v>
      </c>
      <c r="S230" s="65">
        <v>0</v>
      </c>
      <c r="T230" s="65">
        <v>0</v>
      </c>
      <c r="U230" s="101">
        <v>0</v>
      </c>
      <c r="V230" s="77">
        <v>0</v>
      </c>
      <c r="W230" s="105">
        <v>0</v>
      </c>
      <c r="X230" s="105">
        <v>0</v>
      </c>
      <c r="Y230" s="105">
        <v>0</v>
      </c>
      <c r="Z230" s="105">
        <v>0</v>
      </c>
      <c r="AA230" s="105">
        <v>0</v>
      </c>
      <c r="AB230" s="105">
        <v>0</v>
      </c>
      <c r="AC230" s="105">
        <v>0</v>
      </c>
      <c r="AD230" s="105">
        <v>0</v>
      </c>
      <c r="AE230" s="105">
        <v>0</v>
      </c>
      <c r="AF230" s="105">
        <v>0</v>
      </c>
      <c r="AG230" s="105">
        <v>0</v>
      </c>
      <c r="AH230" s="105">
        <v>0</v>
      </c>
      <c r="AI230" s="90">
        <v>0</v>
      </c>
      <c r="AJ230" s="79">
        <f t="shared" si="39"/>
        <v>0</v>
      </c>
      <c r="AL230" s="82"/>
      <c r="AM230" s="82" t="s">
        <v>155</v>
      </c>
      <c r="AN230" s="82"/>
      <c r="AO230" s="82"/>
      <c r="AP230" s="82"/>
      <c r="AQ230" s="82"/>
      <c r="AS230" t="str">
        <f t="shared" si="40"/>
        <v>y</v>
      </c>
      <c r="AT230" t="str">
        <f t="shared" si="41"/>
        <v>y</v>
      </c>
      <c r="AU230" t="str">
        <f t="shared" si="42"/>
        <v>y</v>
      </c>
      <c r="AV230" t="str">
        <f t="shared" si="43"/>
        <v>y</v>
      </c>
      <c r="AW230" t="str">
        <f t="shared" si="44"/>
        <v>y</v>
      </c>
      <c r="AX230" t="str">
        <f t="shared" si="45"/>
        <v>y</v>
      </c>
      <c r="AZ230">
        <v>0</v>
      </c>
      <c r="BA230" s="77">
        <f t="shared" si="46"/>
        <v>0</v>
      </c>
      <c r="BC230">
        <v>0</v>
      </c>
      <c r="BD230" s="77">
        <f t="shared" si="47"/>
        <v>0</v>
      </c>
      <c r="BF230">
        <v>0</v>
      </c>
      <c r="BG230" s="107">
        <f t="shared" si="48"/>
        <v>0</v>
      </c>
      <c r="BI230">
        <v>0</v>
      </c>
      <c r="BJ230" s="107">
        <f t="shared" si="49"/>
        <v>0</v>
      </c>
      <c r="BL230">
        <v>0</v>
      </c>
      <c r="BM230" s="117">
        <f t="shared" si="50"/>
        <v>0</v>
      </c>
      <c r="BO230">
        <v>0</v>
      </c>
      <c r="BP230" s="107">
        <f t="shared" si="51"/>
        <v>0</v>
      </c>
    </row>
    <row r="231" spans="1:68">
      <c r="A231" s="48">
        <v>226</v>
      </c>
      <c r="B231" s="48"/>
      <c r="C231" s="48"/>
      <c r="D231" s="66"/>
      <c r="E231" s="66"/>
      <c r="F231" s="66" t="s">
        <v>327</v>
      </c>
      <c r="G231" s="66"/>
      <c r="H231" s="66"/>
      <c r="I231" s="66"/>
      <c r="J231" s="54">
        <v>0</v>
      </c>
      <c r="K231" s="54">
        <v>0</v>
      </c>
      <c r="L231" s="54">
        <v>0</v>
      </c>
      <c r="M231" s="54">
        <v>0</v>
      </c>
      <c r="N231" s="54">
        <v>0</v>
      </c>
      <c r="O231" s="54">
        <v>0</v>
      </c>
      <c r="P231" s="54">
        <v>0</v>
      </c>
      <c r="Q231" s="54">
        <v>0</v>
      </c>
      <c r="R231" s="54">
        <v>0</v>
      </c>
      <c r="S231" s="65">
        <v>0</v>
      </c>
      <c r="T231" s="65">
        <v>0</v>
      </c>
      <c r="U231" s="101">
        <v>0</v>
      </c>
      <c r="V231" s="77">
        <v>0</v>
      </c>
      <c r="W231" s="105">
        <v>0</v>
      </c>
      <c r="X231" s="105">
        <v>0</v>
      </c>
      <c r="Y231" s="105">
        <v>0</v>
      </c>
      <c r="Z231" s="105">
        <v>0</v>
      </c>
      <c r="AA231" s="105">
        <v>0</v>
      </c>
      <c r="AB231" s="105">
        <v>0</v>
      </c>
      <c r="AC231" s="105">
        <v>0</v>
      </c>
      <c r="AD231" s="105">
        <v>0</v>
      </c>
      <c r="AE231" s="105">
        <v>0</v>
      </c>
      <c r="AF231" s="105">
        <v>0</v>
      </c>
      <c r="AG231" s="105">
        <v>0</v>
      </c>
      <c r="AH231" s="105">
        <v>0</v>
      </c>
      <c r="AI231" s="90">
        <v>0</v>
      </c>
      <c r="AJ231" s="79">
        <f t="shared" si="39"/>
        <v>0</v>
      </c>
      <c r="AL231" s="82"/>
      <c r="AM231" s="82"/>
      <c r="AN231" s="82" t="s">
        <v>327</v>
      </c>
      <c r="AO231" s="82"/>
      <c r="AP231" s="82"/>
      <c r="AQ231" s="82"/>
      <c r="AS231" t="str">
        <f t="shared" si="40"/>
        <v>y</v>
      </c>
      <c r="AT231" t="str">
        <f t="shared" si="41"/>
        <v>y</v>
      </c>
      <c r="AU231" t="str">
        <f t="shared" si="42"/>
        <v>y</v>
      </c>
      <c r="AV231" t="str">
        <f t="shared" si="43"/>
        <v>y</v>
      </c>
      <c r="AW231" t="str">
        <f t="shared" si="44"/>
        <v>y</v>
      </c>
      <c r="AX231" t="str">
        <f t="shared" si="45"/>
        <v>y</v>
      </c>
      <c r="AZ231">
        <v>0</v>
      </c>
      <c r="BA231" s="77">
        <f t="shared" si="46"/>
        <v>0</v>
      </c>
      <c r="BC231">
        <v>0</v>
      </c>
      <c r="BD231" s="77">
        <f t="shared" si="47"/>
        <v>0</v>
      </c>
      <c r="BF231">
        <v>0</v>
      </c>
      <c r="BG231" s="107">
        <f t="shared" si="48"/>
        <v>0</v>
      </c>
      <c r="BI231">
        <v>0</v>
      </c>
      <c r="BJ231" s="107">
        <f t="shared" si="49"/>
        <v>0</v>
      </c>
      <c r="BL231">
        <v>0</v>
      </c>
      <c r="BM231" s="117">
        <f t="shared" si="50"/>
        <v>0</v>
      </c>
      <c r="BO231">
        <v>0</v>
      </c>
      <c r="BP231" s="107">
        <f t="shared" si="51"/>
        <v>0</v>
      </c>
    </row>
    <row r="232" spans="1:68">
      <c r="A232" s="48">
        <v>227</v>
      </c>
      <c r="B232" s="48"/>
      <c r="C232" s="48"/>
      <c r="D232" s="67"/>
      <c r="E232" s="67"/>
      <c r="F232" s="67"/>
      <c r="G232" s="67" t="s">
        <v>469</v>
      </c>
      <c r="H232" s="67"/>
      <c r="I232" s="67"/>
      <c r="J232" s="54">
        <v>0</v>
      </c>
      <c r="K232" s="54">
        <v>0</v>
      </c>
      <c r="L232" s="54">
        <v>0</v>
      </c>
      <c r="M232" s="54">
        <v>0</v>
      </c>
      <c r="N232" s="54">
        <v>0</v>
      </c>
      <c r="O232" s="54">
        <v>0</v>
      </c>
      <c r="P232" s="54">
        <v>0</v>
      </c>
      <c r="Q232" s="54">
        <v>0</v>
      </c>
      <c r="R232" s="54">
        <v>0</v>
      </c>
      <c r="S232" s="65">
        <v>0</v>
      </c>
      <c r="T232" s="65">
        <v>0</v>
      </c>
      <c r="U232" s="101">
        <v>0</v>
      </c>
      <c r="V232" s="77">
        <v>0</v>
      </c>
      <c r="W232" s="105">
        <v>0</v>
      </c>
      <c r="X232" s="105">
        <v>0</v>
      </c>
      <c r="Y232" s="105">
        <v>0</v>
      </c>
      <c r="Z232" s="105">
        <v>0</v>
      </c>
      <c r="AA232" s="105">
        <v>0</v>
      </c>
      <c r="AB232" s="105">
        <v>0</v>
      </c>
      <c r="AC232" s="105">
        <v>0</v>
      </c>
      <c r="AD232" s="105">
        <v>0</v>
      </c>
      <c r="AE232" s="105">
        <v>0</v>
      </c>
      <c r="AF232" s="105">
        <v>0</v>
      </c>
      <c r="AG232" s="105">
        <v>0</v>
      </c>
      <c r="AH232" s="105">
        <v>0</v>
      </c>
      <c r="AI232" s="90">
        <v>0</v>
      </c>
      <c r="AJ232" s="79">
        <f t="shared" si="39"/>
        <v>0</v>
      </c>
      <c r="AL232" s="83"/>
      <c r="AM232" s="83"/>
      <c r="AN232" s="83"/>
      <c r="AO232" s="83" t="s">
        <v>469</v>
      </c>
      <c r="AP232" s="83"/>
      <c r="AQ232" s="83"/>
      <c r="AS232" t="str">
        <f t="shared" si="40"/>
        <v>y</v>
      </c>
      <c r="AT232" t="str">
        <f t="shared" si="41"/>
        <v>y</v>
      </c>
      <c r="AU232" t="str">
        <f t="shared" si="42"/>
        <v>y</v>
      </c>
      <c r="AV232" t="str">
        <f t="shared" si="43"/>
        <v>y</v>
      </c>
      <c r="AW232" t="str">
        <f t="shared" si="44"/>
        <v>y</v>
      </c>
      <c r="AX232" t="str">
        <f t="shared" si="45"/>
        <v>y</v>
      </c>
      <c r="AZ232">
        <v>0</v>
      </c>
      <c r="BA232" s="77">
        <f t="shared" si="46"/>
        <v>0</v>
      </c>
      <c r="BC232">
        <v>0</v>
      </c>
      <c r="BD232" s="77">
        <f t="shared" si="47"/>
        <v>0</v>
      </c>
      <c r="BF232">
        <v>0</v>
      </c>
      <c r="BG232" s="107">
        <f t="shared" si="48"/>
        <v>0</v>
      </c>
      <c r="BI232">
        <v>0</v>
      </c>
      <c r="BJ232" s="107">
        <f t="shared" si="49"/>
        <v>0</v>
      </c>
      <c r="BL232">
        <v>0</v>
      </c>
      <c r="BM232" s="117">
        <f t="shared" si="50"/>
        <v>0</v>
      </c>
      <c r="BO232">
        <v>0</v>
      </c>
      <c r="BP232" s="107">
        <f t="shared" si="51"/>
        <v>0</v>
      </c>
    </row>
    <row r="233" spans="1:68">
      <c r="A233" s="48">
        <v>228</v>
      </c>
      <c r="B233" s="48"/>
      <c r="C233" s="48"/>
      <c r="D233" s="67"/>
      <c r="E233" s="67"/>
      <c r="F233" s="67"/>
      <c r="G233" s="67" t="s">
        <v>470</v>
      </c>
      <c r="H233" s="67"/>
      <c r="I233" s="67"/>
      <c r="J233" s="54">
        <v>0</v>
      </c>
      <c r="K233" s="54">
        <v>0</v>
      </c>
      <c r="L233" s="54">
        <v>0</v>
      </c>
      <c r="M233" s="54">
        <v>0</v>
      </c>
      <c r="N233" s="54">
        <v>0</v>
      </c>
      <c r="O233" s="54">
        <v>0</v>
      </c>
      <c r="P233" s="54">
        <v>0</v>
      </c>
      <c r="Q233" s="54">
        <v>0</v>
      </c>
      <c r="R233" s="54">
        <v>0</v>
      </c>
      <c r="S233" s="65">
        <v>0</v>
      </c>
      <c r="T233" s="65">
        <v>0</v>
      </c>
      <c r="U233" s="101">
        <v>0</v>
      </c>
      <c r="V233" s="77">
        <v>0</v>
      </c>
      <c r="W233" s="105">
        <v>0</v>
      </c>
      <c r="X233" s="105">
        <v>0</v>
      </c>
      <c r="Y233" s="105">
        <v>0</v>
      </c>
      <c r="Z233" s="105">
        <v>0</v>
      </c>
      <c r="AA233" s="105">
        <v>0</v>
      </c>
      <c r="AB233" s="105">
        <v>0</v>
      </c>
      <c r="AC233" s="105">
        <v>0</v>
      </c>
      <c r="AD233" s="105">
        <v>0</v>
      </c>
      <c r="AE233" s="105">
        <v>0</v>
      </c>
      <c r="AF233" s="105">
        <v>0</v>
      </c>
      <c r="AG233" s="105">
        <v>0</v>
      </c>
      <c r="AH233" s="105">
        <v>0</v>
      </c>
      <c r="AI233" s="90">
        <v>0</v>
      </c>
      <c r="AJ233" s="79">
        <f t="shared" si="39"/>
        <v>0</v>
      </c>
      <c r="AL233" s="83"/>
      <c r="AM233" s="83"/>
      <c r="AN233" s="83"/>
      <c r="AO233" s="83" t="s">
        <v>470</v>
      </c>
      <c r="AP233" s="83"/>
      <c r="AQ233" s="83"/>
      <c r="AS233" t="str">
        <f t="shared" si="40"/>
        <v>y</v>
      </c>
      <c r="AT233" t="str">
        <f t="shared" si="41"/>
        <v>y</v>
      </c>
      <c r="AU233" t="str">
        <f t="shared" si="42"/>
        <v>y</v>
      </c>
      <c r="AV233" t="str">
        <f t="shared" si="43"/>
        <v>y</v>
      </c>
      <c r="AW233" t="str">
        <f t="shared" si="44"/>
        <v>y</v>
      </c>
      <c r="AX233" t="str">
        <f t="shared" si="45"/>
        <v>y</v>
      </c>
      <c r="AZ233">
        <v>0</v>
      </c>
      <c r="BA233" s="77">
        <f t="shared" si="46"/>
        <v>0</v>
      </c>
      <c r="BC233">
        <v>0</v>
      </c>
      <c r="BD233" s="77">
        <f t="shared" si="47"/>
        <v>0</v>
      </c>
      <c r="BF233">
        <v>0</v>
      </c>
      <c r="BG233" s="107">
        <f t="shared" si="48"/>
        <v>0</v>
      </c>
      <c r="BI233">
        <v>0</v>
      </c>
      <c r="BJ233" s="107">
        <f t="shared" si="49"/>
        <v>0</v>
      </c>
      <c r="BL233">
        <v>0</v>
      </c>
      <c r="BM233" s="117">
        <f t="shared" si="50"/>
        <v>0</v>
      </c>
      <c r="BO233">
        <v>0</v>
      </c>
      <c r="BP233" s="107">
        <f t="shared" si="51"/>
        <v>0</v>
      </c>
    </row>
    <row r="234" spans="1:68">
      <c r="A234" s="48">
        <v>229</v>
      </c>
      <c r="B234" s="48"/>
      <c r="C234" s="48"/>
      <c r="D234" s="67"/>
      <c r="E234" s="67"/>
      <c r="F234" s="67"/>
      <c r="G234" s="67" t="s">
        <v>471</v>
      </c>
      <c r="H234" s="67"/>
      <c r="I234" s="67"/>
      <c r="J234" s="54">
        <v>0</v>
      </c>
      <c r="K234" s="54">
        <v>0</v>
      </c>
      <c r="L234" s="54">
        <v>0</v>
      </c>
      <c r="M234" s="54">
        <v>0</v>
      </c>
      <c r="N234" s="54">
        <v>0</v>
      </c>
      <c r="O234" s="54">
        <v>0</v>
      </c>
      <c r="P234" s="54">
        <v>0</v>
      </c>
      <c r="Q234" s="54">
        <v>0</v>
      </c>
      <c r="R234" s="54">
        <v>0</v>
      </c>
      <c r="S234" s="65">
        <v>0</v>
      </c>
      <c r="T234" s="65">
        <v>0</v>
      </c>
      <c r="U234" s="101">
        <v>0</v>
      </c>
      <c r="V234" s="77">
        <v>0</v>
      </c>
      <c r="W234" s="105">
        <v>0</v>
      </c>
      <c r="X234" s="105">
        <v>0</v>
      </c>
      <c r="Y234" s="105">
        <v>0</v>
      </c>
      <c r="Z234" s="105">
        <v>0</v>
      </c>
      <c r="AA234" s="105">
        <v>0</v>
      </c>
      <c r="AB234" s="105">
        <v>0</v>
      </c>
      <c r="AC234" s="105">
        <v>0</v>
      </c>
      <c r="AD234" s="105">
        <v>0</v>
      </c>
      <c r="AE234" s="105">
        <v>0</v>
      </c>
      <c r="AF234" s="105">
        <v>0</v>
      </c>
      <c r="AG234" s="105">
        <v>0</v>
      </c>
      <c r="AH234" s="105">
        <v>0</v>
      </c>
      <c r="AI234" s="90">
        <v>0</v>
      </c>
      <c r="AJ234" s="79">
        <f t="shared" si="39"/>
        <v>0</v>
      </c>
      <c r="AL234" s="83"/>
      <c r="AM234" s="83"/>
      <c r="AN234" s="83"/>
      <c r="AO234" s="83" t="s">
        <v>471</v>
      </c>
      <c r="AP234" s="83"/>
      <c r="AQ234" s="83"/>
      <c r="AS234" t="str">
        <f t="shared" si="40"/>
        <v>y</v>
      </c>
      <c r="AT234" t="str">
        <f t="shared" si="41"/>
        <v>y</v>
      </c>
      <c r="AU234" t="str">
        <f t="shared" si="42"/>
        <v>y</v>
      </c>
      <c r="AV234" t="str">
        <f t="shared" si="43"/>
        <v>y</v>
      </c>
      <c r="AW234" t="str">
        <f t="shared" si="44"/>
        <v>y</v>
      </c>
      <c r="AX234" t="str">
        <f t="shared" si="45"/>
        <v>y</v>
      </c>
      <c r="AZ234">
        <v>0</v>
      </c>
      <c r="BA234" s="77">
        <f t="shared" si="46"/>
        <v>0</v>
      </c>
      <c r="BC234">
        <v>0</v>
      </c>
      <c r="BD234" s="77">
        <f t="shared" si="47"/>
        <v>0</v>
      </c>
      <c r="BF234">
        <v>0</v>
      </c>
      <c r="BG234" s="107">
        <f t="shared" si="48"/>
        <v>0</v>
      </c>
      <c r="BI234">
        <v>0</v>
      </c>
      <c r="BJ234" s="107">
        <f t="shared" si="49"/>
        <v>0</v>
      </c>
      <c r="BL234">
        <v>0</v>
      </c>
      <c r="BM234" s="117">
        <f t="shared" si="50"/>
        <v>0</v>
      </c>
      <c r="BO234">
        <v>0</v>
      </c>
      <c r="BP234" s="107">
        <f t="shared" si="51"/>
        <v>0</v>
      </c>
    </row>
    <row r="235" spans="1:68">
      <c r="A235" s="48">
        <v>230</v>
      </c>
      <c r="B235" s="48"/>
      <c r="C235" s="48"/>
      <c r="D235" s="67"/>
      <c r="E235" s="67"/>
      <c r="F235" s="67"/>
      <c r="G235" s="67" t="s">
        <v>472</v>
      </c>
      <c r="H235" s="67"/>
      <c r="I235" s="67"/>
      <c r="J235" s="54">
        <v>0</v>
      </c>
      <c r="K235" s="54">
        <v>0</v>
      </c>
      <c r="L235" s="54">
        <v>0</v>
      </c>
      <c r="M235" s="54">
        <v>0</v>
      </c>
      <c r="N235" s="54">
        <v>0</v>
      </c>
      <c r="O235" s="54">
        <v>0</v>
      </c>
      <c r="P235" s="54">
        <v>0</v>
      </c>
      <c r="Q235" s="54">
        <v>0</v>
      </c>
      <c r="R235" s="54">
        <v>0</v>
      </c>
      <c r="S235" s="65">
        <v>0</v>
      </c>
      <c r="T235" s="65">
        <v>0</v>
      </c>
      <c r="U235" s="101">
        <v>0</v>
      </c>
      <c r="V235" s="77">
        <v>0</v>
      </c>
      <c r="W235" s="105">
        <v>0</v>
      </c>
      <c r="X235" s="105">
        <v>0</v>
      </c>
      <c r="Y235" s="105">
        <v>0</v>
      </c>
      <c r="Z235" s="105">
        <v>0</v>
      </c>
      <c r="AA235" s="105">
        <v>0</v>
      </c>
      <c r="AB235" s="105">
        <v>0</v>
      </c>
      <c r="AC235" s="105">
        <v>0</v>
      </c>
      <c r="AD235" s="105">
        <v>0</v>
      </c>
      <c r="AE235" s="105">
        <v>0</v>
      </c>
      <c r="AF235" s="105">
        <v>0</v>
      </c>
      <c r="AG235" s="105">
        <v>0</v>
      </c>
      <c r="AH235" s="105">
        <v>0</v>
      </c>
      <c r="AI235" s="90">
        <v>0</v>
      </c>
      <c r="AJ235" s="79">
        <f t="shared" si="39"/>
        <v>0</v>
      </c>
      <c r="AL235" s="83"/>
      <c r="AM235" s="83"/>
      <c r="AN235" s="83"/>
      <c r="AO235" s="83" t="s">
        <v>472</v>
      </c>
      <c r="AP235" s="83"/>
      <c r="AQ235" s="83"/>
      <c r="AS235" t="str">
        <f t="shared" si="40"/>
        <v>y</v>
      </c>
      <c r="AT235" t="str">
        <f t="shared" si="41"/>
        <v>y</v>
      </c>
      <c r="AU235" t="str">
        <f t="shared" si="42"/>
        <v>y</v>
      </c>
      <c r="AV235" t="str">
        <f t="shared" si="43"/>
        <v>y</v>
      </c>
      <c r="AW235" t="str">
        <f t="shared" si="44"/>
        <v>y</v>
      </c>
      <c r="AX235" t="str">
        <f t="shared" si="45"/>
        <v>y</v>
      </c>
      <c r="AZ235">
        <v>0</v>
      </c>
      <c r="BA235" s="77">
        <f t="shared" si="46"/>
        <v>0</v>
      </c>
      <c r="BC235">
        <v>0</v>
      </c>
      <c r="BD235" s="77">
        <f t="shared" si="47"/>
        <v>0</v>
      </c>
      <c r="BF235">
        <v>0</v>
      </c>
      <c r="BG235" s="107">
        <f t="shared" si="48"/>
        <v>0</v>
      </c>
      <c r="BI235">
        <v>0</v>
      </c>
      <c r="BJ235" s="107">
        <f t="shared" si="49"/>
        <v>0</v>
      </c>
      <c r="BL235">
        <v>0</v>
      </c>
      <c r="BM235" s="117">
        <f t="shared" si="50"/>
        <v>0</v>
      </c>
      <c r="BO235">
        <v>0</v>
      </c>
      <c r="BP235" s="107">
        <f t="shared" si="51"/>
        <v>0</v>
      </c>
    </row>
    <row r="236" spans="1:68">
      <c r="A236" s="48">
        <v>231</v>
      </c>
      <c r="B236" s="48"/>
      <c r="C236" s="48"/>
      <c r="D236" s="66"/>
      <c r="E236" s="66"/>
      <c r="F236" s="66" t="s">
        <v>332</v>
      </c>
      <c r="G236" s="66"/>
      <c r="H236" s="66"/>
      <c r="I236" s="66"/>
      <c r="J236" s="54">
        <v>0</v>
      </c>
      <c r="K236" s="54">
        <v>0</v>
      </c>
      <c r="L236" s="54">
        <v>0</v>
      </c>
      <c r="M236" s="54">
        <v>0</v>
      </c>
      <c r="N236" s="54">
        <v>0</v>
      </c>
      <c r="O236" s="54">
        <v>0</v>
      </c>
      <c r="P236" s="54">
        <v>0</v>
      </c>
      <c r="Q236" s="54">
        <v>0</v>
      </c>
      <c r="R236" s="54">
        <v>0</v>
      </c>
      <c r="S236" s="65">
        <v>0</v>
      </c>
      <c r="T236" s="65">
        <v>0</v>
      </c>
      <c r="U236" s="101">
        <v>0</v>
      </c>
      <c r="V236" s="77">
        <v>0</v>
      </c>
      <c r="W236" s="105">
        <v>0</v>
      </c>
      <c r="X236" s="105">
        <v>0</v>
      </c>
      <c r="Y236" s="105">
        <v>0</v>
      </c>
      <c r="Z236" s="105">
        <v>0</v>
      </c>
      <c r="AA236" s="105">
        <v>0</v>
      </c>
      <c r="AB236" s="105">
        <v>0</v>
      </c>
      <c r="AC236" s="105">
        <v>0</v>
      </c>
      <c r="AD236" s="105">
        <v>0</v>
      </c>
      <c r="AE236" s="105">
        <v>0</v>
      </c>
      <c r="AF236" s="105">
        <v>0</v>
      </c>
      <c r="AG236" s="105">
        <v>0</v>
      </c>
      <c r="AH236" s="105">
        <v>0</v>
      </c>
      <c r="AI236" s="90">
        <v>0</v>
      </c>
      <c r="AJ236" s="79">
        <f t="shared" si="39"/>
        <v>0</v>
      </c>
      <c r="AL236" s="82"/>
      <c r="AM236" s="82"/>
      <c r="AN236" s="82" t="s">
        <v>332</v>
      </c>
      <c r="AO236" s="82"/>
      <c r="AP236" s="82"/>
      <c r="AQ236" s="82"/>
      <c r="AS236" t="str">
        <f t="shared" si="40"/>
        <v>y</v>
      </c>
      <c r="AT236" t="str">
        <f t="shared" si="41"/>
        <v>y</v>
      </c>
      <c r="AU236" t="str">
        <f t="shared" si="42"/>
        <v>y</v>
      </c>
      <c r="AV236" t="str">
        <f t="shared" si="43"/>
        <v>y</v>
      </c>
      <c r="AW236" t="str">
        <f t="shared" si="44"/>
        <v>y</v>
      </c>
      <c r="AX236" t="str">
        <f t="shared" si="45"/>
        <v>y</v>
      </c>
      <c r="AZ236">
        <v>0</v>
      </c>
      <c r="BA236" s="77">
        <f t="shared" si="46"/>
        <v>0</v>
      </c>
      <c r="BC236">
        <v>0</v>
      </c>
      <c r="BD236" s="77">
        <f t="shared" si="47"/>
        <v>0</v>
      </c>
      <c r="BF236">
        <v>0</v>
      </c>
      <c r="BG236" s="107">
        <f t="shared" si="48"/>
        <v>0</v>
      </c>
      <c r="BI236">
        <v>0</v>
      </c>
      <c r="BJ236" s="107">
        <f t="shared" si="49"/>
        <v>0</v>
      </c>
      <c r="BL236">
        <v>0</v>
      </c>
      <c r="BM236" s="117">
        <f t="shared" si="50"/>
        <v>0</v>
      </c>
      <c r="BO236">
        <v>0</v>
      </c>
      <c r="BP236" s="107">
        <f t="shared" si="51"/>
        <v>0</v>
      </c>
    </row>
    <row r="237" spans="1:68">
      <c r="A237" s="48">
        <v>232</v>
      </c>
      <c r="B237" s="48"/>
      <c r="C237" s="48"/>
      <c r="D237" s="67"/>
      <c r="E237" s="67"/>
      <c r="F237" s="67"/>
      <c r="G237" s="67" t="s">
        <v>473</v>
      </c>
      <c r="H237" s="67"/>
      <c r="I237" s="67"/>
      <c r="J237" s="54">
        <v>0</v>
      </c>
      <c r="K237" s="54">
        <v>0</v>
      </c>
      <c r="L237" s="54">
        <v>0</v>
      </c>
      <c r="M237" s="54">
        <v>0</v>
      </c>
      <c r="N237" s="54">
        <v>0</v>
      </c>
      <c r="O237" s="54">
        <v>0</v>
      </c>
      <c r="P237" s="54">
        <v>0</v>
      </c>
      <c r="Q237" s="54">
        <v>0</v>
      </c>
      <c r="R237" s="54">
        <v>0</v>
      </c>
      <c r="S237" s="65">
        <v>0</v>
      </c>
      <c r="T237" s="65">
        <v>0</v>
      </c>
      <c r="U237" s="101">
        <v>0</v>
      </c>
      <c r="V237" s="77">
        <v>0</v>
      </c>
      <c r="W237" s="105">
        <v>0</v>
      </c>
      <c r="X237" s="105">
        <v>0</v>
      </c>
      <c r="Y237" s="105">
        <v>0</v>
      </c>
      <c r="Z237" s="105">
        <v>0</v>
      </c>
      <c r="AA237" s="105">
        <v>0</v>
      </c>
      <c r="AB237" s="105">
        <v>0</v>
      </c>
      <c r="AC237" s="105">
        <v>0</v>
      </c>
      <c r="AD237" s="105">
        <v>0</v>
      </c>
      <c r="AE237" s="105">
        <v>0</v>
      </c>
      <c r="AF237" s="105">
        <v>0</v>
      </c>
      <c r="AG237" s="105">
        <v>0</v>
      </c>
      <c r="AH237" s="105">
        <v>0</v>
      </c>
      <c r="AI237" s="90">
        <v>0</v>
      </c>
      <c r="AJ237" s="79">
        <f t="shared" si="39"/>
        <v>0</v>
      </c>
      <c r="AL237" s="83"/>
      <c r="AM237" s="83"/>
      <c r="AN237" s="83"/>
      <c r="AO237" s="83" t="s">
        <v>473</v>
      </c>
      <c r="AP237" s="83"/>
      <c r="AQ237" s="83"/>
      <c r="AS237" t="str">
        <f t="shared" si="40"/>
        <v>y</v>
      </c>
      <c r="AT237" t="str">
        <f t="shared" si="41"/>
        <v>y</v>
      </c>
      <c r="AU237" t="str">
        <f t="shared" si="42"/>
        <v>y</v>
      </c>
      <c r="AV237" t="str">
        <f t="shared" si="43"/>
        <v>y</v>
      </c>
      <c r="AW237" t="str">
        <f t="shared" si="44"/>
        <v>y</v>
      </c>
      <c r="AX237" t="str">
        <f t="shared" si="45"/>
        <v>y</v>
      </c>
      <c r="AZ237">
        <v>0</v>
      </c>
      <c r="BA237" s="77">
        <f t="shared" si="46"/>
        <v>0</v>
      </c>
      <c r="BC237">
        <v>0</v>
      </c>
      <c r="BD237" s="77">
        <f t="shared" si="47"/>
        <v>0</v>
      </c>
      <c r="BF237">
        <v>0</v>
      </c>
      <c r="BG237" s="107">
        <f t="shared" si="48"/>
        <v>0</v>
      </c>
      <c r="BI237">
        <v>0</v>
      </c>
      <c r="BJ237" s="107">
        <f t="shared" si="49"/>
        <v>0</v>
      </c>
      <c r="BL237">
        <v>0</v>
      </c>
      <c r="BM237" s="117">
        <f t="shared" si="50"/>
        <v>0</v>
      </c>
      <c r="BO237">
        <v>0</v>
      </c>
      <c r="BP237" s="107">
        <f t="shared" si="51"/>
        <v>0</v>
      </c>
    </row>
    <row r="238" spans="1:68">
      <c r="A238" s="48">
        <v>233</v>
      </c>
      <c r="B238" s="48"/>
      <c r="C238" s="48"/>
      <c r="D238" s="67"/>
      <c r="E238" s="67"/>
      <c r="F238" s="67"/>
      <c r="G238" s="67" t="s">
        <v>474</v>
      </c>
      <c r="H238" s="67"/>
      <c r="I238" s="67"/>
      <c r="J238" s="54">
        <v>0</v>
      </c>
      <c r="K238" s="54">
        <v>0</v>
      </c>
      <c r="L238" s="54">
        <v>0</v>
      </c>
      <c r="M238" s="54">
        <v>0</v>
      </c>
      <c r="N238" s="54">
        <v>0</v>
      </c>
      <c r="O238" s="54">
        <v>0</v>
      </c>
      <c r="P238" s="54">
        <v>0</v>
      </c>
      <c r="Q238" s="54">
        <v>0</v>
      </c>
      <c r="R238" s="54">
        <v>0</v>
      </c>
      <c r="S238" s="65">
        <v>0</v>
      </c>
      <c r="T238" s="65">
        <v>0</v>
      </c>
      <c r="U238" s="101">
        <v>0</v>
      </c>
      <c r="V238" s="77">
        <v>0</v>
      </c>
      <c r="W238" s="105">
        <v>0</v>
      </c>
      <c r="X238" s="105">
        <v>0</v>
      </c>
      <c r="Y238" s="105">
        <v>0</v>
      </c>
      <c r="Z238" s="105">
        <v>0</v>
      </c>
      <c r="AA238" s="105">
        <v>0</v>
      </c>
      <c r="AB238" s="105">
        <v>0</v>
      </c>
      <c r="AC238" s="105">
        <v>0</v>
      </c>
      <c r="AD238" s="105">
        <v>0</v>
      </c>
      <c r="AE238" s="105">
        <v>0</v>
      </c>
      <c r="AF238" s="105">
        <v>0</v>
      </c>
      <c r="AG238" s="105">
        <v>0</v>
      </c>
      <c r="AH238" s="105">
        <v>0</v>
      </c>
      <c r="AI238" s="90">
        <v>0</v>
      </c>
      <c r="AJ238" s="79">
        <f t="shared" si="39"/>
        <v>0</v>
      </c>
      <c r="AL238" s="83"/>
      <c r="AM238" s="83"/>
      <c r="AN238" s="83"/>
      <c r="AO238" s="83" t="s">
        <v>474</v>
      </c>
      <c r="AP238" s="83"/>
      <c r="AQ238" s="83"/>
      <c r="AS238" t="str">
        <f t="shared" si="40"/>
        <v>y</v>
      </c>
      <c r="AT238" t="str">
        <f t="shared" si="41"/>
        <v>y</v>
      </c>
      <c r="AU238" t="str">
        <f t="shared" si="42"/>
        <v>y</v>
      </c>
      <c r="AV238" t="str">
        <f t="shared" si="43"/>
        <v>y</v>
      </c>
      <c r="AW238" t="str">
        <f t="shared" si="44"/>
        <v>y</v>
      </c>
      <c r="AX238" t="str">
        <f t="shared" si="45"/>
        <v>y</v>
      </c>
      <c r="AZ238">
        <v>0</v>
      </c>
      <c r="BA238" s="77">
        <f t="shared" si="46"/>
        <v>0</v>
      </c>
      <c r="BC238">
        <v>0</v>
      </c>
      <c r="BD238" s="77">
        <f t="shared" si="47"/>
        <v>0</v>
      </c>
      <c r="BF238">
        <v>0</v>
      </c>
      <c r="BG238" s="107">
        <f t="shared" si="48"/>
        <v>0</v>
      </c>
      <c r="BI238">
        <v>0</v>
      </c>
      <c r="BJ238" s="107">
        <f t="shared" si="49"/>
        <v>0</v>
      </c>
      <c r="BL238">
        <v>0</v>
      </c>
      <c r="BM238" s="117">
        <f t="shared" si="50"/>
        <v>0</v>
      </c>
      <c r="BO238">
        <v>0</v>
      </c>
      <c r="BP238" s="107">
        <f t="shared" si="51"/>
        <v>0</v>
      </c>
    </row>
    <row r="239" spans="1:68">
      <c r="A239" s="48">
        <v>234</v>
      </c>
      <c r="B239" s="48"/>
      <c r="C239" s="48"/>
      <c r="D239" s="67"/>
      <c r="E239" s="67"/>
      <c r="F239" s="67"/>
      <c r="G239" s="67" t="s">
        <v>475</v>
      </c>
      <c r="H239" s="67"/>
      <c r="I239" s="67"/>
      <c r="J239" s="54">
        <v>0</v>
      </c>
      <c r="K239" s="54">
        <v>0</v>
      </c>
      <c r="L239" s="54">
        <v>0</v>
      </c>
      <c r="M239" s="54">
        <v>0</v>
      </c>
      <c r="N239" s="54">
        <v>0</v>
      </c>
      <c r="O239" s="54">
        <v>0</v>
      </c>
      <c r="P239" s="54">
        <v>0</v>
      </c>
      <c r="Q239" s="54">
        <v>0</v>
      </c>
      <c r="R239" s="54">
        <v>0</v>
      </c>
      <c r="S239" s="65">
        <v>0</v>
      </c>
      <c r="T239" s="65">
        <v>0</v>
      </c>
      <c r="U239" s="101">
        <v>0</v>
      </c>
      <c r="V239" s="77">
        <v>0</v>
      </c>
      <c r="W239" s="105">
        <v>0</v>
      </c>
      <c r="X239" s="105">
        <v>0</v>
      </c>
      <c r="Y239" s="105">
        <v>0</v>
      </c>
      <c r="Z239" s="105">
        <v>0</v>
      </c>
      <c r="AA239" s="105">
        <v>0</v>
      </c>
      <c r="AB239" s="105">
        <v>0</v>
      </c>
      <c r="AC239" s="105">
        <v>0</v>
      </c>
      <c r="AD239" s="105">
        <v>0</v>
      </c>
      <c r="AE239" s="105">
        <v>0</v>
      </c>
      <c r="AF239" s="105">
        <v>0</v>
      </c>
      <c r="AG239" s="105">
        <v>0</v>
      </c>
      <c r="AH239" s="105">
        <v>0</v>
      </c>
      <c r="AI239" s="90">
        <v>0</v>
      </c>
      <c r="AJ239" s="79">
        <f t="shared" si="39"/>
        <v>0</v>
      </c>
      <c r="AL239" s="83"/>
      <c r="AM239" s="83"/>
      <c r="AN239" s="83"/>
      <c r="AO239" s="83" t="s">
        <v>475</v>
      </c>
      <c r="AP239" s="83"/>
      <c r="AQ239" s="83"/>
      <c r="AS239" t="str">
        <f t="shared" si="40"/>
        <v>y</v>
      </c>
      <c r="AT239" t="str">
        <f t="shared" si="41"/>
        <v>y</v>
      </c>
      <c r="AU239" t="str">
        <f t="shared" si="42"/>
        <v>y</v>
      </c>
      <c r="AV239" t="str">
        <f t="shared" si="43"/>
        <v>y</v>
      </c>
      <c r="AW239" t="str">
        <f t="shared" si="44"/>
        <v>y</v>
      </c>
      <c r="AX239" t="str">
        <f t="shared" si="45"/>
        <v>y</v>
      </c>
      <c r="AZ239">
        <v>0</v>
      </c>
      <c r="BA239" s="77">
        <f t="shared" si="46"/>
        <v>0</v>
      </c>
      <c r="BC239">
        <v>0</v>
      </c>
      <c r="BD239" s="77">
        <f t="shared" si="47"/>
        <v>0</v>
      </c>
      <c r="BF239">
        <v>0</v>
      </c>
      <c r="BG239" s="107">
        <f t="shared" si="48"/>
        <v>0</v>
      </c>
      <c r="BI239">
        <v>0</v>
      </c>
      <c r="BJ239" s="107">
        <f t="shared" si="49"/>
        <v>0</v>
      </c>
      <c r="BL239">
        <v>0</v>
      </c>
      <c r="BM239" s="117">
        <f t="shared" si="50"/>
        <v>0</v>
      </c>
      <c r="BO239">
        <v>0</v>
      </c>
      <c r="BP239" s="107">
        <f t="shared" si="51"/>
        <v>0</v>
      </c>
    </row>
    <row r="240" spans="1:68">
      <c r="A240" s="48">
        <v>235</v>
      </c>
      <c r="B240" s="48"/>
      <c r="C240" s="48"/>
      <c r="D240" s="67"/>
      <c r="E240" s="67"/>
      <c r="F240" s="67"/>
      <c r="G240" s="67" t="s">
        <v>476</v>
      </c>
      <c r="H240" s="67"/>
      <c r="I240" s="67"/>
      <c r="J240" s="54">
        <v>0</v>
      </c>
      <c r="K240" s="54">
        <v>0</v>
      </c>
      <c r="L240" s="54">
        <v>0</v>
      </c>
      <c r="M240" s="54">
        <v>0</v>
      </c>
      <c r="N240" s="54">
        <v>0</v>
      </c>
      <c r="O240" s="54">
        <v>0</v>
      </c>
      <c r="P240" s="54">
        <v>0</v>
      </c>
      <c r="Q240" s="54">
        <v>0</v>
      </c>
      <c r="R240" s="54">
        <v>0</v>
      </c>
      <c r="S240" s="65">
        <v>0</v>
      </c>
      <c r="T240" s="65">
        <v>0</v>
      </c>
      <c r="U240" s="101">
        <v>0</v>
      </c>
      <c r="V240" s="77">
        <v>0</v>
      </c>
      <c r="W240" s="105">
        <v>0</v>
      </c>
      <c r="X240" s="105">
        <v>0</v>
      </c>
      <c r="Y240" s="105">
        <v>0</v>
      </c>
      <c r="Z240" s="105">
        <v>0</v>
      </c>
      <c r="AA240" s="105">
        <v>0</v>
      </c>
      <c r="AB240" s="105">
        <v>0</v>
      </c>
      <c r="AC240" s="105">
        <v>0</v>
      </c>
      <c r="AD240" s="105">
        <v>0</v>
      </c>
      <c r="AE240" s="105">
        <v>0</v>
      </c>
      <c r="AF240" s="105">
        <v>0</v>
      </c>
      <c r="AG240" s="105">
        <v>0</v>
      </c>
      <c r="AH240" s="105">
        <v>0</v>
      </c>
      <c r="AI240" s="90">
        <v>0</v>
      </c>
      <c r="AJ240" s="79">
        <f t="shared" si="39"/>
        <v>0</v>
      </c>
      <c r="AL240" s="83"/>
      <c r="AM240" s="83"/>
      <c r="AN240" s="83"/>
      <c r="AO240" s="83" t="s">
        <v>476</v>
      </c>
      <c r="AP240" s="83"/>
      <c r="AQ240" s="83"/>
      <c r="AS240" t="str">
        <f t="shared" si="40"/>
        <v>y</v>
      </c>
      <c r="AT240" t="str">
        <f t="shared" si="41"/>
        <v>y</v>
      </c>
      <c r="AU240" t="str">
        <f t="shared" si="42"/>
        <v>y</v>
      </c>
      <c r="AV240" t="str">
        <f t="shared" si="43"/>
        <v>y</v>
      </c>
      <c r="AW240" t="str">
        <f t="shared" si="44"/>
        <v>y</v>
      </c>
      <c r="AX240" t="str">
        <f t="shared" si="45"/>
        <v>y</v>
      </c>
      <c r="AZ240">
        <v>0</v>
      </c>
      <c r="BA240" s="77">
        <f t="shared" si="46"/>
        <v>0</v>
      </c>
      <c r="BC240">
        <v>0</v>
      </c>
      <c r="BD240" s="77">
        <f t="shared" si="47"/>
        <v>0</v>
      </c>
      <c r="BF240">
        <v>0</v>
      </c>
      <c r="BG240" s="107">
        <f t="shared" si="48"/>
        <v>0</v>
      </c>
      <c r="BI240">
        <v>0</v>
      </c>
      <c r="BJ240" s="107">
        <f t="shared" si="49"/>
        <v>0</v>
      </c>
      <c r="BL240">
        <v>0</v>
      </c>
      <c r="BM240" s="117">
        <f t="shared" si="50"/>
        <v>0</v>
      </c>
      <c r="BO240">
        <v>0</v>
      </c>
      <c r="BP240" s="107">
        <f t="shared" si="51"/>
        <v>0</v>
      </c>
    </row>
    <row r="241" spans="1:68">
      <c r="A241" s="48">
        <v>236</v>
      </c>
      <c r="B241" s="48"/>
      <c r="C241" s="48"/>
      <c r="D241" s="66"/>
      <c r="E241" s="66"/>
      <c r="F241" s="66" t="s">
        <v>337</v>
      </c>
      <c r="G241" s="66"/>
      <c r="H241" s="66"/>
      <c r="I241" s="66"/>
      <c r="J241" s="54">
        <v>0</v>
      </c>
      <c r="K241" s="54">
        <v>0</v>
      </c>
      <c r="L241" s="54">
        <v>0</v>
      </c>
      <c r="M241" s="54">
        <v>0</v>
      </c>
      <c r="N241" s="54">
        <v>0</v>
      </c>
      <c r="O241" s="54">
        <v>0</v>
      </c>
      <c r="P241" s="54">
        <v>0</v>
      </c>
      <c r="Q241" s="54">
        <v>0</v>
      </c>
      <c r="R241" s="54">
        <v>0</v>
      </c>
      <c r="S241" s="65">
        <v>0</v>
      </c>
      <c r="T241" s="65">
        <v>0</v>
      </c>
      <c r="U241" s="101">
        <v>0</v>
      </c>
      <c r="V241" s="77">
        <v>0</v>
      </c>
      <c r="W241" s="105">
        <v>0</v>
      </c>
      <c r="X241" s="105">
        <v>0</v>
      </c>
      <c r="Y241" s="105">
        <v>0</v>
      </c>
      <c r="Z241" s="105">
        <v>0</v>
      </c>
      <c r="AA241" s="105">
        <v>0</v>
      </c>
      <c r="AB241" s="105">
        <v>0</v>
      </c>
      <c r="AC241" s="105">
        <v>0</v>
      </c>
      <c r="AD241" s="105">
        <v>0</v>
      </c>
      <c r="AE241" s="105">
        <v>0</v>
      </c>
      <c r="AF241" s="105">
        <v>0</v>
      </c>
      <c r="AG241" s="105">
        <v>0</v>
      </c>
      <c r="AH241" s="105">
        <v>0</v>
      </c>
      <c r="AI241" s="90">
        <v>0</v>
      </c>
      <c r="AJ241" s="79">
        <f t="shared" si="39"/>
        <v>0</v>
      </c>
      <c r="AL241" s="82"/>
      <c r="AM241" s="82"/>
      <c r="AN241" s="82" t="s">
        <v>337</v>
      </c>
      <c r="AO241" s="82"/>
      <c r="AP241" s="82"/>
      <c r="AQ241" s="82"/>
      <c r="AS241" t="str">
        <f t="shared" si="40"/>
        <v>y</v>
      </c>
      <c r="AT241" t="str">
        <f t="shared" si="41"/>
        <v>y</v>
      </c>
      <c r="AU241" t="str">
        <f t="shared" si="42"/>
        <v>y</v>
      </c>
      <c r="AV241" t="str">
        <f t="shared" si="43"/>
        <v>y</v>
      </c>
      <c r="AW241" t="str">
        <f t="shared" si="44"/>
        <v>y</v>
      </c>
      <c r="AX241" t="str">
        <f t="shared" si="45"/>
        <v>y</v>
      </c>
      <c r="AZ241">
        <v>0</v>
      </c>
      <c r="BA241" s="77">
        <f t="shared" si="46"/>
        <v>0</v>
      </c>
      <c r="BC241">
        <v>0</v>
      </c>
      <c r="BD241" s="77">
        <f t="shared" si="47"/>
        <v>0</v>
      </c>
      <c r="BF241">
        <v>0</v>
      </c>
      <c r="BG241" s="107">
        <f t="shared" si="48"/>
        <v>0</v>
      </c>
      <c r="BI241">
        <v>0</v>
      </c>
      <c r="BJ241" s="107">
        <f t="shared" si="49"/>
        <v>0</v>
      </c>
      <c r="BL241">
        <v>0</v>
      </c>
      <c r="BM241" s="117">
        <f t="shared" si="50"/>
        <v>0</v>
      </c>
      <c r="BO241">
        <v>0</v>
      </c>
      <c r="BP241" s="107">
        <f t="shared" si="51"/>
        <v>0</v>
      </c>
    </row>
    <row r="242" spans="1:68">
      <c r="A242" s="48">
        <v>237</v>
      </c>
      <c r="B242" s="48"/>
      <c r="C242" s="48"/>
      <c r="D242" s="67"/>
      <c r="E242" s="67"/>
      <c r="F242" s="67"/>
      <c r="G242" s="67" t="s">
        <v>477</v>
      </c>
      <c r="H242" s="67"/>
      <c r="I242" s="67"/>
      <c r="J242" s="54">
        <v>0</v>
      </c>
      <c r="K242" s="54">
        <v>0</v>
      </c>
      <c r="L242" s="54">
        <v>0</v>
      </c>
      <c r="M242" s="54">
        <v>0</v>
      </c>
      <c r="N242" s="54">
        <v>0</v>
      </c>
      <c r="O242" s="54">
        <v>0</v>
      </c>
      <c r="P242" s="54">
        <v>0</v>
      </c>
      <c r="Q242" s="54">
        <v>0</v>
      </c>
      <c r="R242" s="54">
        <v>0</v>
      </c>
      <c r="S242" s="65">
        <v>0</v>
      </c>
      <c r="T242" s="65">
        <v>0</v>
      </c>
      <c r="U242" s="101">
        <v>0</v>
      </c>
      <c r="V242" s="77">
        <v>0</v>
      </c>
      <c r="W242" s="105">
        <v>0</v>
      </c>
      <c r="X242" s="105">
        <v>0</v>
      </c>
      <c r="Y242" s="105">
        <v>0</v>
      </c>
      <c r="Z242" s="105">
        <v>0</v>
      </c>
      <c r="AA242" s="105">
        <v>0</v>
      </c>
      <c r="AB242" s="105">
        <v>0</v>
      </c>
      <c r="AC242" s="105">
        <v>0</v>
      </c>
      <c r="AD242" s="105">
        <v>0</v>
      </c>
      <c r="AE242" s="105">
        <v>0</v>
      </c>
      <c r="AF242" s="105">
        <v>0</v>
      </c>
      <c r="AG242" s="105">
        <v>0</v>
      </c>
      <c r="AH242" s="105">
        <v>0</v>
      </c>
      <c r="AI242" s="90">
        <v>0</v>
      </c>
      <c r="AJ242" s="79">
        <f t="shared" si="39"/>
        <v>0</v>
      </c>
      <c r="AL242" s="83"/>
      <c r="AM242" s="83"/>
      <c r="AN242" s="83"/>
      <c r="AO242" s="83" t="s">
        <v>477</v>
      </c>
      <c r="AP242" s="83"/>
      <c r="AQ242" s="83"/>
      <c r="AS242" t="str">
        <f t="shared" si="40"/>
        <v>y</v>
      </c>
      <c r="AT242" t="str">
        <f t="shared" si="41"/>
        <v>y</v>
      </c>
      <c r="AU242" t="str">
        <f t="shared" si="42"/>
        <v>y</v>
      </c>
      <c r="AV242" t="str">
        <f t="shared" si="43"/>
        <v>y</v>
      </c>
      <c r="AW242" t="str">
        <f t="shared" si="44"/>
        <v>y</v>
      </c>
      <c r="AX242" t="str">
        <f t="shared" si="45"/>
        <v>y</v>
      </c>
      <c r="AZ242">
        <v>0</v>
      </c>
      <c r="BA242" s="77">
        <f t="shared" si="46"/>
        <v>0</v>
      </c>
      <c r="BC242">
        <v>0</v>
      </c>
      <c r="BD242" s="77">
        <f t="shared" si="47"/>
        <v>0</v>
      </c>
      <c r="BF242">
        <v>0</v>
      </c>
      <c r="BG242" s="107">
        <f t="shared" si="48"/>
        <v>0</v>
      </c>
      <c r="BI242">
        <v>0</v>
      </c>
      <c r="BJ242" s="107">
        <f t="shared" si="49"/>
        <v>0</v>
      </c>
      <c r="BL242">
        <v>0</v>
      </c>
      <c r="BM242" s="117">
        <f t="shared" si="50"/>
        <v>0</v>
      </c>
      <c r="BO242">
        <v>0</v>
      </c>
      <c r="BP242" s="107">
        <f t="shared" si="51"/>
        <v>0</v>
      </c>
    </row>
    <row r="243" spans="1:68">
      <c r="A243" s="48">
        <v>238</v>
      </c>
      <c r="B243" s="48"/>
      <c r="C243" s="48"/>
      <c r="D243" s="67"/>
      <c r="E243" s="67"/>
      <c r="F243" s="67"/>
      <c r="G243" s="67" t="s">
        <v>478</v>
      </c>
      <c r="H243" s="67"/>
      <c r="I243" s="67"/>
      <c r="J243" s="54">
        <v>0</v>
      </c>
      <c r="K243" s="54">
        <v>0</v>
      </c>
      <c r="L243" s="54">
        <v>0</v>
      </c>
      <c r="M243" s="54">
        <v>0</v>
      </c>
      <c r="N243" s="54">
        <v>0</v>
      </c>
      <c r="O243" s="54">
        <v>0</v>
      </c>
      <c r="P243" s="54">
        <v>0</v>
      </c>
      <c r="Q243" s="54">
        <v>0</v>
      </c>
      <c r="R243" s="54">
        <v>0</v>
      </c>
      <c r="S243" s="65">
        <v>0</v>
      </c>
      <c r="T243" s="65">
        <v>0</v>
      </c>
      <c r="U243" s="101">
        <v>0</v>
      </c>
      <c r="V243" s="77">
        <v>0</v>
      </c>
      <c r="W243" s="105">
        <v>0</v>
      </c>
      <c r="X243" s="105">
        <v>0</v>
      </c>
      <c r="Y243" s="105">
        <v>0</v>
      </c>
      <c r="Z243" s="105">
        <v>0</v>
      </c>
      <c r="AA243" s="105">
        <v>0</v>
      </c>
      <c r="AB243" s="105">
        <v>0</v>
      </c>
      <c r="AC243" s="105">
        <v>0</v>
      </c>
      <c r="AD243" s="105">
        <v>0</v>
      </c>
      <c r="AE243" s="105">
        <v>0</v>
      </c>
      <c r="AF243" s="105">
        <v>0</v>
      </c>
      <c r="AG243" s="105">
        <v>0</v>
      </c>
      <c r="AH243" s="105">
        <v>0</v>
      </c>
      <c r="AI243" s="90">
        <v>0</v>
      </c>
      <c r="AJ243" s="79">
        <f t="shared" si="39"/>
        <v>0</v>
      </c>
      <c r="AL243" s="83"/>
      <c r="AM243" s="83"/>
      <c r="AN243" s="83"/>
      <c r="AO243" s="83" t="s">
        <v>478</v>
      </c>
      <c r="AP243" s="83"/>
      <c r="AQ243" s="83"/>
      <c r="AS243" t="str">
        <f t="shared" si="40"/>
        <v>y</v>
      </c>
      <c r="AT243" t="str">
        <f t="shared" si="41"/>
        <v>y</v>
      </c>
      <c r="AU243" t="str">
        <f t="shared" si="42"/>
        <v>y</v>
      </c>
      <c r="AV243" t="str">
        <f t="shared" si="43"/>
        <v>y</v>
      </c>
      <c r="AW243" t="str">
        <f t="shared" si="44"/>
        <v>y</v>
      </c>
      <c r="AX243" t="str">
        <f t="shared" si="45"/>
        <v>y</v>
      </c>
      <c r="AZ243">
        <v>0</v>
      </c>
      <c r="BA243" s="77">
        <f t="shared" si="46"/>
        <v>0</v>
      </c>
      <c r="BC243">
        <v>0</v>
      </c>
      <c r="BD243" s="77">
        <f t="shared" si="47"/>
        <v>0</v>
      </c>
      <c r="BF243">
        <v>0</v>
      </c>
      <c r="BG243" s="107">
        <f t="shared" si="48"/>
        <v>0</v>
      </c>
      <c r="BI243">
        <v>0</v>
      </c>
      <c r="BJ243" s="107">
        <f t="shared" si="49"/>
        <v>0</v>
      </c>
      <c r="BL243">
        <v>0</v>
      </c>
      <c r="BM243" s="117">
        <f t="shared" si="50"/>
        <v>0</v>
      </c>
      <c r="BO243">
        <v>0</v>
      </c>
      <c r="BP243" s="107">
        <f t="shared" si="51"/>
        <v>0</v>
      </c>
    </row>
    <row r="244" spans="1:68">
      <c r="A244" s="48">
        <v>239</v>
      </c>
      <c r="B244" s="48"/>
      <c r="C244" s="48"/>
      <c r="D244" s="67"/>
      <c r="E244" s="67"/>
      <c r="F244" s="67"/>
      <c r="G244" s="67" t="s">
        <v>479</v>
      </c>
      <c r="H244" s="67"/>
      <c r="I244" s="67"/>
      <c r="J244" s="54">
        <v>0</v>
      </c>
      <c r="K244" s="54">
        <v>0</v>
      </c>
      <c r="L244" s="54">
        <v>0</v>
      </c>
      <c r="M244" s="54">
        <v>0</v>
      </c>
      <c r="N244" s="54">
        <v>0</v>
      </c>
      <c r="O244" s="54">
        <v>0</v>
      </c>
      <c r="P244" s="54">
        <v>0</v>
      </c>
      <c r="Q244" s="54">
        <v>0</v>
      </c>
      <c r="R244" s="54">
        <v>0</v>
      </c>
      <c r="S244" s="65">
        <v>0</v>
      </c>
      <c r="T244" s="65">
        <v>0</v>
      </c>
      <c r="U244" s="101">
        <v>0</v>
      </c>
      <c r="V244" s="77">
        <v>0</v>
      </c>
      <c r="W244" s="105">
        <v>0</v>
      </c>
      <c r="X244" s="105">
        <v>0</v>
      </c>
      <c r="Y244" s="105">
        <v>0</v>
      </c>
      <c r="Z244" s="105">
        <v>0</v>
      </c>
      <c r="AA244" s="105">
        <v>0</v>
      </c>
      <c r="AB244" s="105">
        <v>0</v>
      </c>
      <c r="AC244" s="105">
        <v>0</v>
      </c>
      <c r="AD244" s="105">
        <v>0</v>
      </c>
      <c r="AE244" s="105">
        <v>0</v>
      </c>
      <c r="AF244" s="105">
        <v>0</v>
      </c>
      <c r="AG244" s="105">
        <v>0</v>
      </c>
      <c r="AH244" s="105">
        <v>0</v>
      </c>
      <c r="AI244" s="90">
        <v>0</v>
      </c>
      <c r="AJ244" s="79">
        <f t="shared" si="39"/>
        <v>0</v>
      </c>
      <c r="AL244" s="83"/>
      <c r="AM244" s="83"/>
      <c r="AN244" s="83"/>
      <c r="AO244" s="83" t="s">
        <v>479</v>
      </c>
      <c r="AP244" s="83"/>
      <c r="AQ244" s="83"/>
      <c r="AS244" t="str">
        <f t="shared" si="40"/>
        <v>y</v>
      </c>
      <c r="AT244" t="str">
        <f t="shared" si="41"/>
        <v>y</v>
      </c>
      <c r="AU244" t="str">
        <f t="shared" si="42"/>
        <v>y</v>
      </c>
      <c r="AV244" t="str">
        <f t="shared" si="43"/>
        <v>y</v>
      </c>
      <c r="AW244" t="str">
        <f t="shared" si="44"/>
        <v>y</v>
      </c>
      <c r="AX244" t="str">
        <f t="shared" si="45"/>
        <v>y</v>
      </c>
      <c r="AZ244">
        <v>0</v>
      </c>
      <c r="BA244" s="77">
        <f t="shared" si="46"/>
        <v>0</v>
      </c>
      <c r="BC244">
        <v>0</v>
      </c>
      <c r="BD244" s="77">
        <f t="shared" si="47"/>
        <v>0</v>
      </c>
      <c r="BF244">
        <v>0</v>
      </c>
      <c r="BG244" s="107">
        <f t="shared" si="48"/>
        <v>0</v>
      </c>
      <c r="BI244">
        <v>0</v>
      </c>
      <c r="BJ244" s="107">
        <f t="shared" si="49"/>
        <v>0</v>
      </c>
      <c r="BL244">
        <v>0</v>
      </c>
      <c r="BM244" s="117">
        <f t="shared" si="50"/>
        <v>0</v>
      </c>
      <c r="BO244">
        <v>0</v>
      </c>
      <c r="BP244" s="107">
        <f t="shared" si="51"/>
        <v>0</v>
      </c>
    </row>
    <row r="245" spans="1:68">
      <c r="A245" s="48">
        <v>240</v>
      </c>
      <c r="B245" s="48"/>
      <c r="C245" s="48"/>
      <c r="D245" s="67"/>
      <c r="E245" s="67"/>
      <c r="F245" s="67"/>
      <c r="G245" s="67" t="s">
        <v>480</v>
      </c>
      <c r="H245" s="67"/>
      <c r="I245" s="67"/>
      <c r="J245" s="54">
        <v>0</v>
      </c>
      <c r="K245" s="54">
        <v>0</v>
      </c>
      <c r="L245" s="54">
        <v>0</v>
      </c>
      <c r="M245" s="54">
        <v>0</v>
      </c>
      <c r="N245" s="54">
        <v>0</v>
      </c>
      <c r="O245" s="54">
        <v>0</v>
      </c>
      <c r="P245" s="54">
        <v>0</v>
      </c>
      <c r="Q245" s="54">
        <v>0</v>
      </c>
      <c r="R245" s="54">
        <v>0</v>
      </c>
      <c r="S245" s="65">
        <v>0</v>
      </c>
      <c r="T245" s="65">
        <v>0</v>
      </c>
      <c r="U245" s="101">
        <v>0</v>
      </c>
      <c r="V245" s="77">
        <v>0</v>
      </c>
      <c r="W245" s="105">
        <v>0</v>
      </c>
      <c r="X245" s="105">
        <v>0</v>
      </c>
      <c r="Y245" s="105">
        <v>0</v>
      </c>
      <c r="Z245" s="105">
        <v>0</v>
      </c>
      <c r="AA245" s="105">
        <v>0</v>
      </c>
      <c r="AB245" s="105">
        <v>0</v>
      </c>
      <c r="AC245" s="105">
        <v>0</v>
      </c>
      <c r="AD245" s="105">
        <v>0</v>
      </c>
      <c r="AE245" s="105">
        <v>0</v>
      </c>
      <c r="AF245" s="105">
        <v>0</v>
      </c>
      <c r="AG245" s="105">
        <v>0</v>
      </c>
      <c r="AH245" s="105">
        <v>0</v>
      </c>
      <c r="AI245" s="90">
        <v>0</v>
      </c>
      <c r="AJ245" s="79">
        <f t="shared" si="39"/>
        <v>0</v>
      </c>
      <c r="AL245" s="83"/>
      <c r="AM245" s="83"/>
      <c r="AN245" s="83"/>
      <c r="AO245" s="83" t="s">
        <v>480</v>
      </c>
      <c r="AP245" s="83"/>
      <c r="AQ245" s="83"/>
      <c r="AS245" t="str">
        <f t="shared" si="40"/>
        <v>y</v>
      </c>
      <c r="AT245" t="str">
        <f t="shared" si="41"/>
        <v>y</v>
      </c>
      <c r="AU245" t="str">
        <f t="shared" si="42"/>
        <v>y</v>
      </c>
      <c r="AV245" t="str">
        <f t="shared" si="43"/>
        <v>y</v>
      </c>
      <c r="AW245" t="str">
        <f t="shared" si="44"/>
        <v>y</v>
      </c>
      <c r="AX245" t="str">
        <f t="shared" si="45"/>
        <v>y</v>
      </c>
      <c r="AZ245">
        <v>0</v>
      </c>
      <c r="BA245" s="77">
        <f t="shared" si="46"/>
        <v>0</v>
      </c>
      <c r="BC245">
        <v>0</v>
      </c>
      <c r="BD245" s="77">
        <f t="shared" si="47"/>
        <v>0</v>
      </c>
      <c r="BF245">
        <v>0</v>
      </c>
      <c r="BG245" s="107">
        <f t="shared" si="48"/>
        <v>0</v>
      </c>
      <c r="BI245">
        <v>0</v>
      </c>
      <c r="BJ245" s="107">
        <f t="shared" si="49"/>
        <v>0</v>
      </c>
      <c r="BL245">
        <v>0</v>
      </c>
      <c r="BM245" s="117">
        <f t="shared" si="50"/>
        <v>0</v>
      </c>
      <c r="BO245">
        <v>0</v>
      </c>
      <c r="BP245" s="107">
        <f t="shared" si="51"/>
        <v>0</v>
      </c>
    </row>
    <row r="246" spans="1:68">
      <c r="A246" s="48">
        <v>241</v>
      </c>
      <c r="B246" s="48"/>
      <c r="C246" s="48"/>
      <c r="D246" s="66"/>
      <c r="E246" s="66"/>
      <c r="F246" s="66" t="s">
        <v>342</v>
      </c>
      <c r="G246" s="66"/>
      <c r="H246" s="66"/>
      <c r="I246" s="66"/>
      <c r="J246" s="54">
        <v>0</v>
      </c>
      <c r="K246" s="54">
        <v>0</v>
      </c>
      <c r="L246" s="54">
        <v>0</v>
      </c>
      <c r="M246" s="54">
        <v>0</v>
      </c>
      <c r="N246" s="54">
        <v>0</v>
      </c>
      <c r="O246" s="54">
        <v>0</v>
      </c>
      <c r="P246" s="54">
        <v>0</v>
      </c>
      <c r="Q246" s="54">
        <v>0</v>
      </c>
      <c r="R246" s="54">
        <v>0</v>
      </c>
      <c r="S246" s="65">
        <v>0</v>
      </c>
      <c r="T246" s="65">
        <v>0</v>
      </c>
      <c r="U246" s="101">
        <v>0</v>
      </c>
      <c r="V246" s="77">
        <v>0</v>
      </c>
      <c r="W246" s="105">
        <v>0</v>
      </c>
      <c r="X246" s="105">
        <v>0</v>
      </c>
      <c r="Y246" s="105">
        <v>0</v>
      </c>
      <c r="Z246" s="105">
        <v>0</v>
      </c>
      <c r="AA246" s="105">
        <v>0</v>
      </c>
      <c r="AB246" s="105">
        <v>0</v>
      </c>
      <c r="AC246" s="105">
        <v>0</v>
      </c>
      <c r="AD246" s="105">
        <v>0</v>
      </c>
      <c r="AE246" s="105">
        <v>0</v>
      </c>
      <c r="AF246" s="105">
        <v>0</v>
      </c>
      <c r="AG246" s="105">
        <v>0</v>
      </c>
      <c r="AH246" s="105">
        <v>0</v>
      </c>
      <c r="AI246" s="90">
        <v>0</v>
      </c>
      <c r="AJ246" s="79">
        <f t="shared" si="39"/>
        <v>0</v>
      </c>
      <c r="AL246" s="82"/>
      <c r="AM246" s="82"/>
      <c r="AN246" s="82" t="s">
        <v>342</v>
      </c>
      <c r="AO246" s="82"/>
      <c r="AP246" s="82"/>
      <c r="AQ246" s="82"/>
      <c r="AS246" t="str">
        <f t="shared" si="40"/>
        <v>y</v>
      </c>
      <c r="AT246" t="str">
        <f t="shared" si="41"/>
        <v>y</v>
      </c>
      <c r="AU246" t="str">
        <f t="shared" si="42"/>
        <v>y</v>
      </c>
      <c r="AV246" t="str">
        <f t="shared" si="43"/>
        <v>y</v>
      </c>
      <c r="AW246" t="str">
        <f t="shared" si="44"/>
        <v>y</v>
      </c>
      <c r="AX246" t="str">
        <f t="shared" si="45"/>
        <v>y</v>
      </c>
      <c r="AZ246">
        <v>0</v>
      </c>
      <c r="BA246" s="77">
        <f t="shared" si="46"/>
        <v>0</v>
      </c>
      <c r="BC246">
        <v>0</v>
      </c>
      <c r="BD246" s="77">
        <f t="shared" si="47"/>
        <v>0</v>
      </c>
      <c r="BF246">
        <v>0</v>
      </c>
      <c r="BG246" s="107">
        <f t="shared" si="48"/>
        <v>0</v>
      </c>
      <c r="BI246">
        <v>0</v>
      </c>
      <c r="BJ246" s="107">
        <f t="shared" si="49"/>
        <v>0</v>
      </c>
      <c r="BL246">
        <v>0</v>
      </c>
      <c r="BM246" s="117">
        <f t="shared" si="50"/>
        <v>0</v>
      </c>
      <c r="BO246">
        <v>0</v>
      </c>
      <c r="BP246" s="107">
        <f t="shared" si="51"/>
        <v>0</v>
      </c>
    </row>
    <row r="247" spans="1:68">
      <c r="A247" s="48">
        <v>242</v>
      </c>
      <c r="B247" s="48"/>
      <c r="C247" s="48"/>
      <c r="D247" s="67"/>
      <c r="E247" s="67"/>
      <c r="F247" s="67"/>
      <c r="G247" s="67" t="s">
        <v>481</v>
      </c>
      <c r="H247" s="67"/>
      <c r="I247" s="67"/>
      <c r="J247" s="54">
        <v>0</v>
      </c>
      <c r="K247" s="54">
        <v>0</v>
      </c>
      <c r="L247" s="54">
        <v>0</v>
      </c>
      <c r="M247" s="54">
        <v>0</v>
      </c>
      <c r="N247" s="54">
        <v>0</v>
      </c>
      <c r="O247" s="54">
        <v>0</v>
      </c>
      <c r="P247" s="54">
        <v>0</v>
      </c>
      <c r="Q247" s="54">
        <v>0</v>
      </c>
      <c r="R247" s="54">
        <v>0</v>
      </c>
      <c r="S247" s="65">
        <v>0</v>
      </c>
      <c r="T247" s="65">
        <v>0</v>
      </c>
      <c r="U247" s="101">
        <v>0</v>
      </c>
      <c r="V247" s="77">
        <v>0</v>
      </c>
      <c r="W247" s="105">
        <v>0</v>
      </c>
      <c r="X247" s="105">
        <v>0</v>
      </c>
      <c r="Y247" s="105">
        <v>0</v>
      </c>
      <c r="Z247" s="105">
        <v>0</v>
      </c>
      <c r="AA247" s="105">
        <v>0</v>
      </c>
      <c r="AB247" s="105">
        <v>0</v>
      </c>
      <c r="AC247" s="105">
        <v>0</v>
      </c>
      <c r="AD247" s="105">
        <v>0</v>
      </c>
      <c r="AE247" s="105">
        <v>0</v>
      </c>
      <c r="AF247" s="105">
        <v>0</v>
      </c>
      <c r="AG247" s="105">
        <v>0</v>
      </c>
      <c r="AH247" s="105">
        <v>0</v>
      </c>
      <c r="AI247" s="90">
        <v>0</v>
      </c>
      <c r="AJ247" s="79">
        <f t="shared" si="39"/>
        <v>0</v>
      </c>
      <c r="AL247" s="83"/>
      <c r="AM247" s="83"/>
      <c r="AN247" s="83"/>
      <c r="AO247" s="83" t="s">
        <v>481</v>
      </c>
      <c r="AP247" s="83"/>
      <c r="AQ247" s="83"/>
      <c r="AS247" t="str">
        <f t="shared" si="40"/>
        <v>y</v>
      </c>
      <c r="AT247" t="str">
        <f t="shared" si="41"/>
        <v>y</v>
      </c>
      <c r="AU247" t="str">
        <f t="shared" si="42"/>
        <v>y</v>
      </c>
      <c r="AV247" t="str">
        <f t="shared" si="43"/>
        <v>y</v>
      </c>
      <c r="AW247" t="str">
        <f t="shared" si="44"/>
        <v>y</v>
      </c>
      <c r="AX247" t="str">
        <f t="shared" si="45"/>
        <v>y</v>
      </c>
      <c r="AZ247">
        <v>0</v>
      </c>
      <c r="BA247" s="77">
        <f t="shared" si="46"/>
        <v>0</v>
      </c>
      <c r="BC247">
        <v>0</v>
      </c>
      <c r="BD247" s="77">
        <f t="shared" si="47"/>
        <v>0</v>
      </c>
      <c r="BF247">
        <v>0</v>
      </c>
      <c r="BG247" s="107">
        <f t="shared" si="48"/>
        <v>0</v>
      </c>
      <c r="BI247">
        <v>0</v>
      </c>
      <c r="BJ247" s="107">
        <f t="shared" si="49"/>
        <v>0</v>
      </c>
      <c r="BL247">
        <v>0</v>
      </c>
      <c r="BM247" s="117">
        <f t="shared" si="50"/>
        <v>0</v>
      </c>
      <c r="BO247">
        <v>0</v>
      </c>
      <c r="BP247" s="107">
        <f t="shared" si="51"/>
        <v>0</v>
      </c>
    </row>
    <row r="248" spans="1:68">
      <c r="A248" s="48">
        <v>243</v>
      </c>
      <c r="B248" s="48"/>
      <c r="C248" s="48"/>
      <c r="D248" s="67"/>
      <c r="E248" s="67"/>
      <c r="F248" s="67"/>
      <c r="G248" s="67" t="s">
        <v>482</v>
      </c>
      <c r="H248" s="67"/>
      <c r="I248" s="67"/>
      <c r="J248" s="54">
        <v>0</v>
      </c>
      <c r="K248" s="54">
        <v>0</v>
      </c>
      <c r="L248" s="54">
        <v>0</v>
      </c>
      <c r="M248" s="54">
        <v>0</v>
      </c>
      <c r="N248" s="54">
        <v>0</v>
      </c>
      <c r="O248" s="54">
        <v>0</v>
      </c>
      <c r="P248" s="54">
        <v>0</v>
      </c>
      <c r="Q248" s="54">
        <v>0</v>
      </c>
      <c r="R248" s="54">
        <v>0</v>
      </c>
      <c r="S248" s="65">
        <v>0</v>
      </c>
      <c r="T248" s="65">
        <v>0</v>
      </c>
      <c r="U248" s="101">
        <v>0</v>
      </c>
      <c r="V248" s="77">
        <v>0</v>
      </c>
      <c r="W248" s="105">
        <v>0</v>
      </c>
      <c r="X248" s="105">
        <v>0</v>
      </c>
      <c r="Y248" s="105">
        <v>0</v>
      </c>
      <c r="Z248" s="105">
        <v>0</v>
      </c>
      <c r="AA248" s="105">
        <v>0</v>
      </c>
      <c r="AB248" s="105">
        <v>0</v>
      </c>
      <c r="AC248" s="105">
        <v>0</v>
      </c>
      <c r="AD248" s="105">
        <v>0</v>
      </c>
      <c r="AE248" s="105">
        <v>0</v>
      </c>
      <c r="AF248" s="105">
        <v>0</v>
      </c>
      <c r="AG248" s="105">
        <v>0</v>
      </c>
      <c r="AH248" s="105">
        <v>0</v>
      </c>
      <c r="AI248" s="90">
        <v>0</v>
      </c>
      <c r="AJ248" s="79">
        <f t="shared" si="39"/>
        <v>0</v>
      </c>
      <c r="AL248" s="83"/>
      <c r="AM248" s="83"/>
      <c r="AN248" s="83"/>
      <c r="AO248" s="83" t="s">
        <v>482</v>
      </c>
      <c r="AP248" s="83"/>
      <c r="AQ248" s="83"/>
      <c r="AS248" t="str">
        <f t="shared" si="40"/>
        <v>y</v>
      </c>
      <c r="AT248" t="str">
        <f t="shared" si="41"/>
        <v>y</v>
      </c>
      <c r="AU248" t="str">
        <f t="shared" si="42"/>
        <v>y</v>
      </c>
      <c r="AV248" t="str">
        <f t="shared" si="43"/>
        <v>y</v>
      </c>
      <c r="AW248" t="str">
        <f t="shared" si="44"/>
        <v>y</v>
      </c>
      <c r="AX248" t="str">
        <f t="shared" si="45"/>
        <v>y</v>
      </c>
      <c r="AZ248">
        <v>0</v>
      </c>
      <c r="BA248" s="77">
        <f t="shared" si="46"/>
        <v>0</v>
      </c>
      <c r="BC248">
        <v>0</v>
      </c>
      <c r="BD248" s="77">
        <f t="shared" si="47"/>
        <v>0</v>
      </c>
      <c r="BF248">
        <v>0</v>
      </c>
      <c r="BG248" s="107">
        <f t="shared" si="48"/>
        <v>0</v>
      </c>
      <c r="BI248">
        <v>0</v>
      </c>
      <c r="BJ248" s="107">
        <f t="shared" si="49"/>
        <v>0</v>
      </c>
      <c r="BL248">
        <v>0</v>
      </c>
      <c r="BM248" s="117">
        <f t="shared" si="50"/>
        <v>0</v>
      </c>
      <c r="BO248">
        <v>0</v>
      </c>
      <c r="BP248" s="107">
        <f t="shared" si="51"/>
        <v>0</v>
      </c>
    </row>
    <row r="249" spans="1:68">
      <c r="A249" s="48">
        <v>244</v>
      </c>
      <c r="B249" s="48"/>
      <c r="C249" s="48"/>
      <c r="D249" s="67"/>
      <c r="E249" s="67"/>
      <c r="F249" s="67"/>
      <c r="G249" s="67" t="s">
        <v>483</v>
      </c>
      <c r="H249" s="67"/>
      <c r="I249" s="67"/>
      <c r="J249" s="54">
        <v>0</v>
      </c>
      <c r="K249" s="54">
        <v>0</v>
      </c>
      <c r="L249" s="54">
        <v>0</v>
      </c>
      <c r="M249" s="54">
        <v>0</v>
      </c>
      <c r="N249" s="54">
        <v>0</v>
      </c>
      <c r="O249" s="54">
        <v>0</v>
      </c>
      <c r="P249" s="54">
        <v>0</v>
      </c>
      <c r="Q249" s="54">
        <v>0</v>
      </c>
      <c r="R249" s="54">
        <v>0</v>
      </c>
      <c r="S249" s="65">
        <v>0</v>
      </c>
      <c r="T249" s="65">
        <v>0</v>
      </c>
      <c r="U249" s="101">
        <v>0</v>
      </c>
      <c r="V249" s="77">
        <v>0</v>
      </c>
      <c r="W249" s="105">
        <v>0</v>
      </c>
      <c r="X249" s="105">
        <v>0</v>
      </c>
      <c r="Y249" s="105">
        <v>0</v>
      </c>
      <c r="Z249" s="105">
        <v>0</v>
      </c>
      <c r="AA249" s="105">
        <v>0</v>
      </c>
      <c r="AB249" s="105">
        <v>0</v>
      </c>
      <c r="AC249" s="105">
        <v>0</v>
      </c>
      <c r="AD249" s="105">
        <v>0</v>
      </c>
      <c r="AE249" s="105">
        <v>0</v>
      </c>
      <c r="AF249" s="105">
        <v>0</v>
      </c>
      <c r="AG249" s="105">
        <v>0</v>
      </c>
      <c r="AH249" s="105">
        <v>0</v>
      </c>
      <c r="AI249" s="90">
        <v>0</v>
      </c>
      <c r="AJ249" s="79">
        <f t="shared" si="39"/>
        <v>0</v>
      </c>
      <c r="AL249" s="83"/>
      <c r="AM249" s="83"/>
      <c r="AN249" s="83"/>
      <c r="AO249" s="83" t="s">
        <v>483</v>
      </c>
      <c r="AP249" s="83"/>
      <c r="AQ249" s="83"/>
      <c r="AS249" t="str">
        <f t="shared" si="40"/>
        <v>y</v>
      </c>
      <c r="AT249" t="str">
        <f t="shared" si="41"/>
        <v>y</v>
      </c>
      <c r="AU249" t="str">
        <f t="shared" si="42"/>
        <v>y</v>
      </c>
      <c r="AV249" t="str">
        <f t="shared" si="43"/>
        <v>y</v>
      </c>
      <c r="AW249" t="str">
        <f t="shared" si="44"/>
        <v>y</v>
      </c>
      <c r="AX249" t="str">
        <f t="shared" si="45"/>
        <v>y</v>
      </c>
      <c r="AZ249">
        <v>0</v>
      </c>
      <c r="BA249" s="77">
        <f t="shared" si="46"/>
        <v>0</v>
      </c>
      <c r="BC249">
        <v>0</v>
      </c>
      <c r="BD249" s="77">
        <f t="shared" si="47"/>
        <v>0</v>
      </c>
      <c r="BF249">
        <v>0</v>
      </c>
      <c r="BG249" s="107">
        <f t="shared" si="48"/>
        <v>0</v>
      </c>
      <c r="BI249">
        <v>0</v>
      </c>
      <c r="BJ249" s="107">
        <f t="shared" si="49"/>
        <v>0</v>
      </c>
      <c r="BL249">
        <v>0</v>
      </c>
      <c r="BM249" s="117">
        <f t="shared" si="50"/>
        <v>0</v>
      </c>
      <c r="BO249">
        <v>0</v>
      </c>
      <c r="BP249" s="107">
        <f t="shared" si="51"/>
        <v>0</v>
      </c>
    </row>
    <row r="250" spans="1:68">
      <c r="A250" s="48">
        <v>245</v>
      </c>
      <c r="B250" s="48"/>
      <c r="C250" s="48"/>
      <c r="D250" s="67"/>
      <c r="E250" s="67"/>
      <c r="F250" s="67"/>
      <c r="G250" s="67" t="s">
        <v>484</v>
      </c>
      <c r="H250" s="67"/>
      <c r="I250" s="67"/>
      <c r="J250" s="54">
        <v>0</v>
      </c>
      <c r="K250" s="54">
        <v>0</v>
      </c>
      <c r="L250" s="54">
        <v>0</v>
      </c>
      <c r="M250" s="54">
        <v>0</v>
      </c>
      <c r="N250" s="54">
        <v>0</v>
      </c>
      <c r="O250" s="54">
        <v>0</v>
      </c>
      <c r="P250" s="54">
        <v>0</v>
      </c>
      <c r="Q250" s="54">
        <v>0</v>
      </c>
      <c r="R250" s="54">
        <v>0</v>
      </c>
      <c r="S250" s="65">
        <v>0</v>
      </c>
      <c r="T250" s="65">
        <v>0</v>
      </c>
      <c r="U250" s="101">
        <v>0</v>
      </c>
      <c r="V250" s="77">
        <v>0</v>
      </c>
      <c r="W250" s="105">
        <v>0</v>
      </c>
      <c r="X250" s="105">
        <v>0</v>
      </c>
      <c r="Y250" s="105">
        <v>0</v>
      </c>
      <c r="Z250" s="105">
        <v>0</v>
      </c>
      <c r="AA250" s="105">
        <v>0</v>
      </c>
      <c r="AB250" s="105">
        <v>0</v>
      </c>
      <c r="AC250" s="105">
        <v>0</v>
      </c>
      <c r="AD250" s="105">
        <v>0</v>
      </c>
      <c r="AE250" s="105">
        <v>0</v>
      </c>
      <c r="AF250" s="105">
        <v>0</v>
      </c>
      <c r="AG250" s="105">
        <v>0</v>
      </c>
      <c r="AH250" s="105">
        <v>0</v>
      </c>
      <c r="AI250" s="90">
        <v>0</v>
      </c>
      <c r="AJ250" s="79">
        <f t="shared" si="39"/>
        <v>0</v>
      </c>
      <c r="AL250" s="83"/>
      <c r="AM250" s="83"/>
      <c r="AN250" s="83"/>
      <c r="AO250" s="83" t="s">
        <v>484</v>
      </c>
      <c r="AP250" s="83"/>
      <c r="AQ250" s="83"/>
      <c r="AS250" t="str">
        <f t="shared" si="40"/>
        <v>y</v>
      </c>
      <c r="AT250" t="str">
        <f t="shared" si="41"/>
        <v>y</v>
      </c>
      <c r="AU250" t="str">
        <f t="shared" si="42"/>
        <v>y</v>
      </c>
      <c r="AV250" t="str">
        <f t="shared" si="43"/>
        <v>y</v>
      </c>
      <c r="AW250" t="str">
        <f t="shared" si="44"/>
        <v>y</v>
      </c>
      <c r="AX250" t="str">
        <f t="shared" si="45"/>
        <v>y</v>
      </c>
      <c r="AZ250">
        <v>0</v>
      </c>
      <c r="BA250" s="77">
        <f t="shared" si="46"/>
        <v>0</v>
      </c>
      <c r="BC250">
        <v>0</v>
      </c>
      <c r="BD250" s="77">
        <f t="shared" si="47"/>
        <v>0</v>
      </c>
      <c r="BF250">
        <v>0</v>
      </c>
      <c r="BG250" s="107">
        <f t="shared" si="48"/>
        <v>0</v>
      </c>
      <c r="BI250">
        <v>0</v>
      </c>
      <c r="BJ250" s="107">
        <f t="shared" si="49"/>
        <v>0</v>
      </c>
      <c r="BL250">
        <v>0</v>
      </c>
      <c r="BM250" s="117">
        <f t="shared" si="50"/>
        <v>0</v>
      </c>
      <c r="BO250">
        <v>0</v>
      </c>
      <c r="BP250" s="107">
        <f t="shared" si="51"/>
        <v>0</v>
      </c>
    </row>
    <row r="251" spans="1:68">
      <c r="A251" s="48">
        <v>246</v>
      </c>
      <c r="B251" s="48"/>
      <c r="C251" s="48"/>
      <c r="D251" s="66"/>
      <c r="E251" s="66"/>
      <c r="F251" s="66" t="s">
        <v>295</v>
      </c>
      <c r="G251" s="66"/>
      <c r="H251" s="66"/>
      <c r="I251" s="66"/>
      <c r="J251" s="54">
        <v>0</v>
      </c>
      <c r="K251" s="54">
        <v>0</v>
      </c>
      <c r="L251" s="54">
        <v>0</v>
      </c>
      <c r="M251" s="54">
        <v>0</v>
      </c>
      <c r="N251" s="54">
        <v>0</v>
      </c>
      <c r="O251" s="54">
        <v>0</v>
      </c>
      <c r="P251" s="54">
        <v>0</v>
      </c>
      <c r="Q251" s="54">
        <v>0</v>
      </c>
      <c r="R251" s="54">
        <v>0</v>
      </c>
      <c r="S251" s="65">
        <v>0</v>
      </c>
      <c r="T251" s="65">
        <v>0</v>
      </c>
      <c r="U251" s="101">
        <v>0</v>
      </c>
      <c r="V251" s="77">
        <v>0</v>
      </c>
      <c r="W251" s="105">
        <v>0</v>
      </c>
      <c r="X251" s="105">
        <v>0</v>
      </c>
      <c r="Y251" s="105">
        <v>0</v>
      </c>
      <c r="Z251" s="105">
        <v>0</v>
      </c>
      <c r="AA251" s="105">
        <v>0</v>
      </c>
      <c r="AB251" s="105">
        <v>0</v>
      </c>
      <c r="AC251" s="105">
        <v>0</v>
      </c>
      <c r="AD251" s="105">
        <v>0</v>
      </c>
      <c r="AE251" s="105">
        <v>0</v>
      </c>
      <c r="AF251" s="105">
        <v>0</v>
      </c>
      <c r="AG251" s="105">
        <v>0</v>
      </c>
      <c r="AH251" s="105">
        <v>0</v>
      </c>
      <c r="AI251" s="90">
        <v>0</v>
      </c>
      <c r="AJ251" s="79">
        <f t="shared" si="39"/>
        <v>0</v>
      </c>
      <c r="AL251" s="82"/>
      <c r="AM251" s="82"/>
      <c r="AN251" s="82" t="s">
        <v>295</v>
      </c>
      <c r="AO251" s="82"/>
      <c r="AP251" s="82"/>
      <c r="AQ251" s="82"/>
      <c r="AS251" t="str">
        <f t="shared" si="40"/>
        <v>y</v>
      </c>
      <c r="AT251" t="str">
        <f t="shared" si="41"/>
        <v>y</v>
      </c>
      <c r="AU251" t="str">
        <f t="shared" si="42"/>
        <v>y</v>
      </c>
      <c r="AV251" t="str">
        <f t="shared" si="43"/>
        <v>y</v>
      </c>
      <c r="AW251" t="str">
        <f t="shared" si="44"/>
        <v>y</v>
      </c>
      <c r="AX251" t="str">
        <f t="shared" si="45"/>
        <v>y</v>
      </c>
      <c r="AZ251">
        <v>0</v>
      </c>
      <c r="BA251" s="77">
        <f t="shared" si="46"/>
        <v>0</v>
      </c>
      <c r="BC251">
        <v>0</v>
      </c>
      <c r="BD251" s="77">
        <f t="shared" si="47"/>
        <v>0</v>
      </c>
      <c r="BF251">
        <v>0</v>
      </c>
      <c r="BG251" s="107">
        <f t="shared" si="48"/>
        <v>0</v>
      </c>
      <c r="BI251">
        <v>0</v>
      </c>
      <c r="BJ251" s="107">
        <f t="shared" si="49"/>
        <v>0</v>
      </c>
      <c r="BL251">
        <v>0</v>
      </c>
      <c r="BM251" s="117">
        <f t="shared" si="50"/>
        <v>0</v>
      </c>
      <c r="BO251">
        <v>0</v>
      </c>
      <c r="BP251" s="107">
        <f t="shared" si="51"/>
        <v>0</v>
      </c>
    </row>
    <row r="252" spans="1:68">
      <c r="A252" s="48">
        <v>247</v>
      </c>
      <c r="B252" s="48"/>
      <c r="C252" s="48"/>
      <c r="D252" s="67"/>
      <c r="E252" s="67"/>
      <c r="F252" s="67"/>
      <c r="G252" s="67" t="s">
        <v>485</v>
      </c>
      <c r="H252" s="67"/>
      <c r="I252" s="67"/>
      <c r="J252" s="54">
        <v>0</v>
      </c>
      <c r="K252" s="54">
        <v>0</v>
      </c>
      <c r="L252" s="54">
        <v>0</v>
      </c>
      <c r="M252" s="54">
        <v>0</v>
      </c>
      <c r="N252" s="54">
        <v>0</v>
      </c>
      <c r="O252" s="54">
        <v>0</v>
      </c>
      <c r="P252" s="54">
        <v>0</v>
      </c>
      <c r="Q252" s="54">
        <v>0</v>
      </c>
      <c r="R252" s="54">
        <v>0</v>
      </c>
      <c r="S252" s="65">
        <v>0</v>
      </c>
      <c r="T252" s="65">
        <v>0</v>
      </c>
      <c r="U252" s="101">
        <v>0</v>
      </c>
      <c r="V252" s="77">
        <v>0</v>
      </c>
      <c r="W252" s="105">
        <v>0</v>
      </c>
      <c r="X252" s="105">
        <v>0</v>
      </c>
      <c r="Y252" s="105">
        <v>0</v>
      </c>
      <c r="Z252" s="105">
        <v>0</v>
      </c>
      <c r="AA252" s="105">
        <v>0</v>
      </c>
      <c r="AB252" s="105">
        <v>0</v>
      </c>
      <c r="AC252" s="105">
        <v>0</v>
      </c>
      <c r="AD252" s="105">
        <v>0</v>
      </c>
      <c r="AE252" s="105">
        <v>0</v>
      </c>
      <c r="AF252" s="105">
        <v>0</v>
      </c>
      <c r="AG252" s="105">
        <v>0</v>
      </c>
      <c r="AH252" s="105">
        <v>0</v>
      </c>
      <c r="AI252" s="90">
        <v>0</v>
      </c>
      <c r="AJ252" s="79">
        <f t="shared" si="39"/>
        <v>0</v>
      </c>
      <c r="AL252" s="83"/>
      <c r="AM252" s="83"/>
      <c r="AN252" s="83"/>
      <c r="AO252" s="83" t="s">
        <v>485</v>
      </c>
      <c r="AP252" s="83"/>
      <c r="AQ252" s="83"/>
      <c r="AS252" t="str">
        <f t="shared" si="40"/>
        <v>y</v>
      </c>
      <c r="AT252" t="str">
        <f t="shared" si="41"/>
        <v>y</v>
      </c>
      <c r="AU252" t="str">
        <f t="shared" si="42"/>
        <v>y</v>
      </c>
      <c r="AV252" t="str">
        <f t="shared" si="43"/>
        <v>y</v>
      </c>
      <c r="AW252" t="str">
        <f t="shared" si="44"/>
        <v>y</v>
      </c>
      <c r="AX252" t="str">
        <f t="shared" si="45"/>
        <v>y</v>
      </c>
      <c r="AZ252">
        <v>0</v>
      </c>
      <c r="BA252" s="77">
        <f t="shared" si="46"/>
        <v>0</v>
      </c>
      <c r="BC252">
        <v>0</v>
      </c>
      <c r="BD252" s="77">
        <f t="shared" si="47"/>
        <v>0</v>
      </c>
      <c r="BF252">
        <v>0</v>
      </c>
      <c r="BG252" s="107">
        <f t="shared" si="48"/>
        <v>0</v>
      </c>
      <c r="BI252">
        <v>0</v>
      </c>
      <c r="BJ252" s="107">
        <f t="shared" si="49"/>
        <v>0</v>
      </c>
      <c r="BL252">
        <v>0</v>
      </c>
      <c r="BM252" s="117">
        <f t="shared" si="50"/>
        <v>0</v>
      </c>
      <c r="BO252">
        <v>0</v>
      </c>
      <c r="BP252" s="107">
        <f t="shared" si="51"/>
        <v>0</v>
      </c>
    </row>
    <row r="253" spans="1:68">
      <c r="A253" s="48">
        <v>248</v>
      </c>
      <c r="B253" s="48"/>
      <c r="C253" s="48"/>
      <c r="D253" s="67"/>
      <c r="E253" s="67"/>
      <c r="F253" s="67"/>
      <c r="G253" s="67" t="s">
        <v>486</v>
      </c>
      <c r="H253" s="67"/>
      <c r="I253" s="67"/>
      <c r="J253" s="54">
        <v>0</v>
      </c>
      <c r="K253" s="54">
        <v>0</v>
      </c>
      <c r="L253" s="54">
        <v>0</v>
      </c>
      <c r="M253" s="54">
        <v>0</v>
      </c>
      <c r="N253" s="54">
        <v>0</v>
      </c>
      <c r="O253" s="54">
        <v>0</v>
      </c>
      <c r="P253" s="54">
        <v>0</v>
      </c>
      <c r="Q253" s="54">
        <v>0</v>
      </c>
      <c r="R253" s="54">
        <v>0</v>
      </c>
      <c r="S253" s="65">
        <v>0</v>
      </c>
      <c r="T253" s="65">
        <v>0</v>
      </c>
      <c r="U253" s="101">
        <v>0</v>
      </c>
      <c r="V253" s="77">
        <v>0</v>
      </c>
      <c r="W253" s="105">
        <v>0</v>
      </c>
      <c r="X253" s="105">
        <v>0</v>
      </c>
      <c r="Y253" s="105">
        <v>0</v>
      </c>
      <c r="Z253" s="105">
        <v>0</v>
      </c>
      <c r="AA253" s="105">
        <v>0</v>
      </c>
      <c r="AB253" s="105">
        <v>0</v>
      </c>
      <c r="AC253" s="105">
        <v>0</v>
      </c>
      <c r="AD253" s="105">
        <v>0</v>
      </c>
      <c r="AE253" s="105">
        <v>0</v>
      </c>
      <c r="AF253" s="105">
        <v>0</v>
      </c>
      <c r="AG253" s="105">
        <v>0</v>
      </c>
      <c r="AH253" s="105">
        <v>0</v>
      </c>
      <c r="AI253" s="90">
        <v>0</v>
      </c>
      <c r="AJ253" s="79">
        <f t="shared" si="39"/>
        <v>0</v>
      </c>
      <c r="AL253" s="83"/>
      <c r="AM253" s="83"/>
      <c r="AN253" s="83"/>
      <c r="AO253" s="83" t="s">
        <v>486</v>
      </c>
      <c r="AP253" s="83"/>
      <c r="AQ253" s="83"/>
      <c r="AS253" t="str">
        <f t="shared" si="40"/>
        <v>y</v>
      </c>
      <c r="AT253" t="str">
        <f t="shared" si="41"/>
        <v>y</v>
      </c>
      <c r="AU253" t="str">
        <f t="shared" si="42"/>
        <v>y</v>
      </c>
      <c r="AV253" t="str">
        <f t="shared" si="43"/>
        <v>y</v>
      </c>
      <c r="AW253" t="str">
        <f t="shared" si="44"/>
        <v>y</v>
      </c>
      <c r="AX253" t="str">
        <f t="shared" si="45"/>
        <v>y</v>
      </c>
      <c r="AZ253">
        <v>0</v>
      </c>
      <c r="BA253" s="77">
        <f t="shared" si="46"/>
        <v>0</v>
      </c>
      <c r="BC253">
        <v>0</v>
      </c>
      <c r="BD253" s="77">
        <f t="shared" si="47"/>
        <v>0</v>
      </c>
      <c r="BF253">
        <v>0</v>
      </c>
      <c r="BG253" s="107">
        <f t="shared" si="48"/>
        <v>0</v>
      </c>
      <c r="BI253">
        <v>0</v>
      </c>
      <c r="BJ253" s="107">
        <f t="shared" si="49"/>
        <v>0</v>
      </c>
      <c r="BL253">
        <v>0</v>
      </c>
      <c r="BM253" s="117">
        <f t="shared" si="50"/>
        <v>0</v>
      </c>
      <c r="BO253">
        <v>0</v>
      </c>
      <c r="BP253" s="107">
        <f t="shared" si="51"/>
        <v>0</v>
      </c>
    </row>
    <row r="254" spans="1:68">
      <c r="A254" s="48">
        <v>249</v>
      </c>
      <c r="B254" s="48"/>
      <c r="C254" s="21" t="s">
        <v>48</v>
      </c>
      <c r="D254" s="66" t="s">
        <v>487</v>
      </c>
      <c r="E254" s="66"/>
      <c r="F254" s="66"/>
      <c r="G254" s="66"/>
      <c r="H254" s="66"/>
      <c r="I254" s="66"/>
      <c r="J254" s="54">
        <v>1087160183027</v>
      </c>
      <c r="K254" s="54">
        <v>1029423653203</v>
      </c>
      <c r="L254" s="54">
        <v>1025373525538</v>
      </c>
      <c r="M254" s="54">
        <v>983996215478</v>
      </c>
      <c r="N254" s="54">
        <v>1013282835478</v>
      </c>
      <c r="O254" s="54">
        <v>1004291835478</v>
      </c>
      <c r="P254" s="54">
        <v>978557982790</v>
      </c>
      <c r="Q254" s="54">
        <v>974401736020</v>
      </c>
      <c r="R254" s="54">
        <v>1102806291807</v>
      </c>
      <c r="S254" s="65">
        <v>1102806291807</v>
      </c>
      <c r="T254" s="65">
        <v>1103819891807</v>
      </c>
      <c r="U254" s="101">
        <v>1099953959907</v>
      </c>
      <c r="V254" s="77">
        <v>1099953959907</v>
      </c>
      <c r="W254" s="105">
        <v>1098928909907</v>
      </c>
      <c r="X254" s="105">
        <v>999958189544</v>
      </c>
      <c r="Y254" s="105">
        <v>1001891197573</v>
      </c>
      <c r="Z254" s="105">
        <v>973662573387</v>
      </c>
      <c r="AA254" s="105">
        <v>964297987458</v>
      </c>
      <c r="AB254" s="105">
        <v>899937643070</v>
      </c>
      <c r="AC254" s="105">
        <v>895334805651</v>
      </c>
      <c r="AD254" s="105">
        <v>883968228476</v>
      </c>
      <c r="AE254" s="105">
        <v>939528373189</v>
      </c>
      <c r="AF254" s="105">
        <v>989095541419</v>
      </c>
      <c r="AG254" s="105">
        <v>1001891197573</v>
      </c>
      <c r="AH254" s="105">
        <v>935554603267</v>
      </c>
      <c r="AI254" s="90">
        <v>935554603267</v>
      </c>
      <c r="AJ254" s="79">
        <f t="shared" si="39"/>
        <v>0</v>
      </c>
      <c r="AL254" s="82" t="s">
        <v>487</v>
      </c>
      <c r="AM254" s="82"/>
      <c r="AN254" s="82"/>
      <c r="AO254" s="82"/>
      <c r="AP254" s="82"/>
      <c r="AQ254" s="82"/>
      <c r="AS254" t="str">
        <f t="shared" si="40"/>
        <v>y</v>
      </c>
      <c r="AT254" t="str">
        <f t="shared" si="41"/>
        <v>y</v>
      </c>
      <c r="AU254" t="str">
        <f t="shared" si="42"/>
        <v>y</v>
      </c>
      <c r="AV254" t="str">
        <f t="shared" si="43"/>
        <v>y</v>
      </c>
      <c r="AW254" t="str">
        <f t="shared" si="44"/>
        <v>y</v>
      </c>
      <c r="AX254" t="str">
        <f t="shared" si="45"/>
        <v>y</v>
      </c>
      <c r="AZ254">
        <v>1099953959907</v>
      </c>
      <c r="BA254" s="77">
        <f t="shared" si="46"/>
        <v>0</v>
      </c>
      <c r="BC254">
        <v>1099953959907</v>
      </c>
      <c r="BD254" s="77">
        <f t="shared" si="47"/>
        <v>0</v>
      </c>
      <c r="BF254">
        <v>973662573387</v>
      </c>
      <c r="BG254" s="107">
        <f t="shared" si="48"/>
        <v>0</v>
      </c>
      <c r="BI254">
        <v>964297987458</v>
      </c>
      <c r="BJ254" s="107">
        <f t="shared" si="49"/>
        <v>0</v>
      </c>
      <c r="BL254">
        <v>895334805651</v>
      </c>
      <c r="BM254" s="117">
        <f t="shared" si="50"/>
        <v>0</v>
      </c>
      <c r="BO254">
        <v>883968228476</v>
      </c>
      <c r="BP254" s="107">
        <f t="shared" si="51"/>
        <v>0</v>
      </c>
    </row>
    <row r="255" spans="1:68">
      <c r="A255" s="48">
        <v>250</v>
      </c>
      <c r="B255" s="48"/>
      <c r="C255" s="48"/>
      <c r="D255" s="66"/>
      <c r="E255" s="66" t="s">
        <v>488</v>
      </c>
      <c r="F255" s="66"/>
      <c r="G255" s="66"/>
      <c r="H255" s="66"/>
      <c r="I255" s="66"/>
      <c r="J255" s="54">
        <v>271818760717</v>
      </c>
      <c r="K255" s="54">
        <v>214082230893</v>
      </c>
      <c r="L255" s="54">
        <v>210032103228</v>
      </c>
      <c r="M255" s="54">
        <v>168654793168</v>
      </c>
      <c r="N255" s="54">
        <v>197999793168</v>
      </c>
      <c r="O255" s="54">
        <v>189008793168</v>
      </c>
      <c r="P255" s="54">
        <v>163274940480</v>
      </c>
      <c r="Q255" s="54">
        <v>159118693710</v>
      </c>
      <c r="R255" s="54">
        <v>159118693710</v>
      </c>
      <c r="S255" s="65">
        <v>159118693710</v>
      </c>
      <c r="T255" s="65">
        <v>159118693710</v>
      </c>
      <c r="U255" s="101">
        <v>155252761810</v>
      </c>
      <c r="V255" s="77">
        <v>155252761810</v>
      </c>
      <c r="W255" s="105">
        <v>154227711810</v>
      </c>
      <c r="X255" s="105">
        <v>249949440921</v>
      </c>
      <c r="Y255" s="105">
        <v>230471704037</v>
      </c>
      <c r="Z255" s="105">
        <v>191721707099</v>
      </c>
      <c r="AA255" s="105">
        <v>119673683360</v>
      </c>
      <c r="AB255" s="105">
        <v>73844869734</v>
      </c>
      <c r="AC255" s="105">
        <v>40205421310</v>
      </c>
      <c r="AD255" s="105">
        <v>40329880928</v>
      </c>
      <c r="AE255" s="105">
        <v>37924667859</v>
      </c>
      <c r="AF255" s="105">
        <v>37362749193</v>
      </c>
      <c r="AG255" s="105">
        <v>230471704037</v>
      </c>
      <c r="AH255" s="105">
        <v>34056762288</v>
      </c>
      <c r="AI255" s="90">
        <v>34056762288</v>
      </c>
      <c r="AJ255" s="79">
        <f t="shared" si="39"/>
        <v>0</v>
      </c>
      <c r="AL255" s="82"/>
      <c r="AM255" s="82" t="s">
        <v>488</v>
      </c>
      <c r="AN255" s="82"/>
      <c r="AO255" s="82"/>
      <c r="AP255" s="82"/>
      <c r="AQ255" s="82"/>
      <c r="AS255" t="str">
        <f t="shared" si="40"/>
        <v>y</v>
      </c>
      <c r="AT255" t="str">
        <f t="shared" si="41"/>
        <v>y</v>
      </c>
      <c r="AU255" t="str">
        <f t="shared" si="42"/>
        <v>y</v>
      </c>
      <c r="AV255" t="str">
        <f t="shared" si="43"/>
        <v>y</v>
      </c>
      <c r="AW255" t="str">
        <f t="shared" si="44"/>
        <v>y</v>
      </c>
      <c r="AX255" t="str">
        <f t="shared" si="45"/>
        <v>y</v>
      </c>
      <c r="AZ255">
        <v>155252761810</v>
      </c>
      <c r="BA255" s="77">
        <f t="shared" si="46"/>
        <v>0</v>
      </c>
      <c r="BC255">
        <v>155252761810</v>
      </c>
      <c r="BD255" s="77">
        <f t="shared" si="47"/>
        <v>0</v>
      </c>
      <c r="BF255">
        <v>191721707099</v>
      </c>
      <c r="BG255" s="107">
        <f t="shared" si="48"/>
        <v>0</v>
      </c>
      <c r="BI255">
        <v>119673683360</v>
      </c>
      <c r="BJ255" s="107">
        <f t="shared" si="49"/>
        <v>0</v>
      </c>
      <c r="BL255">
        <v>40205421310</v>
      </c>
      <c r="BM255" s="117">
        <f t="shared" si="50"/>
        <v>0</v>
      </c>
      <c r="BO255">
        <v>40329880928</v>
      </c>
      <c r="BP255" s="107">
        <f t="shared" si="51"/>
        <v>0</v>
      </c>
    </row>
    <row r="256" spans="1:68">
      <c r="A256" s="48">
        <v>251</v>
      </c>
      <c r="B256" s="48"/>
      <c r="C256" s="48"/>
      <c r="D256" s="67"/>
      <c r="E256" s="67"/>
      <c r="F256" s="67" t="s">
        <v>489</v>
      </c>
      <c r="G256" s="67"/>
      <c r="H256" s="67"/>
      <c r="I256" s="67"/>
      <c r="J256" s="54">
        <v>0</v>
      </c>
      <c r="K256" s="54">
        <v>0</v>
      </c>
      <c r="L256" s="54">
        <v>0</v>
      </c>
      <c r="M256" s="54">
        <v>0</v>
      </c>
      <c r="N256" s="54">
        <v>0</v>
      </c>
      <c r="O256" s="54">
        <v>0</v>
      </c>
      <c r="P256" s="54">
        <v>0</v>
      </c>
      <c r="Q256" s="54">
        <v>0</v>
      </c>
      <c r="R256" s="54">
        <v>0</v>
      </c>
      <c r="S256" s="65">
        <v>0</v>
      </c>
      <c r="T256" s="65">
        <v>0</v>
      </c>
      <c r="U256" s="101">
        <v>0</v>
      </c>
      <c r="V256" s="77">
        <v>0</v>
      </c>
      <c r="W256" s="105">
        <v>0</v>
      </c>
      <c r="X256" s="105">
        <v>0</v>
      </c>
      <c r="Y256" s="105">
        <v>0</v>
      </c>
      <c r="Z256" s="105">
        <v>0</v>
      </c>
      <c r="AA256" s="105">
        <v>0</v>
      </c>
      <c r="AB256" s="105">
        <v>0</v>
      </c>
      <c r="AC256" s="105">
        <v>0</v>
      </c>
      <c r="AD256" s="105">
        <v>0</v>
      </c>
      <c r="AE256" s="105">
        <v>0</v>
      </c>
      <c r="AF256" s="105">
        <v>0</v>
      </c>
      <c r="AG256" s="105">
        <v>0</v>
      </c>
      <c r="AH256" s="105">
        <v>0</v>
      </c>
      <c r="AI256" s="90">
        <v>0</v>
      </c>
      <c r="AJ256" s="79">
        <f t="shared" si="39"/>
        <v>0</v>
      </c>
      <c r="AL256" s="83"/>
      <c r="AM256" s="83"/>
      <c r="AN256" s="83" t="s">
        <v>489</v>
      </c>
      <c r="AO256" s="83"/>
      <c r="AP256" s="83"/>
      <c r="AQ256" s="83"/>
      <c r="AS256" t="str">
        <f t="shared" si="40"/>
        <v>y</v>
      </c>
      <c r="AT256" t="str">
        <f t="shared" si="41"/>
        <v>y</v>
      </c>
      <c r="AU256" t="str">
        <f t="shared" si="42"/>
        <v>y</v>
      </c>
      <c r="AV256" t="str">
        <f t="shared" si="43"/>
        <v>y</v>
      </c>
      <c r="AW256" t="str">
        <f t="shared" si="44"/>
        <v>y</v>
      </c>
      <c r="AX256" t="str">
        <f t="shared" si="45"/>
        <v>y</v>
      </c>
      <c r="AZ256">
        <v>0</v>
      </c>
      <c r="BA256" s="77">
        <f t="shared" si="46"/>
        <v>0</v>
      </c>
      <c r="BC256">
        <v>0</v>
      </c>
      <c r="BD256" s="77">
        <f t="shared" si="47"/>
        <v>0</v>
      </c>
      <c r="BF256">
        <v>0</v>
      </c>
      <c r="BG256" s="107">
        <f t="shared" si="48"/>
        <v>0</v>
      </c>
      <c r="BI256">
        <v>0</v>
      </c>
      <c r="BJ256" s="107">
        <f t="shared" si="49"/>
        <v>0</v>
      </c>
      <c r="BL256">
        <v>0</v>
      </c>
      <c r="BM256" s="117">
        <f t="shared" si="50"/>
        <v>0</v>
      </c>
      <c r="BO256">
        <v>0</v>
      </c>
      <c r="BP256" s="107">
        <f t="shared" si="51"/>
        <v>0</v>
      </c>
    </row>
    <row r="257" spans="1:68">
      <c r="A257" s="48">
        <v>252</v>
      </c>
      <c r="B257" s="48"/>
      <c r="C257" s="48"/>
      <c r="D257" s="67"/>
      <c r="E257" s="67"/>
      <c r="F257" s="67" t="s">
        <v>490</v>
      </c>
      <c r="G257" s="67"/>
      <c r="H257" s="67"/>
      <c r="I257" s="67"/>
      <c r="J257" s="54">
        <v>271818760717</v>
      </c>
      <c r="K257" s="54">
        <v>214082230893</v>
      </c>
      <c r="L257" s="54">
        <v>210032103228</v>
      </c>
      <c r="M257" s="54">
        <v>168654793168</v>
      </c>
      <c r="N257" s="54">
        <v>197999793168</v>
      </c>
      <c r="O257" s="54">
        <v>189008793168</v>
      </c>
      <c r="P257" s="54">
        <v>163274940480</v>
      </c>
      <c r="Q257" s="54">
        <v>159118693710</v>
      </c>
      <c r="R257" s="54">
        <v>159118693710</v>
      </c>
      <c r="S257" s="65">
        <v>159118693710</v>
      </c>
      <c r="T257" s="65">
        <v>159118693710</v>
      </c>
      <c r="U257" s="101">
        <v>155252761810</v>
      </c>
      <c r="V257" s="77">
        <v>155252761810</v>
      </c>
      <c r="W257" s="105">
        <v>154227711810</v>
      </c>
      <c r="X257" s="105">
        <v>249949440921</v>
      </c>
      <c r="Y257" s="105">
        <v>230471704037</v>
      </c>
      <c r="Z257" s="105">
        <v>191721707099</v>
      </c>
      <c r="AA257" s="105">
        <v>119673683360</v>
      </c>
      <c r="AB257" s="105">
        <v>73844869734</v>
      </c>
      <c r="AC257" s="105">
        <v>40205421310</v>
      </c>
      <c r="AD257" s="105">
        <v>40329880928</v>
      </c>
      <c r="AE257" s="105">
        <v>37924667859</v>
      </c>
      <c r="AF257" s="105">
        <v>37362749193</v>
      </c>
      <c r="AG257" s="105">
        <v>230471704037</v>
      </c>
      <c r="AH257" s="105">
        <v>34056762288</v>
      </c>
      <c r="AI257" s="90">
        <v>34056762288</v>
      </c>
      <c r="AJ257" s="79">
        <f t="shared" si="39"/>
        <v>0</v>
      </c>
      <c r="AL257" s="83"/>
      <c r="AM257" s="83"/>
      <c r="AN257" s="83" t="s">
        <v>490</v>
      </c>
      <c r="AO257" s="83"/>
      <c r="AP257" s="83"/>
      <c r="AQ257" s="83"/>
      <c r="AS257" t="str">
        <f t="shared" si="40"/>
        <v>y</v>
      </c>
      <c r="AT257" t="str">
        <f t="shared" si="41"/>
        <v>y</v>
      </c>
      <c r="AU257" t="str">
        <f t="shared" si="42"/>
        <v>y</v>
      </c>
      <c r="AV257" t="str">
        <f t="shared" si="43"/>
        <v>y</v>
      </c>
      <c r="AW257" t="str">
        <f t="shared" si="44"/>
        <v>y</v>
      </c>
      <c r="AX257" t="str">
        <f t="shared" si="45"/>
        <v>y</v>
      </c>
      <c r="AZ257">
        <v>155252761810</v>
      </c>
      <c r="BA257" s="77">
        <f t="shared" si="46"/>
        <v>0</v>
      </c>
      <c r="BC257">
        <v>155252761810</v>
      </c>
      <c r="BD257" s="77">
        <f t="shared" si="47"/>
        <v>0</v>
      </c>
      <c r="BF257">
        <v>191721707099</v>
      </c>
      <c r="BG257" s="107">
        <f t="shared" si="48"/>
        <v>0</v>
      </c>
      <c r="BI257">
        <v>119673683360</v>
      </c>
      <c r="BJ257" s="107">
        <f t="shared" si="49"/>
        <v>0</v>
      </c>
      <c r="BL257">
        <v>40205421310</v>
      </c>
      <c r="BM257" s="117">
        <f t="shared" si="50"/>
        <v>0</v>
      </c>
      <c r="BO257">
        <v>40329880928</v>
      </c>
      <c r="BP257" s="107">
        <f t="shared" si="51"/>
        <v>0</v>
      </c>
    </row>
    <row r="258" spans="1:68">
      <c r="A258" s="48">
        <v>253</v>
      </c>
      <c r="B258" s="48"/>
      <c r="C258" s="48"/>
      <c r="D258" s="67"/>
      <c r="E258" s="67" t="s">
        <v>491</v>
      </c>
      <c r="F258" s="67"/>
      <c r="G258" s="67"/>
      <c r="H258" s="67"/>
      <c r="I258" s="67"/>
      <c r="J258" s="54">
        <v>815341422310</v>
      </c>
      <c r="K258" s="54">
        <v>815341422310</v>
      </c>
      <c r="L258" s="54">
        <v>815341422310</v>
      </c>
      <c r="M258" s="54">
        <v>815341422310</v>
      </c>
      <c r="N258" s="54">
        <v>815283042310</v>
      </c>
      <c r="O258" s="54">
        <v>815283042310</v>
      </c>
      <c r="P258" s="54">
        <v>815283042310</v>
      </c>
      <c r="Q258" s="54">
        <v>815283042310</v>
      </c>
      <c r="R258" s="54">
        <v>943687598097</v>
      </c>
      <c r="S258" s="65">
        <v>943687598097</v>
      </c>
      <c r="T258" s="65">
        <v>944701198097</v>
      </c>
      <c r="U258" s="101">
        <v>944701198097</v>
      </c>
      <c r="V258" s="77">
        <v>944701198097</v>
      </c>
      <c r="W258" s="105">
        <v>944701198097</v>
      </c>
      <c r="X258" s="105">
        <v>750008748623</v>
      </c>
      <c r="Y258" s="105">
        <v>771419493536</v>
      </c>
      <c r="Z258" s="105">
        <v>781940866288</v>
      </c>
      <c r="AA258" s="105">
        <v>844624304098</v>
      </c>
      <c r="AB258" s="105">
        <v>826092773336</v>
      </c>
      <c r="AC258" s="105">
        <v>855129384341</v>
      </c>
      <c r="AD258" s="105">
        <v>843638347548</v>
      </c>
      <c r="AE258" s="105">
        <v>901603705330</v>
      </c>
      <c r="AF258" s="105">
        <v>951732792226</v>
      </c>
      <c r="AG258" s="105">
        <v>771419493536</v>
      </c>
      <c r="AH258" s="105">
        <v>901497840979</v>
      </c>
      <c r="AI258" s="90">
        <v>901497840979</v>
      </c>
      <c r="AJ258" s="79">
        <f t="shared" si="39"/>
        <v>0</v>
      </c>
      <c r="AL258" s="83"/>
      <c r="AM258" s="83" t="s">
        <v>491</v>
      </c>
      <c r="AN258" s="83"/>
      <c r="AO258" s="83"/>
      <c r="AP258" s="83"/>
      <c r="AQ258" s="83"/>
      <c r="AS258" t="str">
        <f t="shared" si="40"/>
        <v>y</v>
      </c>
      <c r="AT258" t="str">
        <f t="shared" si="41"/>
        <v>y</v>
      </c>
      <c r="AU258" t="str">
        <f t="shared" si="42"/>
        <v>y</v>
      </c>
      <c r="AV258" t="str">
        <f t="shared" si="43"/>
        <v>y</v>
      </c>
      <c r="AW258" t="str">
        <f t="shared" si="44"/>
        <v>y</v>
      </c>
      <c r="AX258" t="str">
        <f t="shared" si="45"/>
        <v>y</v>
      </c>
      <c r="AZ258">
        <v>944701198097</v>
      </c>
      <c r="BA258" s="77">
        <f t="shared" si="46"/>
        <v>0</v>
      </c>
      <c r="BC258">
        <v>944701198097</v>
      </c>
      <c r="BD258" s="77">
        <f t="shared" si="47"/>
        <v>0</v>
      </c>
      <c r="BF258">
        <v>781940866288</v>
      </c>
      <c r="BG258" s="107">
        <f t="shared" si="48"/>
        <v>0</v>
      </c>
      <c r="BI258">
        <v>844624304098</v>
      </c>
      <c r="BJ258" s="107">
        <f t="shared" si="49"/>
        <v>0</v>
      </c>
      <c r="BL258">
        <v>855129384341</v>
      </c>
      <c r="BM258" s="117">
        <f t="shared" si="50"/>
        <v>0</v>
      </c>
      <c r="BO258">
        <v>843638347548</v>
      </c>
      <c r="BP258" s="107">
        <f t="shared" si="51"/>
        <v>0</v>
      </c>
    </row>
    <row r="259" spans="1:68">
      <c r="A259" s="48">
        <v>254</v>
      </c>
      <c r="B259" s="48"/>
      <c r="C259" s="48"/>
      <c r="D259" s="67"/>
      <c r="E259" s="67" t="s">
        <v>492</v>
      </c>
      <c r="F259" s="67"/>
      <c r="G259" s="67"/>
      <c r="H259" s="67"/>
      <c r="I259" s="67"/>
      <c r="J259" s="54">
        <v>0</v>
      </c>
      <c r="K259" s="54">
        <v>0</v>
      </c>
      <c r="L259" s="54">
        <v>0</v>
      </c>
      <c r="M259" s="54">
        <v>0</v>
      </c>
      <c r="N259" s="54">
        <v>0</v>
      </c>
      <c r="O259" s="54">
        <v>0</v>
      </c>
      <c r="P259" s="54">
        <v>0</v>
      </c>
      <c r="Q259" s="54">
        <v>0</v>
      </c>
      <c r="R259" s="54">
        <v>0</v>
      </c>
      <c r="S259" s="65">
        <v>0</v>
      </c>
      <c r="T259" s="65">
        <v>0</v>
      </c>
      <c r="U259" s="101">
        <v>0</v>
      </c>
      <c r="V259" s="77">
        <v>0</v>
      </c>
      <c r="W259" s="105">
        <v>0</v>
      </c>
      <c r="X259" s="105">
        <v>0</v>
      </c>
      <c r="Y259" s="105">
        <v>0</v>
      </c>
      <c r="Z259" s="105">
        <v>0</v>
      </c>
      <c r="AA259" s="105">
        <v>0</v>
      </c>
      <c r="AB259" s="105">
        <v>0</v>
      </c>
      <c r="AC259" s="105">
        <v>0</v>
      </c>
      <c r="AD259" s="105">
        <v>0</v>
      </c>
      <c r="AE259" s="105">
        <v>0</v>
      </c>
      <c r="AF259" s="105">
        <v>0</v>
      </c>
      <c r="AG259" s="105">
        <v>0</v>
      </c>
      <c r="AH259" s="105">
        <v>0</v>
      </c>
      <c r="AI259" s="90">
        <v>0</v>
      </c>
      <c r="AJ259" s="79">
        <f t="shared" si="39"/>
        <v>0</v>
      </c>
      <c r="AL259" s="83"/>
      <c r="AM259" s="83" t="s">
        <v>492</v>
      </c>
      <c r="AN259" s="83"/>
      <c r="AO259" s="83"/>
      <c r="AP259" s="83"/>
      <c r="AQ259" s="83"/>
      <c r="AS259" t="str">
        <f t="shared" si="40"/>
        <v>y</v>
      </c>
      <c r="AT259" t="str">
        <f t="shared" si="41"/>
        <v>y</v>
      </c>
      <c r="AU259" t="str">
        <f t="shared" si="42"/>
        <v>y</v>
      </c>
      <c r="AV259" t="str">
        <f t="shared" si="43"/>
        <v>y</v>
      </c>
      <c r="AW259" t="str">
        <f t="shared" si="44"/>
        <v>y</v>
      </c>
      <c r="AX259" t="str">
        <f t="shared" si="45"/>
        <v>y</v>
      </c>
      <c r="AZ259">
        <v>0</v>
      </c>
      <c r="BA259" s="77">
        <f t="shared" si="46"/>
        <v>0</v>
      </c>
      <c r="BC259">
        <v>0</v>
      </c>
      <c r="BD259" s="77">
        <f t="shared" si="47"/>
        <v>0</v>
      </c>
      <c r="BF259">
        <v>0</v>
      </c>
      <c r="BG259" s="107">
        <f t="shared" si="48"/>
        <v>0</v>
      </c>
      <c r="BI259">
        <v>0</v>
      </c>
      <c r="BJ259" s="107">
        <f t="shared" si="49"/>
        <v>0</v>
      </c>
      <c r="BL259">
        <v>0</v>
      </c>
      <c r="BM259" s="117">
        <f t="shared" si="50"/>
        <v>0</v>
      </c>
      <c r="BO259">
        <v>0</v>
      </c>
      <c r="BP259" s="107">
        <f t="shared" si="51"/>
        <v>0</v>
      </c>
    </row>
    <row r="260" spans="1:68">
      <c r="A260" s="48">
        <v>255</v>
      </c>
      <c r="B260" s="48"/>
      <c r="C260" s="20" t="s">
        <v>49</v>
      </c>
      <c r="D260" s="66" t="s">
        <v>157</v>
      </c>
      <c r="E260" s="66"/>
      <c r="F260" s="66"/>
      <c r="G260" s="66"/>
      <c r="H260" s="66"/>
      <c r="I260" s="66"/>
      <c r="J260" s="54">
        <v>1341636091507</v>
      </c>
      <c r="K260" s="54">
        <v>1338920024210</v>
      </c>
      <c r="L260" s="54">
        <v>1340274150934</v>
      </c>
      <c r="M260" s="54">
        <v>1340161356269</v>
      </c>
      <c r="N260" s="54">
        <v>1338359086438</v>
      </c>
      <c r="O260" s="54">
        <v>1333505533097</v>
      </c>
      <c r="P260" s="54">
        <v>1339034441207</v>
      </c>
      <c r="Q260" s="54">
        <v>1331681820669</v>
      </c>
      <c r="R260" s="54">
        <v>1345237872237</v>
      </c>
      <c r="S260" s="65">
        <v>1347804535999</v>
      </c>
      <c r="T260" s="65">
        <v>1339186832255</v>
      </c>
      <c r="U260" s="101">
        <v>1347573817718</v>
      </c>
      <c r="V260" s="77">
        <v>1358948968699</v>
      </c>
      <c r="W260" s="105">
        <v>1343930935750</v>
      </c>
      <c r="X260" s="105">
        <v>2492123424040</v>
      </c>
      <c r="Y260" s="105">
        <v>2491481385394</v>
      </c>
      <c r="Z260" s="105">
        <v>2468182740847</v>
      </c>
      <c r="AA260" s="105">
        <v>2292306375436</v>
      </c>
      <c r="AB260" s="105">
        <v>2292688518912</v>
      </c>
      <c r="AC260" s="105">
        <v>2301272426559</v>
      </c>
      <c r="AD260" s="105">
        <v>2283695120851</v>
      </c>
      <c r="AE260" s="105">
        <v>2335724080506</v>
      </c>
      <c r="AF260" s="105">
        <v>1900531660429</v>
      </c>
      <c r="AG260" s="105">
        <v>2491481385394</v>
      </c>
      <c r="AH260" s="105">
        <v>1635351754547</v>
      </c>
      <c r="AI260" s="90">
        <v>1635351754547</v>
      </c>
      <c r="AJ260" s="79">
        <f t="shared" si="39"/>
        <v>0</v>
      </c>
      <c r="AL260" s="82" t="s">
        <v>157</v>
      </c>
      <c r="AM260" s="82"/>
      <c r="AN260" s="82"/>
      <c r="AO260" s="82"/>
      <c r="AP260" s="82"/>
      <c r="AQ260" s="82"/>
      <c r="AS260" t="str">
        <f t="shared" si="40"/>
        <v>y</v>
      </c>
      <c r="AT260" t="str">
        <f t="shared" si="41"/>
        <v>y</v>
      </c>
      <c r="AU260" t="str">
        <f t="shared" si="42"/>
        <v>y</v>
      </c>
      <c r="AV260" t="str">
        <f t="shared" si="43"/>
        <v>y</v>
      </c>
      <c r="AW260" t="str">
        <f t="shared" si="44"/>
        <v>y</v>
      </c>
      <c r="AX260" t="str">
        <f t="shared" si="45"/>
        <v>y</v>
      </c>
      <c r="AZ260">
        <v>1358948968699</v>
      </c>
      <c r="BA260" s="77">
        <f t="shared" si="46"/>
        <v>0</v>
      </c>
      <c r="BC260">
        <v>1358948968699</v>
      </c>
      <c r="BD260" s="77">
        <f t="shared" si="47"/>
        <v>0</v>
      </c>
      <c r="BF260">
        <v>2468182740847</v>
      </c>
      <c r="BG260" s="107">
        <f t="shared" si="48"/>
        <v>0</v>
      </c>
      <c r="BI260">
        <v>2292306375436</v>
      </c>
      <c r="BJ260" s="107">
        <f t="shared" si="49"/>
        <v>0</v>
      </c>
      <c r="BL260">
        <v>2301272426559</v>
      </c>
      <c r="BM260" s="117">
        <f t="shared" si="50"/>
        <v>0</v>
      </c>
      <c r="BO260">
        <v>2283695120851</v>
      </c>
      <c r="BP260" s="107">
        <f t="shared" si="51"/>
        <v>0</v>
      </c>
    </row>
    <row r="261" spans="1:68">
      <c r="A261" s="48">
        <v>256</v>
      </c>
      <c r="B261" s="48"/>
      <c r="C261" s="48"/>
      <c r="D261" s="67"/>
      <c r="E261" s="67" t="s">
        <v>493</v>
      </c>
      <c r="F261" s="67"/>
      <c r="G261" s="67"/>
      <c r="H261" s="67"/>
      <c r="I261" s="67"/>
      <c r="J261" s="54">
        <v>759619833434</v>
      </c>
      <c r="K261" s="54">
        <v>761288890530</v>
      </c>
      <c r="L261" s="54">
        <v>755073858599</v>
      </c>
      <c r="M261" s="54">
        <v>750440851143</v>
      </c>
      <c r="N261" s="54">
        <v>752148418916</v>
      </c>
      <c r="O261" s="54">
        <v>751416743797</v>
      </c>
      <c r="P261" s="54">
        <v>756692978657</v>
      </c>
      <c r="Q261" s="54">
        <v>753177510223</v>
      </c>
      <c r="R261" s="54">
        <v>770760964453</v>
      </c>
      <c r="S261" s="65">
        <v>775264814786</v>
      </c>
      <c r="T261" s="65">
        <v>779246835317</v>
      </c>
      <c r="U261" s="101">
        <v>780680279112</v>
      </c>
      <c r="V261" s="77">
        <v>798695575725</v>
      </c>
      <c r="W261" s="105">
        <v>792420923471</v>
      </c>
      <c r="X261" s="105">
        <v>1534893123083</v>
      </c>
      <c r="Y261" s="105">
        <v>1501611498057</v>
      </c>
      <c r="Z261" s="105">
        <v>1494827484923</v>
      </c>
      <c r="AA261" s="105">
        <v>1369027749277</v>
      </c>
      <c r="AB261" s="105">
        <v>1361048057847</v>
      </c>
      <c r="AC261" s="105">
        <v>1353180693854</v>
      </c>
      <c r="AD261" s="105">
        <v>1314047295203</v>
      </c>
      <c r="AE261" s="105">
        <v>1320101269565</v>
      </c>
      <c r="AF261" s="105">
        <v>939547639395</v>
      </c>
      <c r="AG261" s="105">
        <v>1501611498057</v>
      </c>
      <c r="AH261" s="105">
        <v>854023731067</v>
      </c>
      <c r="AI261" s="90">
        <v>854023731067</v>
      </c>
      <c r="AJ261" s="79">
        <f t="shared" si="39"/>
        <v>0</v>
      </c>
      <c r="AL261" s="83"/>
      <c r="AM261" s="83" t="s">
        <v>493</v>
      </c>
      <c r="AN261" s="83"/>
      <c r="AO261" s="83"/>
      <c r="AP261" s="83"/>
      <c r="AQ261" s="83"/>
      <c r="AS261" t="str">
        <f t="shared" si="40"/>
        <v>y</v>
      </c>
      <c r="AT261" t="str">
        <f t="shared" si="41"/>
        <v>y</v>
      </c>
      <c r="AU261" t="str">
        <f t="shared" si="42"/>
        <v>y</v>
      </c>
      <c r="AV261" t="str">
        <f t="shared" si="43"/>
        <v>y</v>
      </c>
      <c r="AW261" t="str">
        <f t="shared" si="44"/>
        <v>y</v>
      </c>
      <c r="AX261" t="str">
        <f t="shared" si="45"/>
        <v>y</v>
      </c>
      <c r="AZ261">
        <v>798695575725</v>
      </c>
      <c r="BA261" s="77">
        <f t="shared" si="46"/>
        <v>0</v>
      </c>
      <c r="BC261">
        <v>798695575725</v>
      </c>
      <c r="BD261" s="77">
        <f t="shared" si="47"/>
        <v>0</v>
      </c>
      <c r="BF261">
        <v>1494827484923</v>
      </c>
      <c r="BG261" s="107">
        <f t="shared" si="48"/>
        <v>0</v>
      </c>
      <c r="BI261">
        <v>1369027749277</v>
      </c>
      <c r="BJ261" s="107">
        <f t="shared" si="49"/>
        <v>0</v>
      </c>
      <c r="BL261">
        <v>1353180693854</v>
      </c>
      <c r="BM261" s="117">
        <f t="shared" si="50"/>
        <v>0</v>
      </c>
      <c r="BO261">
        <v>1314047295203</v>
      </c>
      <c r="BP261" s="107">
        <f t="shared" si="51"/>
        <v>0</v>
      </c>
    </row>
    <row r="262" spans="1:68">
      <c r="A262" s="48">
        <v>257</v>
      </c>
      <c r="B262" s="48"/>
      <c r="C262" s="48"/>
      <c r="D262" s="67"/>
      <c r="E262" s="67" t="s">
        <v>494</v>
      </c>
      <c r="F262" s="67"/>
      <c r="G262" s="67"/>
      <c r="H262" s="67"/>
      <c r="I262" s="67"/>
      <c r="J262" s="54">
        <v>432911004625</v>
      </c>
      <c r="K262" s="54">
        <v>433394027081</v>
      </c>
      <c r="L262" s="54">
        <v>438173455898</v>
      </c>
      <c r="M262" s="54">
        <v>437708109101</v>
      </c>
      <c r="N262" s="54">
        <v>439627655224</v>
      </c>
      <c r="O262" s="54">
        <v>439324664758</v>
      </c>
      <c r="P262" s="54">
        <v>448498442936</v>
      </c>
      <c r="Q262" s="54">
        <v>448275106948</v>
      </c>
      <c r="R262" s="54">
        <v>453751877243</v>
      </c>
      <c r="S262" s="65">
        <v>455739246918</v>
      </c>
      <c r="T262" s="65">
        <v>428871248373</v>
      </c>
      <c r="U262" s="101">
        <v>433358264905</v>
      </c>
      <c r="V262" s="77">
        <v>435958245978</v>
      </c>
      <c r="W262" s="105">
        <v>432274211886</v>
      </c>
      <c r="X262" s="105">
        <v>908063013048</v>
      </c>
      <c r="Y262" s="105">
        <v>907233467061</v>
      </c>
      <c r="Z262" s="105">
        <v>908734255018</v>
      </c>
      <c r="AA262" s="105">
        <v>865606681664</v>
      </c>
      <c r="AB262" s="105">
        <v>868742781911</v>
      </c>
      <c r="AC262" s="105">
        <v>863416101563</v>
      </c>
      <c r="AD262" s="105">
        <v>847639248144</v>
      </c>
      <c r="AE262" s="105">
        <v>843354868042</v>
      </c>
      <c r="AF262" s="105">
        <v>855730410596</v>
      </c>
      <c r="AG262" s="105">
        <v>907233467061</v>
      </c>
      <c r="AH262" s="105">
        <v>733160768003</v>
      </c>
      <c r="AI262" s="90">
        <v>733160768003</v>
      </c>
      <c r="AJ262" s="79">
        <f t="shared" ref="AJ262:AJ325" si="52">Y262-AG262</f>
        <v>0</v>
      </c>
      <c r="AL262" s="83"/>
      <c r="AM262" s="83" t="s">
        <v>494</v>
      </c>
      <c r="AN262" s="83"/>
      <c r="AO262" s="83"/>
      <c r="AP262" s="83"/>
      <c r="AQ262" s="83"/>
      <c r="AS262" t="str">
        <f t="shared" ref="AS262:AS325" si="53">IF(AL262=D262,"y","no!!!!!!!!!!!!!!!")</f>
        <v>y</v>
      </c>
      <c r="AT262" t="str">
        <f t="shared" ref="AT262:AT325" si="54">IF(AM262=E262,"y","no!!!!!!!!!!!!!!!")</f>
        <v>y</v>
      </c>
      <c r="AU262" t="str">
        <f t="shared" ref="AU262:AU325" si="55">IF(AN262=F262,"y","no!!!!!!!!!!!!!!!")</f>
        <v>y</v>
      </c>
      <c r="AV262" t="str">
        <f t="shared" ref="AV262:AV325" si="56">IF(AO262=G262,"y","no!!!!!!!!!!!!!!!")</f>
        <v>y</v>
      </c>
      <c r="AW262" t="str">
        <f t="shared" ref="AW262:AW325" si="57">IF(AP262=H262,"y","no!!!!!!!!!!!!!!!")</f>
        <v>y</v>
      </c>
      <c r="AX262" t="str">
        <f t="shared" ref="AX262:AX325" si="58">IF(AQ262=I262,"y","no!!!!!!!!!!!!!!!")</f>
        <v>y</v>
      </c>
      <c r="AZ262">
        <v>435958245978</v>
      </c>
      <c r="BA262" s="77">
        <f t="shared" ref="BA262:BA325" si="59">AZ262-V262</f>
        <v>0</v>
      </c>
      <c r="BC262">
        <v>435958245978</v>
      </c>
      <c r="BD262" s="77">
        <f t="shared" ref="BD262:BD325" si="60">BC262-V262</f>
        <v>0</v>
      </c>
      <c r="BF262">
        <v>908734255018</v>
      </c>
      <c r="BG262" s="107">
        <f t="shared" ref="BG262:BG325" si="61">BF262-Z262</f>
        <v>0</v>
      </c>
      <c r="BI262">
        <v>865606681664</v>
      </c>
      <c r="BJ262" s="107">
        <f t="shared" ref="BJ262:BJ325" si="62">BI262-AA262</f>
        <v>0</v>
      </c>
      <c r="BL262">
        <v>863416101563</v>
      </c>
      <c r="BM262" s="117">
        <f t="shared" ref="BM262:BM325" si="63">BL262-AC262</f>
        <v>0</v>
      </c>
      <c r="BO262">
        <v>847639248144</v>
      </c>
      <c r="BP262" s="107">
        <f t="shared" ref="BP262:BP325" si="64">BO262-AD262</f>
        <v>0</v>
      </c>
    </row>
    <row r="263" spans="1:68">
      <c r="A263" s="48">
        <v>258</v>
      </c>
      <c r="B263" s="48"/>
      <c r="C263" s="48"/>
      <c r="D263" s="67"/>
      <c r="E263" s="67" t="s">
        <v>495</v>
      </c>
      <c r="F263" s="67"/>
      <c r="G263" s="67"/>
      <c r="H263" s="67"/>
      <c r="I263" s="67"/>
      <c r="J263" s="54">
        <v>165135513959</v>
      </c>
      <c r="K263" s="54">
        <v>166898957126</v>
      </c>
      <c r="L263" s="54">
        <v>170923107962</v>
      </c>
      <c r="M263" s="54">
        <v>164880317327</v>
      </c>
      <c r="N263" s="54">
        <v>165763097412</v>
      </c>
      <c r="O263" s="54">
        <v>166717481267</v>
      </c>
      <c r="P263" s="54">
        <v>169455532761</v>
      </c>
      <c r="Q263" s="54">
        <v>163417021296</v>
      </c>
      <c r="R263" s="54">
        <v>163384044863</v>
      </c>
      <c r="S263" s="65">
        <v>165239555809</v>
      </c>
      <c r="T263" s="65">
        <v>171894158481</v>
      </c>
      <c r="U263" s="101">
        <v>176477045225</v>
      </c>
      <c r="V263" s="77">
        <v>177626530740</v>
      </c>
      <c r="W263" s="105">
        <v>178328417584</v>
      </c>
      <c r="X263" s="105">
        <v>405112380093</v>
      </c>
      <c r="Y263" s="105">
        <v>403310211541</v>
      </c>
      <c r="Z263" s="105">
        <v>406862505290</v>
      </c>
      <c r="AA263" s="105">
        <v>413220470246</v>
      </c>
      <c r="AB263" s="105">
        <v>416073014570</v>
      </c>
      <c r="AC263" s="105">
        <v>425588088123</v>
      </c>
      <c r="AD263" s="105">
        <v>405146131594</v>
      </c>
      <c r="AE263" s="105">
        <v>391888107231</v>
      </c>
      <c r="AF263" s="105">
        <v>392169813752</v>
      </c>
      <c r="AG263" s="105">
        <v>403310211541</v>
      </c>
      <c r="AH263" s="105">
        <v>386972648241</v>
      </c>
      <c r="AI263" s="90">
        <v>386972648241</v>
      </c>
      <c r="AJ263" s="79">
        <f t="shared" si="52"/>
        <v>0</v>
      </c>
      <c r="AL263" s="83"/>
      <c r="AM263" s="83" t="s">
        <v>495</v>
      </c>
      <c r="AN263" s="83"/>
      <c r="AO263" s="83"/>
      <c r="AP263" s="83"/>
      <c r="AQ263" s="83"/>
      <c r="AS263" t="str">
        <f t="shared" si="53"/>
        <v>y</v>
      </c>
      <c r="AT263" t="str">
        <f t="shared" si="54"/>
        <v>y</v>
      </c>
      <c r="AU263" t="str">
        <f t="shared" si="55"/>
        <v>y</v>
      </c>
      <c r="AV263" t="str">
        <f t="shared" si="56"/>
        <v>y</v>
      </c>
      <c r="AW263" t="str">
        <f t="shared" si="57"/>
        <v>y</v>
      </c>
      <c r="AX263" t="str">
        <f t="shared" si="58"/>
        <v>y</v>
      </c>
      <c r="AZ263">
        <v>177626530740</v>
      </c>
      <c r="BA263" s="77">
        <f t="shared" si="59"/>
        <v>0</v>
      </c>
      <c r="BC263">
        <v>177626530740</v>
      </c>
      <c r="BD263" s="77">
        <f t="shared" si="60"/>
        <v>0</v>
      </c>
      <c r="BF263">
        <v>406862505290</v>
      </c>
      <c r="BG263" s="107">
        <f t="shared" si="61"/>
        <v>0</v>
      </c>
      <c r="BI263">
        <v>413220470246</v>
      </c>
      <c r="BJ263" s="107">
        <f t="shared" si="62"/>
        <v>0</v>
      </c>
      <c r="BL263">
        <v>425588088123</v>
      </c>
      <c r="BM263" s="117">
        <f t="shared" si="63"/>
        <v>0</v>
      </c>
      <c r="BO263">
        <v>405146131594</v>
      </c>
      <c r="BP263" s="107">
        <f t="shared" si="64"/>
        <v>0</v>
      </c>
    </row>
    <row r="264" spans="1:68">
      <c r="A264" s="48">
        <v>259</v>
      </c>
      <c r="B264" s="48"/>
      <c r="C264" s="48"/>
      <c r="D264" s="67"/>
      <c r="E264" s="67" t="s">
        <v>496</v>
      </c>
      <c r="F264" s="67"/>
      <c r="G264" s="67"/>
      <c r="H264" s="67"/>
      <c r="I264" s="67"/>
      <c r="J264" s="54">
        <v>0</v>
      </c>
      <c r="K264" s="54">
        <v>0</v>
      </c>
      <c r="L264" s="54">
        <v>0</v>
      </c>
      <c r="M264" s="54">
        <v>0</v>
      </c>
      <c r="N264" s="54">
        <v>0</v>
      </c>
      <c r="O264" s="54">
        <v>0</v>
      </c>
      <c r="P264" s="54">
        <v>0</v>
      </c>
      <c r="Q264" s="54">
        <v>0</v>
      </c>
      <c r="R264" s="54">
        <v>0</v>
      </c>
      <c r="S264" s="65">
        <v>0</v>
      </c>
      <c r="T264" s="65">
        <v>0</v>
      </c>
      <c r="U264" s="101">
        <v>0</v>
      </c>
      <c r="V264" s="77">
        <v>0</v>
      </c>
      <c r="W264" s="105">
        <v>0</v>
      </c>
      <c r="X264" s="105">
        <v>2125359926</v>
      </c>
      <c r="Y264" s="105">
        <v>2224575953</v>
      </c>
      <c r="Z264" s="105">
        <v>1876221337</v>
      </c>
      <c r="AA264" s="105">
        <v>0</v>
      </c>
      <c r="AB264" s="105">
        <v>0</v>
      </c>
      <c r="AC264" s="105">
        <v>0</v>
      </c>
      <c r="AD264" s="105">
        <v>0</v>
      </c>
      <c r="AE264" s="105">
        <v>0</v>
      </c>
      <c r="AF264" s="105">
        <v>0</v>
      </c>
      <c r="AG264" s="105">
        <v>2224575953</v>
      </c>
      <c r="AH264" s="105">
        <v>0</v>
      </c>
      <c r="AI264" s="90">
        <v>0</v>
      </c>
      <c r="AJ264" s="79">
        <f t="shared" si="52"/>
        <v>0</v>
      </c>
      <c r="AL264" s="83"/>
      <c r="AM264" s="83" t="s">
        <v>496</v>
      </c>
      <c r="AN264" s="83"/>
      <c r="AO264" s="83"/>
      <c r="AP264" s="83"/>
      <c r="AQ264" s="83"/>
      <c r="AS264" t="str">
        <f t="shared" si="53"/>
        <v>y</v>
      </c>
      <c r="AT264" t="str">
        <f t="shared" si="54"/>
        <v>y</v>
      </c>
      <c r="AU264" t="str">
        <f t="shared" si="55"/>
        <v>y</v>
      </c>
      <c r="AV264" t="str">
        <f t="shared" si="56"/>
        <v>y</v>
      </c>
      <c r="AW264" t="str">
        <f t="shared" si="57"/>
        <v>y</v>
      </c>
      <c r="AX264" t="str">
        <f t="shared" si="58"/>
        <v>y</v>
      </c>
      <c r="AZ264">
        <v>0</v>
      </c>
      <c r="BA264" s="77">
        <f t="shared" si="59"/>
        <v>0</v>
      </c>
      <c r="BC264">
        <v>0</v>
      </c>
      <c r="BD264" s="77">
        <f t="shared" si="60"/>
        <v>0</v>
      </c>
      <c r="BF264">
        <v>1876221337</v>
      </c>
      <c r="BG264" s="107">
        <f t="shared" si="61"/>
        <v>0</v>
      </c>
      <c r="BI264">
        <v>0</v>
      </c>
      <c r="BJ264" s="107">
        <f t="shared" si="62"/>
        <v>0</v>
      </c>
      <c r="BL264">
        <v>0</v>
      </c>
      <c r="BM264" s="117">
        <f t="shared" si="63"/>
        <v>0</v>
      </c>
      <c r="BO264">
        <v>0</v>
      </c>
      <c r="BP264" s="107">
        <f t="shared" si="64"/>
        <v>0</v>
      </c>
    </row>
    <row r="265" spans="1:68">
      <c r="A265" s="48">
        <v>260</v>
      </c>
      <c r="B265" s="48"/>
      <c r="C265" s="48"/>
      <c r="D265" s="67"/>
      <c r="E265" s="67" t="s">
        <v>497</v>
      </c>
      <c r="F265" s="67"/>
      <c r="G265" s="67"/>
      <c r="H265" s="67"/>
      <c r="I265" s="67"/>
      <c r="J265" s="54">
        <v>525545230519</v>
      </c>
      <c r="K265" s="54">
        <v>515306043471</v>
      </c>
      <c r="L265" s="54">
        <v>522796015101</v>
      </c>
      <c r="M265" s="54">
        <v>523545206729</v>
      </c>
      <c r="N265" s="54">
        <v>517314836669</v>
      </c>
      <c r="O265" s="54">
        <v>512430652176</v>
      </c>
      <c r="P265" s="54">
        <v>516343132989</v>
      </c>
      <c r="Q265" s="54">
        <v>526693726880</v>
      </c>
      <c r="R265" s="54">
        <v>519068445348</v>
      </c>
      <c r="S265" s="65">
        <v>525675290756</v>
      </c>
      <c r="T265" s="65">
        <v>511110590689</v>
      </c>
      <c r="U265" s="101">
        <v>518137872935</v>
      </c>
      <c r="V265" s="77">
        <v>516080885364</v>
      </c>
      <c r="W265" s="105">
        <v>520054803631</v>
      </c>
      <c r="X265" s="105">
        <v>1023683530427</v>
      </c>
      <c r="Y265" s="105">
        <v>1057053358643</v>
      </c>
      <c r="Z265" s="105">
        <v>1059666205042</v>
      </c>
      <c r="AA265" s="105">
        <v>939110481177</v>
      </c>
      <c r="AB265" s="105">
        <v>945605113138</v>
      </c>
      <c r="AC265" s="105">
        <v>962692873218</v>
      </c>
      <c r="AD265" s="105">
        <v>903301287585</v>
      </c>
      <c r="AE265" s="105">
        <v>907141602680</v>
      </c>
      <c r="AF265" s="105">
        <v>900139262843</v>
      </c>
      <c r="AG265" s="105">
        <v>1057053358643</v>
      </c>
      <c r="AH265" s="105">
        <v>901858942515</v>
      </c>
      <c r="AI265" s="90">
        <v>901858942515</v>
      </c>
      <c r="AJ265" s="79">
        <f t="shared" si="52"/>
        <v>0</v>
      </c>
      <c r="AL265" s="83"/>
      <c r="AM265" s="83" t="s">
        <v>497</v>
      </c>
      <c r="AN265" s="83"/>
      <c r="AO265" s="83"/>
      <c r="AP265" s="83"/>
      <c r="AQ265" s="83"/>
      <c r="AS265" t="str">
        <f t="shared" si="53"/>
        <v>y</v>
      </c>
      <c r="AT265" t="str">
        <f t="shared" si="54"/>
        <v>y</v>
      </c>
      <c r="AU265" t="str">
        <f t="shared" si="55"/>
        <v>y</v>
      </c>
      <c r="AV265" t="str">
        <f t="shared" si="56"/>
        <v>y</v>
      </c>
      <c r="AW265" t="str">
        <f t="shared" si="57"/>
        <v>y</v>
      </c>
      <c r="AX265" t="str">
        <f t="shared" si="58"/>
        <v>y</v>
      </c>
      <c r="AZ265">
        <v>516080885364</v>
      </c>
      <c r="BA265" s="77">
        <f t="shared" si="59"/>
        <v>0</v>
      </c>
      <c r="BC265">
        <v>516080885364</v>
      </c>
      <c r="BD265" s="77">
        <f t="shared" si="60"/>
        <v>0</v>
      </c>
      <c r="BF265">
        <v>1059666205042</v>
      </c>
      <c r="BG265" s="107">
        <f t="shared" si="61"/>
        <v>0</v>
      </c>
      <c r="BI265">
        <v>939110481177</v>
      </c>
      <c r="BJ265" s="107">
        <f t="shared" si="62"/>
        <v>0</v>
      </c>
      <c r="BL265">
        <v>962692873218</v>
      </c>
      <c r="BM265" s="117">
        <f t="shared" si="63"/>
        <v>0</v>
      </c>
      <c r="BO265">
        <v>903301287585</v>
      </c>
      <c r="BP265" s="107">
        <f t="shared" si="64"/>
        <v>0</v>
      </c>
    </row>
    <row r="266" spans="1:68">
      <c r="A266" s="48">
        <v>261</v>
      </c>
      <c r="B266" s="48"/>
      <c r="C266" s="48"/>
      <c r="D266" s="67"/>
      <c r="E266" s="67" t="s">
        <v>498</v>
      </c>
      <c r="F266" s="67"/>
      <c r="G266" s="67"/>
      <c r="H266" s="67"/>
      <c r="I266" s="67"/>
      <c r="J266" s="54">
        <v>7628729316</v>
      </c>
      <c r="K266" s="54">
        <v>9492110702</v>
      </c>
      <c r="L266" s="54">
        <v>9229590380</v>
      </c>
      <c r="M266" s="54">
        <v>9488012680</v>
      </c>
      <c r="N266" s="54">
        <v>9532183860</v>
      </c>
      <c r="O266" s="54">
        <v>11306891660</v>
      </c>
      <c r="P266" s="54">
        <v>8633564740</v>
      </c>
      <c r="Q266" s="54">
        <v>10776978740</v>
      </c>
      <c r="R266" s="54">
        <v>10063688740</v>
      </c>
      <c r="S266" s="65">
        <v>11547300700</v>
      </c>
      <c r="T266" s="65">
        <v>21608644132</v>
      </c>
      <c r="U266" s="101">
        <v>18332147160</v>
      </c>
      <c r="V266" s="77">
        <v>18920142260</v>
      </c>
      <c r="W266" s="105">
        <v>21184199160</v>
      </c>
      <c r="X266" s="105">
        <v>29574693329</v>
      </c>
      <c r="Y266" s="105">
        <v>33985181287</v>
      </c>
      <c r="Z266" s="105">
        <v>34660312093</v>
      </c>
      <c r="AA266" s="105">
        <v>50984595963</v>
      </c>
      <c r="AB266" s="105">
        <v>66102528305</v>
      </c>
      <c r="AC266" s="105">
        <v>91664033668</v>
      </c>
      <c r="AD266" s="105">
        <v>130230163668</v>
      </c>
      <c r="AE266" s="105">
        <v>183927304058</v>
      </c>
      <c r="AF266" s="105">
        <v>45551832764</v>
      </c>
      <c r="AG266" s="105">
        <v>33985181287</v>
      </c>
      <c r="AH266" s="105">
        <v>15554992472</v>
      </c>
      <c r="AI266" s="90">
        <v>15554992472</v>
      </c>
      <c r="AJ266" s="79">
        <f t="shared" si="52"/>
        <v>0</v>
      </c>
      <c r="AL266" s="83"/>
      <c r="AM266" s="83" t="s">
        <v>498</v>
      </c>
      <c r="AN266" s="83"/>
      <c r="AO266" s="83"/>
      <c r="AP266" s="83"/>
      <c r="AQ266" s="83"/>
      <c r="AS266" t="str">
        <f t="shared" si="53"/>
        <v>y</v>
      </c>
      <c r="AT266" t="str">
        <f t="shared" si="54"/>
        <v>y</v>
      </c>
      <c r="AU266" t="str">
        <f t="shared" si="55"/>
        <v>y</v>
      </c>
      <c r="AV266" t="str">
        <f t="shared" si="56"/>
        <v>y</v>
      </c>
      <c r="AW266" t="str">
        <f t="shared" si="57"/>
        <v>y</v>
      </c>
      <c r="AX266" t="str">
        <f t="shared" si="58"/>
        <v>y</v>
      </c>
      <c r="AZ266">
        <v>18920142260</v>
      </c>
      <c r="BA266" s="77">
        <f t="shared" si="59"/>
        <v>0</v>
      </c>
      <c r="BC266">
        <v>18920142260</v>
      </c>
      <c r="BD266" s="77">
        <f t="shared" si="60"/>
        <v>0</v>
      </c>
      <c r="BF266">
        <v>34660312093</v>
      </c>
      <c r="BG266" s="107">
        <f t="shared" si="61"/>
        <v>0</v>
      </c>
      <c r="BI266">
        <v>50984595963</v>
      </c>
      <c r="BJ266" s="107">
        <f t="shared" si="62"/>
        <v>0</v>
      </c>
      <c r="BL266">
        <v>91664033668</v>
      </c>
      <c r="BM266" s="117">
        <f t="shared" si="63"/>
        <v>0</v>
      </c>
      <c r="BO266">
        <v>130230163668</v>
      </c>
      <c r="BP266" s="107">
        <f t="shared" si="64"/>
        <v>0</v>
      </c>
    </row>
    <row r="267" spans="1:68">
      <c r="A267" s="48">
        <v>262</v>
      </c>
      <c r="B267" s="48"/>
      <c r="C267" s="48"/>
      <c r="D267" s="67"/>
      <c r="E267" s="67" t="s">
        <v>499</v>
      </c>
      <c r="F267" s="67"/>
      <c r="G267" s="67"/>
      <c r="H267" s="67"/>
      <c r="I267" s="67"/>
      <c r="J267" s="54">
        <v>78552518350</v>
      </c>
      <c r="K267" s="54">
        <v>78552518350</v>
      </c>
      <c r="L267" s="54">
        <v>78552518350</v>
      </c>
      <c r="M267" s="54">
        <v>78232598350</v>
      </c>
      <c r="N267" s="54">
        <v>78121673350</v>
      </c>
      <c r="O267" s="54">
        <v>77954273350</v>
      </c>
      <c r="P267" s="54">
        <v>77954273350</v>
      </c>
      <c r="Q267" s="54">
        <v>77951676700</v>
      </c>
      <c r="R267" s="54">
        <v>77951676700</v>
      </c>
      <c r="S267" s="65">
        <v>77951676700</v>
      </c>
      <c r="T267" s="65">
        <v>77951676700</v>
      </c>
      <c r="U267" s="101">
        <v>77951676700</v>
      </c>
      <c r="V267" s="77">
        <v>77951676700</v>
      </c>
      <c r="W267" s="105">
        <v>77951676700</v>
      </c>
      <c r="X267" s="105">
        <v>77951676700</v>
      </c>
      <c r="Y267" s="105">
        <v>77951676700</v>
      </c>
      <c r="Z267" s="105">
        <v>77880611100</v>
      </c>
      <c r="AA267" s="105">
        <v>77880611100</v>
      </c>
      <c r="AB267" s="105">
        <v>77880611100</v>
      </c>
      <c r="AC267" s="105">
        <v>71795011100</v>
      </c>
      <c r="AD267" s="105">
        <v>70967171100</v>
      </c>
      <c r="AE267" s="105">
        <v>70967171100</v>
      </c>
      <c r="AF267" s="105">
        <v>69807779100</v>
      </c>
      <c r="AG267" s="105">
        <v>77951676700</v>
      </c>
      <c r="AH267" s="105">
        <v>69807779100</v>
      </c>
      <c r="AI267" s="90">
        <v>69807779100</v>
      </c>
      <c r="AJ267" s="79">
        <f t="shared" si="52"/>
        <v>0</v>
      </c>
      <c r="AL267" s="83"/>
      <c r="AM267" s="83" t="s">
        <v>499</v>
      </c>
      <c r="AN267" s="83"/>
      <c r="AO267" s="83"/>
      <c r="AP267" s="83"/>
      <c r="AQ267" s="83"/>
      <c r="AS267" t="str">
        <f t="shared" si="53"/>
        <v>y</v>
      </c>
      <c r="AT267" t="str">
        <f t="shared" si="54"/>
        <v>y</v>
      </c>
      <c r="AU267" t="str">
        <f t="shared" si="55"/>
        <v>y</v>
      </c>
      <c r="AV267" t="str">
        <f t="shared" si="56"/>
        <v>y</v>
      </c>
      <c r="AW267" t="str">
        <f t="shared" si="57"/>
        <v>y</v>
      </c>
      <c r="AX267" t="str">
        <f t="shared" si="58"/>
        <v>y</v>
      </c>
      <c r="AZ267">
        <v>77951676700</v>
      </c>
      <c r="BA267" s="77">
        <f t="shared" si="59"/>
        <v>0</v>
      </c>
      <c r="BC267">
        <v>77951676700</v>
      </c>
      <c r="BD267" s="77">
        <f t="shared" si="60"/>
        <v>0</v>
      </c>
      <c r="BF267">
        <v>77880611100</v>
      </c>
      <c r="BG267" s="107">
        <f t="shared" si="61"/>
        <v>0</v>
      </c>
      <c r="BI267">
        <v>77880611100</v>
      </c>
      <c r="BJ267" s="107">
        <f t="shared" si="62"/>
        <v>0</v>
      </c>
      <c r="BL267">
        <v>71795011100</v>
      </c>
      <c r="BM267" s="117">
        <f t="shared" si="63"/>
        <v>0</v>
      </c>
      <c r="BO267">
        <v>70967171100</v>
      </c>
      <c r="BP267" s="107">
        <f t="shared" si="64"/>
        <v>0</v>
      </c>
    </row>
    <row r="268" spans="1:68">
      <c r="A268" s="48">
        <v>263</v>
      </c>
      <c r="B268" s="48"/>
      <c r="C268" s="48"/>
      <c r="D268" s="66"/>
      <c r="E268" s="66" t="s">
        <v>500</v>
      </c>
      <c r="F268" s="66"/>
      <c r="G268" s="66"/>
      <c r="H268" s="66"/>
      <c r="I268" s="66"/>
      <c r="J268" s="54">
        <v>-627756738696</v>
      </c>
      <c r="K268" s="54">
        <v>-626012523050</v>
      </c>
      <c r="L268" s="54">
        <v>-634474395356</v>
      </c>
      <c r="M268" s="54">
        <v>-624133739061</v>
      </c>
      <c r="N268" s="54">
        <v>-624148778993</v>
      </c>
      <c r="O268" s="54">
        <v>-625645173911</v>
      </c>
      <c r="P268" s="54">
        <v>-638543484226</v>
      </c>
      <c r="Q268" s="54">
        <v>-648610200118</v>
      </c>
      <c r="R268" s="54">
        <v>-649742825110</v>
      </c>
      <c r="S268" s="65">
        <v>-663613349670</v>
      </c>
      <c r="T268" s="65">
        <v>-651496321437</v>
      </c>
      <c r="U268" s="101">
        <v>-657363468319</v>
      </c>
      <c r="V268" s="77">
        <v>-666284088068</v>
      </c>
      <c r="W268" s="105">
        <v>-678283296682</v>
      </c>
      <c r="X268" s="105">
        <v>-1489280352566</v>
      </c>
      <c r="Y268" s="105">
        <v>-1491888583848</v>
      </c>
      <c r="Z268" s="105">
        <v>-1516324853956</v>
      </c>
      <c r="AA268" s="105">
        <v>-1423524213991</v>
      </c>
      <c r="AB268" s="105">
        <v>-1442763587959</v>
      </c>
      <c r="AC268" s="105">
        <v>-1465976724967</v>
      </c>
      <c r="AD268" s="105">
        <v>-1386631686443</v>
      </c>
      <c r="AE268" s="105">
        <v>-1381656242170</v>
      </c>
      <c r="AF268" s="105">
        <v>-1302415078021</v>
      </c>
      <c r="AG268" s="105">
        <v>-1491888583848</v>
      </c>
      <c r="AH268" s="105">
        <v>-1326027106851</v>
      </c>
      <c r="AI268" s="90">
        <v>-1326027106851</v>
      </c>
      <c r="AJ268" s="79">
        <f t="shared" si="52"/>
        <v>0</v>
      </c>
      <c r="AL268" s="82"/>
      <c r="AM268" s="82" t="s">
        <v>500</v>
      </c>
      <c r="AN268" s="82"/>
      <c r="AO268" s="82"/>
      <c r="AP268" s="82"/>
      <c r="AQ268" s="82"/>
      <c r="AS268" t="str">
        <f t="shared" si="53"/>
        <v>y</v>
      </c>
      <c r="AT268" t="str">
        <f t="shared" si="54"/>
        <v>y</v>
      </c>
      <c r="AU268" t="str">
        <f t="shared" si="55"/>
        <v>y</v>
      </c>
      <c r="AV268" t="str">
        <f t="shared" si="56"/>
        <v>y</v>
      </c>
      <c r="AW268" t="str">
        <f t="shared" si="57"/>
        <v>y</v>
      </c>
      <c r="AX268" t="str">
        <f t="shared" si="58"/>
        <v>y</v>
      </c>
      <c r="AZ268">
        <v>-666284088068</v>
      </c>
      <c r="BA268" s="77">
        <f t="shared" si="59"/>
        <v>0</v>
      </c>
      <c r="BC268">
        <v>-666284088068</v>
      </c>
      <c r="BD268" s="77">
        <f t="shared" si="60"/>
        <v>0</v>
      </c>
      <c r="BF268">
        <v>-1516324853956</v>
      </c>
      <c r="BG268" s="107">
        <f t="shared" si="61"/>
        <v>0</v>
      </c>
      <c r="BI268">
        <v>-1423524213991</v>
      </c>
      <c r="BJ268" s="107">
        <f t="shared" si="62"/>
        <v>0</v>
      </c>
      <c r="BL268">
        <v>-1465976724967</v>
      </c>
      <c r="BM268" s="117">
        <f t="shared" si="63"/>
        <v>0</v>
      </c>
      <c r="BO268">
        <v>-1386631686443</v>
      </c>
      <c r="BP268" s="107">
        <f t="shared" si="64"/>
        <v>0</v>
      </c>
    </row>
    <row r="269" spans="1:68">
      <c r="A269" s="48">
        <v>264</v>
      </c>
      <c r="B269" s="48"/>
      <c r="C269" s="48"/>
      <c r="D269" s="67"/>
      <c r="E269" s="67"/>
      <c r="F269" s="67" t="s">
        <v>501</v>
      </c>
      <c r="G269" s="67"/>
      <c r="H269" s="67"/>
      <c r="I269" s="67"/>
      <c r="J269" s="54">
        <v>-627756738696</v>
      </c>
      <c r="K269" s="54">
        <v>-626012523050</v>
      </c>
      <c r="L269" s="54">
        <v>-634474395356</v>
      </c>
      <c r="M269" s="54">
        <v>-624133739061</v>
      </c>
      <c r="N269" s="54">
        <v>-624148778993</v>
      </c>
      <c r="O269" s="54">
        <v>-625645173911</v>
      </c>
      <c r="P269" s="54">
        <v>-638543484226</v>
      </c>
      <c r="Q269" s="54">
        <v>-648610200118</v>
      </c>
      <c r="R269" s="54">
        <v>-649742825110</v>
      </c>
      <c r="S269" s="65">
        <v>-663613349670</v>
      </c>
      <c r="T269" s="65">
        <v>-651496321437</v>
      </c>
      <c r="U269" s="101">
        <v>-657363468319</v>
      </c>
      <c r="V269" s="77">
        <v>-666284088068</v>
      </c>
      <c r="W269" s="105">
        <v>-678283296682</v>
      </c>
      <c r="X269" s="105">
        <v>-1489280352566</v>
      </c>
      <c r="Y269" s="105">
        <v>-1491888583848</v>
      </c>
      <c r="Z269" s="105">
        <v>-1516324853956</v>
      </c>
      <c r="AA269" s="105">
        <v>-1423524213991</v>
      </c>
      <c r="AB269" s="105">
        <v>-1442763587959</v>
      </c>
      <c r="AC269" s="105">
        <v>-1465976724967</v>
      </c>
      <c r="AD269" s="105">
        <v>-1386631686443</v>
      </c>
      <c r="AE269" s="105">
        <v>-1381656242170</v>
      </c>
      <c r="AF269" s="105">
        <v>-1302415078021</v>
      </c>
      <c r="AG269" s="105">
        <v>-1491888583848</v>
      </c>
      <c r="AH269" s="105">
        <v>-1326027106851</v>
      </c>
      <c r="AI269" s="90">
        <v>-1326027106851</v>
      </c>
      <c r="AJ269" s="79">
        <f t="shared" si="52"/>
        <v>0</v>
      </c>
      <c r="AL269" s="83"/>
      <c r="AM269" s="83"/>
      <c r="AN269" s="83" t="s">
        <v>501</v>
      </c>
      <c r="AO269" s="83"/>
      <c r="AP269" s="83"/>
      <c r="AQ269" s="83"/>
      <c r="AS269" t="str">
        <f t="shared" si="53"/>
        <v>y</v>
      </c>
      <c r="AT269" t="str">
        <f t="shared" si="54"/>
        <v>y</v>
      </c>
      <c r="AU269" t="str">
        <f t="shared" si="55"/>
        <v>y</v>
      </c>
      <c r="AV269" t="str">
        <f t="shared" si="56"/>
        <v>y</v>
      </c>
      <c r="AW269" t="str">
        <f t="shared" si="57"/>
        <v>y</v>
      </c>
      <c r="AX269" t="str">
        <f t="shared" si="58"/>
        <v>y</v>
      </c>
      <c r="AZ269">
        <v>-666284088068</v>
      </c>
      <c r="BA269" s="77">
        <f t="shared" si="59"/>
        <v>0</v>
      </c>
      <c r="BC269">
        <v>-666284088068</v>
      </c>
      <c r="BD269" s="77">
        <f t="shared" si="60"/>
        <v>0</v>
      </c>
      <c r="BF269">
        <v>-1516324853956</v>
      </c>
      <c r="BG269" s="107">
        <f t="shared" si="61"/>
        <v>0</v>
      </c>
      <c r="BI269">
        <v>-1423524213991</v>
      </c>
      <c r="BJ269" s="107">
        <f t="shared" si="62"/>
        <v>0</v>
      </c>
      <c r="BL269">
        <v>-1465976724967</v>
      </c>
      <c r="BM269" s="117">
        <f t="shared" si="63"/>
        <v>0</v>
      </c>
      <c r="BO269">
        <v>-1386631686443</v>
      </c>
      <c r="BP269" s="107">
        <f t="shared" si="64"/>
        <v>0</v>
      </c>
    </row>
    <row r="270" spans="1:68">
      <c r="A270" s="48">
        <v>265</v>
      </c>
      <c r="B270" s="48"/>
      <c r="C270" s="48"/>
      <c r="D270" s="67"/>
      <c r="E270" s="67"/>
      <c r="F270" s="67" t="s">
        <v>502</v>
      </c>
      <c r="G270" s="67"/>
      <c r="H270" s="67"/>
      <c r="I270" s="67"/>
      <c r="J270" s="54">
        <v>0</v>
      </c>
      <c r="K270" s="54">
        <v>0</v>
      </c>
      <c r="L270" s="54">
        <v>0</v>
      </c>
      <c r="M270" s="54">
        <v>0</v>
      </c>
      <c r="N270" s="54">
        <v>0</v>
      </c>
      <c r="O270" s="54">
        <v>0</v>
      </c>
      <c r="P270" s="54">
        <v>0</v>
      </c>
      <c r="Q270" s="54">
        <v>0</v>
      </c>
      <c r="R270" s="54">
        <v>0</v>
      </c>
      <c r="S270" s="65">
        <v>0</v>
      </c>
      <c r="T270" s="65">
        <v>0</v>
      </c>
      <c r="U270" s="101">
        <v>0</v>
      </c>
      <c r="V270" s="77">
        <v>0</v>
      </c>
      <c r="W270" s="105">
        <v>0</v>
      </c>
      <c r="X270" s="105">
        <v>0</v>
      </c>
      <c r="Y270" s="105">
        <v>0</v>
      </c>
      <c r="Z270" s="105">
        <v>0</v>
      </c>
      <c r="AA270" s="105">
        <v>0</v>
      </c>
      <c r="AB270" s="105">
        <v>0</v>
      </c>
      <c r="AC270" s="105">
        <v>0</v>
      </c>
      <c r="AD270" s="105">
        <v>0</v>
      </c>
      <c r="AE270" s="105">
        <v>0</v>
      </c>
      <c r="AF270" s="105">
        <v>0</v>
      </c>
      <c r="AG270" s="105">
        <v>0</v>
      </c>
      <c r="AH270" s="105">
        <v>0</v>
      </c>
      <c r="AI270" s="90">
        <v>0</v>
      </c>
      <c r="AJ270" s="79">
        <f t="shared" si="52"/>
        <v>0</v>
      </c>
      <c r="AL270" s="83"/>
      <c r="AM270" s="83"/>
      <c r="AN270" s="83" t="s">
        <v>502</v>
      </c>
      <c r="AO270" s="83"/>
      <c r="AP270" s="83"/>
      <c r="AQ270" s="83"/>
      <c r="AS270" t="str">
        <f t="shared" si="53"/>
        <v>y</v>
      </c>
      <c r="AT270" t="str">
        <f t="shared" si="54"/>
        <v>y</v>
      </c>
      <c r="AU270" t="str">
        <f t="shared" si="55"/>
        <v>y</v>
      </c>
      <c r="AV270" t="str">
        <f t="shared" si="56"/>
        <v>y</v>
      </c>
      <c r="AW270" t="str">
        <f t="shared" si="57"/>
        <v>y</v>
      </c>
      <c r="AX270" t="str">
        <f t="shared" si="58"/>
        <v>y</v>
      </c>
      <c r="AZ270">
        <v>0</v>
      </c>
      <c r="BA270" s="77">
        <f t="shared" si="59"/>
        <v>0</v>
      </c>
      <c r="BC270">
        <v>0</v>
      </c>
      <c r="BD270" s="77">
        <f t="shared" si="60"/>
        <v>0</v>
      </c>
      <c r="BF270">
        <v>0</v>
      </c>
      <c r="BG270" s="107">
        <f t="shared" si="61"/>
        <v>0</v>
      </c>
      <c r="BI270">
        <v>0</v>
      </c>
      <c r="BJ270" s="107">
        <f t="shared" si="62"/>
        <v>0</v>
      </c>
      <c r="BL270">
        <v>0</v>
      </c>
      <c r="BM270" s="117">
        <f t="shared" si="63"/>
        <v>0</v>
      </c>
      <c r="BO270">
        <v>0</v>
      </c>
      <c r="BP270" s="107">
        <f t="shared" si="64"/>
        <v>0</v>
      </c>
    </row>
    <row r="271" spans="1:68">
      <c r="A271" s="48">
        <v>266</v>
      </c>
      <c r="B271" s="48"/>
      <c r="C271" s="48"/>
      <c r="D271" s="69"/>
      <c r="E271" s="69" t="s">
        <v>503</v>
      </c>
      <c r="F271" s="69"/>
      <c r="G271" s="69"/>
      <c r="H271" s="69"/>
      <c r="I271" s="69"/>
      <c r="J271" s="54">
        <v>0</v>
      </c>
      <c r="K271" s="54">
        <v>0</v>
      </c>
      <c r="L271" s="54">
        <v>0</v>
      </c>
      <c r="M271" s="54">
        <v>0</v>
      </c>
      <c r="N271" s="54">
        <v>0</v>
      </c>
      <c r="O271" s="54">
        <v>0</v>
      </c>
      <c r="P271" s="54">
        <v>0</v>
      </c>
      <c r="Q271" s="54">
        <v>0</v>
      </c>
      <c r="R271" s="54">
        <v>0</v>
      </c>
      <c r="S271" s="65">
        <v>0</v>
      </c>
      <c r="T271" s="65">
        <v>0</v>
      </c>
      <c r="U271" s="101">
        <v>0</v>
      </c>
      <c r="V271" s="77">
        <v>0</v>
      </c>
      <c r="W271" s="105">
        <v>0</v>
      </c>
      <c r="X271" s="105">
        <v>0</v>
      </c>
      <c r="Y271" s="105">
        <v>0</v>
      </c>
      <c r="Z271" s="105">
        <v>0</v>
      </c>
      <c r="AA271" s="105">
        <v>0</v>
      </c>
      <c r="AB271" s="105">
        <v>0</v>
      </c>
      <c r="AC271" s="105">
        <v>0</v>
      </c>
      <c r="AD271" s="105">
        <v>0</v>
      </c>
      <c r="AE271" s="105">
        <v>0</v>
      </c>
      <c r="AF271" s="105">
        <v>0</v>
      </c>
      <c r="AG271" s="105">
        <v>0</v>
      </c>
      <c r="AH271" s="105">
        <v>0</v>
      </c>
      <c r="AI271" s="90">
        <v>0</v>
      </c>
      <c r="AJ271" s="79">
        <f t="shared" si="52"/>
        <v>0</v>
      </c>
      <c r="AL271" s="83"/>
      <c r="AM271" s="83" t="s">
        <v>503</v>
      </c>
      <c r="AN271" s="83"/>
      <c r="AO271" s="83"/>
      <c r="AP271" s="83"/>
      <c r="AQ271" s="83"/>
      <c r="AS271" t="str">
        <f t="shared" si="53"/>
        <v>y</v>
      </c>
      <c r="AT271" t="str">
        <f t="shared" si="54"/>
        <v>y</v>
      </c>
      <c r="AU271" t="str">
        <f t="shared" si="55"/>
        <v>y</v>
      </c>
      <c r="AV271" t="str">
        <f t="shared" si="56"/>
        <v>y</v>
      </c>
      <c r="AW271" t="str">
        <f t="shared" si="57"/>
        <v>y</v>
      </c>
      <c r="AX271" t="str">
        <f t="shared" si="58"/>
        <v>y</v>
      </c>
      <c r="AZ271">
        <v>0</v>
      </c>
      <c r="BA271" s="77">
        <f t="shared" si="59"/>
        <v>0</v>
      </c>
      <c r="BC271">
        <v>0</v>
      </c>
      <c r="BD271" s="77">
        <f t="shared" si="60"/>
        <v>0</v>
      </c>
      <c r="BF271">
        <v>0</v>
      </c>
      <c r="BG271" s="107">
        <f t="shared" si="61"/>
        <v>0</v>
      </c>
      <c r="BI271">
        <v>0</v>
      </c>
      <c r="BJ271" s="107">
        <f t="shared" si="62"/>
        <v>0</v>
      </c>
      <c r="BL271">
        <v>0</v>
      </c>
      <c r="BM271" s="117">
        <f t="shared" si="63"/>
        <v>0</v>
      </c>
      <c r="BO271">
        <v>0</v>
      </c>
      <c r="BP271" s="107">
        <f t="shared" si="64"/>
        <v>0</v>
      </c>
    </row>
    <row r="272" spans="1:68">
      <c r="A272" s="48">
        <v>267</v>
      </c>
      <c r="B272" s="48"/>
      <c r="C272" s="48"/>
      <c r="D272" s="69"/>
      <c r="E272" s="69" t="s">
        <v>504</v>
      </c>
      <c r="F272" s="69"/>
      <c r="G272" s="69"/>
      <c r="H272" s="69"/>
      <c r="I272" s="69"/>
      <c r="J272" s="54">
        <v>0</v>
      </c>
      <c r="K272" s="54">
        <v>0</v>
      </c>
      <c r="L272" s="54">
        <v>0</v>
      </c>
      <c r="M272" s="54">
        <v>0</v>
      </c>
      <c r="N272" s="54">
        <v>0</v>
      </c>
      <c r="O272" s="54">
        <v>0</v>
      </c>
      <c r="P272" s="54">
        <v>0</v>
      </c>
      <c r="Q272" s="54">
        <v>0</v>
      </c>
      <c r="R272" s="54">
        <v>0</v>
      </c>
      <c r="S272" s="65">
        <v>0</v>
      </c>
      <c r="T272" s="65">
        <v>0</v>
      </c>
      <c r="U272" s="101">
        <v>0</v>
      </c>
      <c r="V272" s="77">
        <v>0</v>
      </c>
      <c r="W272" s="105">
        <v>0</v>
      </c>
      <c r="X272" s="105">
        <v>0</v>
      </c>
      <c r="Y272" s="105">
        <v>0</v>
      </c>
      <c r="Z272" s="105">
        <v>0</v>
      </c>
      <c r="AA272" s="105">
        <v>0</v>
      </c>
      <c r="AB272" s="105">
        <v>0</v>
      </c>
      <c r="AC272" s="105">
        <v>0</v>
      </c>
      <c r="AD272" s="105">
        <v>0</v>
      </c>
      <c r="AE272" s="105">
        <v>0</v>
      </c>
      <c r="AF272" s="105">
        <v>0</v>
      </c>
      <c r="AG272" s="105">
        <v>0</v>
      </c>
      <c r="AH272" s="105">
        <v>0</v>
      </c>
      <c r="AI272" s="90">
        <v>0</v>
      </c>
      <c r="AJ272" s="79">
        <f t="shared" si="52"/>
        <v>0</v>
      </c>
      <c r="AL272" s="83"/>
      <c r="AM272" s="83" t="s">
        <v>504</v>
      </c>
      <c r="AN272" s="83"/>
      <c r="AO272" s="83"/>
      <c r="AP272" s="83"/>
      <c r="AQ272" s="83"/>
      <c r="AS272" t="str">
        <f t="shared" si="53"/>
        <v>y</v>
      </c>
      <c r="AT272" t="str">
        <f t="shared" si="54"/>
        <v>y</v>
      </c>
      <c r="AU272" t="str">
        <f t="shared" si="55"/>
        <v>y</v>
      </c>
      <c r="AV272" t="str">
        <f t="shared" si="56"/>
        <v>y</v>
      </c>
      <c r="AW272" t="str">
        <f t="shared" si="57"/>
        <v>y</v>
      </c>
      <c r="AX272" t="str">
        <f t="shared" si="58"/>
        <v>y</v>
      </c>
      <c r="AZ272">
        <v>0</v>
      </c>
      <c r="BA272" s="77">
        <f t="shared" si="59"/>
        <v>0</v>
      </c>
      <c r="BC272">
        <v>0</v>
      </c>
      <c r="BD272" s="77">
        <f t="shared" si="60"/>
        <v>0</v>
      </c>
      <c r="BF272">
        <v>0</v>
      </c>
      <c r="BG272" s="107">
        <f t="shared" si="61"/>
        <v>0</v>
      </c>
      <c r="BI272">
        <v>0</v>
      </c>
      <c r="BJ272" s="107">
        <f t="shared" si="62"/>
        <v>0</v>
      </c>
      <c r="BL272">
        <v>0</v>
      </c>
      <c r="BM272" s="117">
        <f t="shared" si="63"/>
        <v>0</v>
      </c>
      <c r="BO272">
        <v>0</v>
      </c>
      <c r="BP272" s="107">
        <f t="shared" si="64"/>
        <v>0</v>
      </c>
    </row>
    <row r="273" spans="1:68">
      <c r="A273" s="48">
        <v>268</v>
      </c>
      <c r="B273" s="48"/>
      <c r="C273" s="48"/>
      <c r="D273" s="67"/>
      <c r="E273" s="67" t="s">
        <v>505</v>
      </c>
      <c r="F273" s="67"/>
      <c r="G273" s="67"/>
      <c r="H273" s="67"/>
      <c r="I273" s="67"/>
      <c r="J273" s="54">
        <v>0</v>
      </c>
      <c r="K273" s="54">
        <v>0</v>
      </c>
      <c r="L273" s="54">
        <v>0</v>
      </c>
      <c r="M273" s="54">
        <v>0</v>
      </c>
      <c r="N273" s="54">
        <v>0</v>
      </c>
      <c r="O273" s="54">
        <v>0</v>
      </c>
      <c r="P273" s="54">
        <v>0</v>
      </c>
      <c r="Q273" s="54">
        <v>0</v>
      </c>
      <c r="R273" s="54">
        <v>0</v>
      </c>
      <c r="S273" s="65">
        <v>0</v>
      </c>
      <c r="T273" s="65">
        <v>0</v>
      </c>
      <c r="U273" s="101">
        <v>0</v>
      </c>
      <c r="V273" s="77">
        <v>0</v>
      </c>
      <c r="W273" s="105">
        <v>0</v>
      </c>
      <c r="X273" s="105">
        <v>0</v>
      </c>
      <c r="Y273" s="105">
        <v>0</v>
      </c>
      <c r="Z273" s="105">
        <v>0</v>
      </c>
      <c r="AA273" s="105">
        <v>0</v>
      </c>
      <c r="AB273" s="105">
        <v>0</v>
      </c>
      <c r="AC273" s="105">
        <v>0</v>
      </c>
      <c r="AD273" s="105">
        <v>0</v>
      </c>
      <c r="AE273" s="105">
        <v>0</v>
      </c>
      <c r="AF273" s="105">
        <v>0</v>
      </c>
      <c r="AG273" s="105">
        <v>0</v>
      </c>
      <c r="AH273" s="105">
        <v>0</v>
      </c>
      <c r="AI273" s="90">
        <v>0</v>
      </c>
      <c r="AJ273" s="79">
        <f t="shared" si="52"/>
        <v>0</v>
      </c>
      <c r="AL273" s="83"/>
      <c r="AM273" s="83" t="s">
        <v>505</v>
      </c>
      <c r="AN273" s="83"/>
      <c r="AO273" s="83"/>
      <c r="AP273" s="83"/>
      <c r="AQ273" s="83"/>
      <c r="AS273" t="str">
        <f t="shared" si="53"/>
        <v>y</v>
      </c>
      <c r="AT273" t="str">
        <f t="shared" si="54"/>
        <v>y</v>
      </c>
      <c r="AU273" t="str">
        <f t="shared" si="55"/>
        <v>y</v>
      </c>
      <c r="AV273" t="str">
        <f t="shared" si="56"/>
        <v>y</v>
      </c>
      <c r="AW273" t="str">
        <f t="shared" si="57"/>
        <v>y</v>
      </c>
      <c r="AX273" t="str">
        <f t="shared" si="58"/>
        <v>y</v>
      </c>
      <c r="AZ273">
        <v>0</v>
      </c>
      <c r="BA273" s="77">
        <f t="shared" si="59"/>
        <v>0</v>
      </c>
      <c r="BC273">
        <v>0</v>
      </c>
      <c r="BD273" s="77">
        <f t="shared" si="60"/>
        <v>0</v>
      </c>
      <c r="BF273">
        <v>0</v>
      </c>
      <c r="BG273" s="107">
        <f t="shared" si="61"/>
        <v>0</v>
      </c>
      <c r="BI273">
        <v>0</v>
      </c>
      <c r="BJ273" s="107">
        <f t="shared" si="62"/>
        <v>0</v>
      </c>
      <c r="BL273">
        <v>0</v>
      </c>
      <c r="BM273" s="117">
        <f t="shared" si="63"/>
        <v>0</v>
      </c>
      <c r="BO273">
        <v>0</v>
      </c>
      <c r="BP273" s="107">
        <f t="shared" si="64"/>
        <v>0</v>
      </c>
    </row>
    <row r="274" spans="1:68">
      <c r="A274" s="48">
        <v>269</v>
      </c>
      <c r="B274" s="48"/>
      <c r="C274" s="48"/>
      <c r="D274" s="67"/>
      <c r="E274" s="67" t="s">
        <v>506</v>
      </c>
      <c r="F274" s="67"/>
      <c r="G274" s="67"/>
      <c r="H274" s="67"/>
      <c r="I274" s="67"/>
      <c r="J274" s="54">
        <v>0</v>
      </c>
      <c r="K274" s="54">
        <v>0</v>
      </c>
      <c r="L274" s="54">
        <v>0</v>
      </c>
      <c r="M274" s="54">
        <v>0</v>
      </c>
      <c r="N274" s="54">
        <v>0</v>
      </c>
      <c r="O274" s="54">
        <v>0</v>
      </c>
      <c r="P274" s="54">
        <v>0</v>
      </c>
      <c r="Q274" s="54">
        <v>0</v>
      </c>
      <c r="R274" s="54">
        <v>0</v>
      </c>
      <c r="S274" s="65">
        <v>0</v>
      </c>
      <c r="T274" s="65">
        <v>0</v>
      </c>
      <c r="U274" s="101">
        <v>0</v>
      </c>
      <c r="V274" s="77">
        <v>0</v>
      </c>
      <c r="W274" s="105">
        <v>0</v>
      </c>
      <c r="X274" s="105">
        <v>0</v>
      </c>
      <c r="Y274" s="105">
        <v>0</v>
      </c>
      <c r="Z274" s="105">
        <v>0</v>
      </c>
      <c r="AA274" s="105">
        <v>0</v>
      </c>
      <c r="AB274" s="105">
        <v>0</v>
      </c>
      <c r="AC274" s="105">
        <v>0</v>
      </c>
      <c r="AD274" s="105">
        <v>0</v>
      </c>
      <c r="AE274" s="105">
        <v>0</v>
      </c>
      <c r="AF274" s="105">
        <v>0</v>
      </c>
      <c r="AG274" s="105">
        <v>0</v>
      </c>
      <c r="AH274" s="105">
        <v>0</v>
      </c>
      <c r="AI274" s="90">
        <v>0</v>
      </c>
      <c r="AJ274" s="79">
        <f t="shared" si="52"/>
        <v>0</v>
      </c>
      <c r="AL274" s="83"/>
      <c r="AM274" s="83" t="s">
        <v>506</v>
      </c>
      <c r="AN274" s="83"/>
      <c r="AO274" s="83"/>
      <c r="AP274" s="83"/>
      <c r="AQ274" s="83"/>
      <c r="AS274" t="str">
        <f t="shared" si="53"/>
        <v>y</v>
      </c>
      <c r="AT274" t="str">
        <f t="shared" si="54"/>
        <v>y</v>
      </c>
      <c r="AU274" t="str">
        <f t="shared" si="55"/>
        <v>y</v>
      </c>
      <c r="AV274" t="str">
        <f t="shared" si="56"/>
        <v>y</v>
      </c>
      <c r="AW274" t="str">
        <f t="shared" si="57"/>
        <v>y</v>
      </c>
      <c r="AX274" t="str">
        <f t="shared" si="58"/>
        <v>y</v>
      </c>
      <c r="AZ274">
        <v>0</v>
      </c>
      <c r="BA274" s="77">
        <f t="shared" si="59"/>
        <v>0</v>
      </c>
      <c r="BC274">
        <v>0</v>
      </c>
      <c r="BD274" s="77">
        <f t="shared" si="60"/>
        <v>0</v>
      </c>
      <c r="BF274">
        <v>0</v>
      </c>
      <c r="BG274" s="107">
        <f t="shared" si="61"/>
        <v>0</v>
      </c>
      <c r="BI274">
        <v>0</v>
      </c>
      <c r="BJ274" s="107">
        <f t="shared" si="62"/>
        <v>0</v>
      </c>
      <c r="BL274">
        <v>0</v>
      </c>
      <c r="BM274" s="117">
        <f t="shared" si="63"/>
        <v>0</v>
      </c>
      <c r="BO274">
        <v>0</v>
      </c>
      <c r="BP274" s="107">
        <f t="shared" si="64"/>
        <v>0</v>
      </c>
    </row>
    <row r="275" spans="1:68">
      <c r="A275" s="48">
        <v>270</v>
      </c>
      <c r="B275" s="48"/>
      <c r="C275" s="48"/>
      <c r="D275" s="67"/>
      <c r="E275" s="67" t="s">
        <v>507</v>
      </c>
      <c r="F275" s="67"/>
      <c r="G275" s="67"/>
      <c r="H275" s="67"/>
      <c r="I275" s="67"/>
      <c r="J275" s="54">
        <v>0</v>
      </c>
      <c r="K275" s="54">
        <v>0</v>
      </c>
      <c r="L275" s="54">
        <v>0</v>
      </c>
      <c r="M275" s="54">
        <v>0</v>
      </c>
      <c r="N275" s="54">
        <v>0</v>
      </c>
      <c r="O275" s="54">
        <v>0</v>
      </c>
      <c r="P275" s="54">
        <v>0</v>
      </c>
      <c r="Q275" s="54">
        <v>0</v>
      </c>
      <c r="R275" s="54">
        <v>0</v>
      </c>
      <c r="S275" s="65">
        <v>0</v>
      </c>
      <c r="T275" s="65">
        <v>0</v>
      </c>
      <c r="U275" s="101">
        <v>0</v>
      </c>
      <c r="V275" s="77">
        <v>0</v>
      </c>
      <c r="W275" s="105">
        <v>0</v>
      </c>
      <c r="X275" s="105">
        <v>0</v>
      </c>
      <c r="Y275" s="105">
        <v>0</v>
      </c>
      <c r="Z275" s="105">
        <v>0</v>
      </c>
      <c r="AA275" s="105">
        <v>0</v>
      </c>
      <c r="AB275" s="105">
        <v>0</v>
      </c>
      <c r="AC275" s="105">
        <v>-1087650000</v>
      </c>
      <c r="AD275" s="105">
        <v>-1004490000</v>
      </c>
      <c r="AE275" s="105">
        <v>0</v>
      </c>
      <c r="AF275" s="105">
        <v>0</v>
      </c>
      <c r="AG275" s="105">
        <v>0</v>
      </c>
      <c r="AH275" s="105">
        <v>0</v>
      </c>
      <c r="AI275" s="90">
        <v>0</v>
      </c>
      <c r="AJ275" s="79">
        <f t="shared" si="52"/>
        <v>0</v>
      </c>
      <c r="AL275" s="83"/>
      <c r="AM275" s="83" t="s">
        <v>507</v>
      </c>
      <c r="AN275" s="83"/>
      <c r="AO275" s="83"/>
      <c r="AP275" s="83"/>
      <c r="AQ275" s="83"/>
      <c r="AS275" t="str">
        <f t="shared" si="53"/>
        <v>y</v>
      </c>
      <c r="AT275" t="str">
        <f t="shared" si="54"/>
        <v>y</v>
      </c>
      <c r="AU275" t="str">
        <f t="shared" si="55"/>
        <v>y</v>
      </c>
      <c r="AV275" t="str">
        <f t="shared" si="56"/>
        <v>y</v>
      </c>
      <c r="AW275" t="str">
        <f t="shared" si="57"/>
        <v>y</v>
      </c>
      <c r="AX275" t="str">
        <f t="shared" si="58"/>
        <v>y</v>
      </c>
      <c r="AZ275">
        <v>0</v>
      </c>
      <c r="BA275" s="77">
        <f t="shared" si="59"/>
        <v>0</v>
      </c>
      <c r="BC275">
        <v>0</v>
      </c>
      <c r="BD275" s="77">
        <f t="shared" si="60"/>
        <v>0</v>
      </c>
      <c r="BF275">
        <v>0</v>
      </c>
      <c r="BG275" s="107">
        <f t="shared" si="61"/>
        <v>0</v>
      </c>
      <c r="BI275">
        <v>0</v>
      </c>
      <c r="BJ275" s="107">
        <f t="shared" si="62"/>
        <v>0</v>
      </c>
      <c r="BL275">
        <v>-1087650000</v>
      </c>
      <c r="BM275" s="117">
        <f t="shared" si="63"/>
        <v>0</v>
      </c>
      <c r="BO275">
        <v>-1004490000</v>
      </c>
      <c r="BP275" s="107">
        <f t="shared" si="64"/>
        <v>0</v>
      </c>
    </row>
    <row r="276" spans="1:68">
      <c r="A276" s="48">
        <v>271</v>
      </c>
      <c r="B276" s="48"/>
      <c r="C276" s="48"/>
      <c r="D276" s="69"/>
      <c r="E276" s="69" t="s">
        <v>508</v>
      </c>
      <c r="F276" s="69"/>
      <c r="G276" s="69"/>
      <c r="H276" s="69"/>
      <c r="I276" s="69"/>
      <c r="J276" s="54">
        <v>0</v>
      </c>
      <c r="K276" s="54">
        <v>0</v>
      </c>
      <c r="L276" s="54">
        <v>0</v>
      </c>
      <c r="M276" s="54">
        <v>0</v>
      </c>
      <c r="N276" s="54">
        <v>0</v>
      </c>
      <c r="O276" s="54">
        <v>0</v>
      </c>
      <c r="P276" s="54">
        <v>0</v>
      </c>
      <c r="Q276" s="54">
        <v>0</v>
      </c>
      <c r="R276" s="54">
        <v>0</v>
      </c>
      <c r="S276" s="65">
        <v>0</v>
      </c>
      <c r="T276" s="65">
        <v>0</v>
      </c>
      <c r="U276" s="101">
        <v>0</v>
      </c>
      <c r="V276" s="77">
        <v>0</v>
      </c>
      <c r="W276" s="105">
        <v>0</v>
      </c>
      <c r="X276" s="105">
        <v>0</v>
      </c>
      <c r="Y276" s="105">
        <v>0</v>
      </c>
      <c r="Z276" s="105">
        <v>0</v>
      </c>
      <c r="AA276" s="105">
        <v>0</v>
      </c>
      <c r="AB276" s="105">
        <v>0</v>
      </c>
      <c r="AC276" s="105">
        <v>0</v>
      </c>
      <c r="AD276" s="105">
        <v>0</v>
      </c>
      <c r="AE276" s="105">
        <v>0</v>
      </c>
      <c r="AF276" s="105">
        <v>0</v>
      </c>
      <c r="AG276" s="105">
        <v>0</v>
      </c>
      <c r="AH276" s="105">
        <v>0</v>
      </c>
      <c r="AI276" s="90">
        <v>0</v>
      </c>
      <c r="AJ276" s="79">
        <f t="shared" si="52"/>
        <v>0</v>
      </c>
      <c r="AL276" s="83"/>
      <c r="AM276" s="83" t="s">
        <v>508</v>
      </c>
      <c r="AN276" s="83"/>
      <c r="AO276" s="83"/>
      <c r="AP276" s="83"/>
      <c r="AQ276" s="83"/>
      <c r="AS276" t="str">
        <f t="shared" si="53"/>
        <v>y</v>
      </c>
      <c r="AT276" t="str">
        <f t="shared" si="54"/>
        <v>y</v>
      </c>
      <c r="AU276" t="str">
        <f t="shared" si="55"/>
        <v>y</v>
      </c>
      <c r="AV276" t="str">
        <f t="shared" si="56"/>
        <v>y</v>
      </c>
      <c r="AW276" t="str">
        <f t="shared" si="57"/>
        <v>y</v>
      </c>
      <c r="AX276" t="str">
        <f t="shared" si="58"/>
        <v>y</v>
      </c>
      <c r="AZ276">
        <v>0</v>
      </c>
      <c r="BA276" s="77">
        <f t="shared" si="59"/>
        <v>0</v>
      </c>
      <c r="BC276">
        <v>0</v>
      </c>
      <c r="BD276" s="77">
        <f t="shared" si="60"/>
        <v>0</v>
      </c>
      <c r="BF276">
        <v>0</v>
      </c>
      <c r="BG276" s="107">
        <f t="shared" si="61"/>
        <v>0</v>
      </c>
      <c r="BI276">
        <v>0</v>
      </c>
      <c r="BJ276" s="107">
        <f t="shared" si="62"/>
        <v>0</v>
      </c>
      <c r="BL276">
        <v>0</v>
      </c>
      <c r="BM276" s="117">
        <f t="shared" si="63"/>
        <v>0</v>
      </c>
      <c r="BO276">
        <v>0</v>
      </c>
      <c r="BP276" s="107">
        <f t="shared" si="64"/>
        <v>0</v>
      </c>
    </row>
    <row r="277" spans="1:68">
      <c r="A277" s="48">
        <v>272</v>
      </c>
      <c r="B277" s="48"/>
      <c r="C277" s="48"/>
      <c r="D277" s="66" t="s">
        <v>159</v>
      </c>
      <c r="E277" s="66"/>
      <c r="F277" s="66"/>
      <c r="G277" s="66"/>
      <c r="H277" s="66"/>
      <c r="I277" s="66"/>
      <c r="J277" s="54">
        <v>155535601501</v>
      </c>
      <c r="K277" s="54">
        <v>163274420916</v>
      </c>
      <c r="L277" s="54">
        <v>152374725819</v>
      </c>
      <c r="M277" s="54">
        <v>141068257533</v>
      </c>
      <c r="N277" s="54">
        <v>129541590986</v>
      </c>
      <c r="O277" s="54">
        <v>118946624615</v>
      </c>
      <c r="P277" s="54">
        <v>107524827512</v>
      </c>
      <c r="Q277" s="54">
        <v>96572582027</v>
      </c>
      <c r="R277" s="54">
        <v>96128712431</v>
      </c>
      <c r="S277" s="65">
        <v>82926274517</v>
      </c>
      <c r="T277" s="65">
        <v>83890651108</v>
      </c>
      <c r="U277" s="101">
        <v>82692392003</v>
      </c>
      <c r="V277" s="77">
        <v>86314332772</v>
      </c>
      <c r="W277" s="105">
        <v>83459813517</v>
      </c>
      <c r="X277" s="105">
        <v>153777245151</v>
      </c>
      <c r="Y277" s="105">
        <v>162323071600</v>
      </c>
      <c r="Z277" s="105">
        <v>176034827910</v>
      </c>
      <c r="AA277" s="105">
        <v>192131195155</v>
      </c>
      <c r="AB277" s="105">
        <v>232140680209</v>
      </c>
      <c r="AC277" s="105">
        <v>234649807812</v>
      </c>
      <c r="AD277" s="105">
        <v>246397100776</v>
      </c>
      <c r="AE277" s="105">
        <v>237719066321</v>
      </c>
      <c r="AF277" s="105">
        <v>231010616195</v>
      </c>
      <c r="AG277" s="105">
        <v>162323071600</v>
      </c>
      <c r="AH277" s="105">
        <v>242676645385</v>
      </c>
      <c r="AI277" s="90">
        <v>242676645385</v>
      </c>
      <c r="AJ277" s="79">
        <f t="shared" si="52"/>
        <v>0</v>
      </c>
      <c r="AL277" s="82" t="s">
        <v>159</v>
      </c>
      <c r="AM277" s="82"/>
      <c r="AN277" s="82"/>
      <c r="AO277" s="82"/>
      <c r="AP277" s="82"/>
      <c r="AQ277" s="82"/>
      <c r="AS277" t="str">
        <f t="shared" si="53"/>
        <v>y</v>
      </c>
      <c r="AT277" t="str">
        <f t="shared" si="54"/>
        <v>y</v>
      </c>
      <c r="AU277" t="str">
        <f t="shared" si="55"/>
        <v>y</v>
      </c>
      <c r="AV277" t="str">
        <f t="shared" si="56"/>
        <v>y</v>
      </c>
      <c r="AW277" t="str">
        <f t="shared" si="57"/>
        <v>y</v>
      </c>
      <c r="AX277" t="str">
        <f t="shared" si="58"/>
        <v>y</v>
      </c>
      <c r="AZ277">
        <v>86314332772</v>
      </c>
      <c r="BA277" s="77">
        <f t="shared" si="59"/>
        <v>0</v>
      </c>
      <c r="BC277">
        <v>86314332772</v>
      </c>
      <c r="BD277" s="77">
        <f t="shared" si="60"/>
        <v>0</v>
      </c>
      <c r="BF277">
        <v>176034827910</v>
      </c>
      <c r="BG277" s="107">
        <f t="shared" si="61"/>
        <v>0</v>
      </c>
      <c r="BI277">
        <v>192131195155</v>
      </c>
      <c r="BJ277" s="107">
        <f t="shared" si="62"/>
        <v>0</v>
      </c>
      <c r="BL277">
        <v>234649807812</v>
      </c>
      <c r="BM277" s="117">
        <f t="shared" si="63"/>
        <v>0</v>
      </c>
      <c r="BO277">
        <v>246397100776</v>
      </c>
      <c r="BP277" s="107">
        <f t="shared" si="64"/>
        <v>0</v>
      </c>
    </row>
    <row r="278" spans="1:68">
      <c r="A278" s="48">
        <v>273</v>
      </c>
      <c r="B278" s="48"/>
      <c r="C278" s="48"/>
      <c r="D278" s="67"/>
      <c r="E278" s="67" t="s">
        <v>509</v>
      </c>
      <c r="F278" s="67"/>
      <c r="G278" s="67"/>
      <c r="H278" s="67"/>
      <c r="I278" s="67"/>
      <c r="J278" s="54">
        <v>0</v>
      </c>
      <c r="K278" s="54">
        <v>0</v>
      </c>
      <c r="L278" s="54">
        <v>0</v>
      </c>
      <c r="M278" s="54">
        <v>0</v>
      </c>
      <c r="N278" s="54">
        <v>0</v>
      </c>
      <c r="O278" s="54">
        <v>0</v>
      </c>
      <c r="P278" s="54">
        <v>0</v>
      </c>
      <c r="Q278" s="54">
        <v>0</v>
      </c>
      <c r="R278" s="54">
        <v>0</v>
      </c>
      <c r="S278" s="65">
        <v>0</v>
      </c>
      <c r="T278" s="65">
        <v>0</v>
      </c>
      <c r="U278" s="101">
        <v>0</v>
      </c>
      <c r="V278" s="77">
        <v>0</v>
      </c>
      <c r="W278" s="105">
        <v>0</v>
      </c>
      <c r="X278" s="105">
        <v>892372448</v>
      </c>
      <c r="Y278" s="105">
        <v>892372435</v>
      </c>
      <c r="Z278" s="105">
        <v>892372448</v>
      </c>
      <c r="AA278" s="105">
        <v>892372448</v>
      </c>
      <c r="AB278" s="105">
        <v>892372448</v>
      </c>
      <c r="AC278" s="105">
        <v>892372448</v>
      </c>
      <c r="AD278" s="105">
        <v>892372448</v>
      </c>
      <c r="AE278" s="105">
        <v>892372448</v>
      </c>
      <c r="AF278" s="105">
        <v>892372448</v>
      </c>
      <c r="AG278" s="105">
        <v>892372435</v>
      </c>
      <c r="AH278" s="105">
        <v>892372448</v>
      </c>
      <c r="AI278" s="90">
        <v>892372448</v>
      </c>
      <c r="AJ278" s="79">
        <f t="shared" si="52"/>
        <v>0</v>
      </c>
      <c r="AL278" s="83"/>
      <c r="AM278" s="83" t="s">
        <v>509</v>
      </c>
      <c r="AN278" s="83"/>
      <c r="AO278" s="83"/>
      <c r="AP278" s="83"/>
      <c r="AQ278" s="83"/>
      <c r="AS278" t="str">
        <f t="shared" si="53"/>
        <v>y</v>
      </c>
      <c r="AT278" t="str">
        <f t="shared" si="54"/>
        <v>y</v>
      </c>
      <c r="AU278" t="str">
        <f t="shared" si="55"/>
        <v>y</v>
      </c>
      <c r="AV278" t="str">
        <f t="shared" si="56"/>
        <v>y</v>
      </c>
      <c r="AW278" t="str">
        <f t="shared" si="57"/>
        <v>y</v>
      </c>
      <c r="AX278" t="str">
        <f t="shared" si="58"/>
        <v>y</v>
      </c>
      <c r="AZ278">
        <v>0</v>
      </c>
      <c r="BA278" s="77">
        <f t="shared" si="59"/>
        <v>0</v>
      </c>
      <c r="BC278">
        <v>0</v>
      </c>
      <c r="BD278" s="77">
        <f t="shared" si="60"/>
        <v>0</v>
      </c>
      <c r="BF278">
        <v>892372448</v>
      </c>
      <c r="BG278" s="107">
        <f t="shared" si="61"/>
        <v>0</v>
      </c>
      <c r="BI278">
        <v>892372448</v>
      </c>
      <c r="BJ278" s="107">
        <f t="shared" si="62"/>
        <v>0</v>
      </c>
      <c r="BL278">
        <v>892372448</v>
      </c>
      <c r="BM278" s="117">
        <f t="shared" si="63"/>
        <v>0</v>
      </c>
      <c r="BO278">
        <v>892372448</v>
      </c>
      <c r="BP278" s="107">
        <f t="shared" si="64"/>
        <v>0</v>
      </c>
    </row>
    <row r="279" spans="1:68">
      <c r="A279" s="48">
        <v>274</v>
      </c>
      <c r="B279" s="48"/>
      <c r="C279" s="48"/>
      <c r="D279" s="67"/>
      <c r="E279" s="67" t="s">
        <v>510</v>
      </c>
      <c r="F279" s="67"/>
      <c r="G279" s="67"/>
      <c r="H279" s="67"/>
      <c r="I279" s="67"/>
      <c r="J279" s="54">
        <v>70084706</v>
      </c>
      <c r="K279" s="54">
        <v>92616388</v>
      </c>
      <c r="L279" s="54">
        <v>85603581</v>
      </c>
      <c r="M279" s="54">
        <v>94616006</v>
      </c>
      <c r="N279" s="54">
        <v>92089190</v>
      </c>
      <c r="O279" s="54">
        <v>102157990</v>
      </c>
      <c r="P279" s="54">
        <v>130024760</v>
      </c>
      <c r="Q279" s="54">
        <v>168899468</v>
      </c>
      <c r="R279" s="54">
        <v>156753644</v>
      </c>
      <c r="S279" s="65">
        <v>165695102</v>
      </c>
      <c r="T279" s="65">
        <v>156879156</v>
      </c>
      <c r="U279" s="101">
        <v>150912901</v>
      </c>
      <c r="V279" s="77">
        <v>144778364</v>
      </c>
      <c r="W279" s="105">
        <v>135068990</v>
      </c>
      <c r="X279" s="105">
        <v>134426008</v>
      </c>
      <c r="Y279" s="105">
        <v>123300519</v>
      </c>
      <c r="Z279" s="105">
        <v>148656967</v>
      </c>
      <c r="AA279" s="105">
        <v>502058977</v>
      </c>
      <c r="AB279" s="105">
        <v>595049428</v>
      </c>
      <c r="AC279" s="105">
        <v>616024669</v>
      </c>
      <c r="AD279" s="105">
        <v>633425216</v>
      </c>
      <c r="AE279" s="105">
        <v>659686063</v>
      </c>
      <c r="AF279" s="105">
        <v>699810214</v>
      </c>
      <c r="AG279" s="105">
        <v>123300519</v>
      </c>
      <c r="AH279" s="105">
        <v>667021622</v>
      </c>
      <c r="AI279" s="90">
        <v>667021622</v>
      </c>
      <c r="AJ279" s="79">
        <f t="shared" si="52"/>
        <v>0</v>
      </c>
      <c r="AL279" s="83"/>
      <c r="AM279" s="83" t="s">
        <v>510</v>
      </c>
      <c r="AN279" s="83"/>
      <c r="AO279" s="83"/>
      <c r="AP279" s="83"/>
      <c r="AQ279" s="83"/>
      <c r="AS279" t="str">
        <f t="shared" si="53"/>
        <v>y</v>
      </c>
      <c r="AT279" t="str">
        <f t="shared" si="54"/>
        <v>y</v>
      </c>
      <c r="AU279" t="str">
        <f t="shared" si="55"/>
        <v>y</v>
      </c>
      <c r="AV279" t="str">
        <f t="shared" si="56"/>
        <v>y</v>
      </c>
      <c r="AW279" t="str">
        <f t="shared" si="57"/>
        <v>y</v>
      </c>
      <c r="AX279" t="str">
        <f t="shared" si="58"/>
        <v>y</v>
      </c>
      <c r="AZ279">
        <v>144778364</v>
      </c>
      <c r="BA279" s="77">
        <f t="shared" si="59"/>
        <v>0</v>
      </c>
      <c r="BC279">
        <v>144778364</v>
      </c>
      <c r="BD279" s="77">
        <f t="shared" si="60"/>
        <v>0</v>
      </c>
      <c r="BF279">
        <v>148656967</v>
      </c>
      <c r="BG279" s="107">
        <f t="shared" si="61"/>
        <v>0</v>
      </c>
      <c r="BI279">
        <v>502058977</v>
      </c>
      <c r="BJ279" s="107">
        <f t="shared" si="62"/>
        <v>0</v>
      </c>
      <c r="BL279">
        <v>616024669</v>
      </c>
      <c r="BM279" s="117">
        <f t="shared" si="63"/>
        <v>0</v>
      </c>
      <c r="BO279">
        <v>633425216</v>
      </c>
      <c r="BP279" s="107">
        <f t="shared" si="64"/>
        <v>0</v>
      </c>
    </row>
    <row r="280" spans="1:68">
      <c r="A280" s="48">
        <v>275</v>
      </c>
      <c r="B280" s="48"/>
      <c r="C280" s="48"/>
      <c r="D280" s="67"/>
      <c r="E280" s="67" t="s">
        <v>511</v>
      </c>
      <c r="F280" s="67"/>
      <c r="G280" s="67"/>
      <c r="H280" s="67"/>
      <c r="I280" s="67"/>
      <c r="J280" s="54">
        <v>23157380688</v>
      </c>
      <c r="K280" s="54">
        <v>24926917968</v>
      </c>
      <c r="L280" s="54">
        <v>23838738887</v>
      </c>
      <c r="M280" s="54">
        <v>22063616211</v>
      </c>
      <c r="N280" s="54">
        <v>21546547814</v>
      </c>
      <c r="O280" s="54">
        <v>20046752563</v>
      </c>
      <c r="P280" s="54">
        <v>20490277177</v>
      </c>
      <c r="Q280" s="54">
        <v>19756991999</v>
      </c>
      <c r="R280" s="54">
        <v>18199806589</v>
      </c>
      <c r="S280" s="65">
        <v>17345449101</v>
      </c>
      <c r="T280" s="65">
        <v>18199802442</v>
      </c>
      <c r="U280" s="101">
        <v>20325371143</v>
      </c>
      <c r="V280" s="77">
        <v>19052082451</v>
      </c>
      <c r="W280" s="105">
        <v>17840155350</v>
      </c>
      <c r="X280" s="105">
        <v>28078600221</v>
      </c>
      <c r="Y280" s="105">
        <v>38572767827</v>
      </c>
      <c r="Z280" s="105">
        <v>38073219682</v>
      </c>
      <c r="AA280" s="105">
        <v>44648023689</v>
      </c>
      <c r="AB280" s="105">
        <v>43555344949</v>
      </c>
      <c r="AC280" s="105">
        <v>45646132803</v>
      </c>
      <c r="AD280" s="105">
        <v>43845418960</v>
      </c>
      <c r="AE280" s="105">
        <v>44185527021</v>
      </c>
      <c r="AF280" s="105">
        <v>44732278322</v>
      </c>
      <c r="AG280" s="105">
        <v>38572767827</v>
      </c>
      <c r="AH280" s="105">
        <v>51786289133</v>
      </c>
      <c r="AI280" s="90">
        <v>51786289133</v>
      </c>
      <c r="AJ280" s="79">
        <f t="shared" si="52"/>
        <v>0</v>
      </c>
      <c r="AL280" s="83"/>
      <c r="AM280" s="83" t="s">
        <v>511</v>
      </c>
      <c r="AN280" s="83"/>
      <c r="AO280" s="83"/>
      <c r="AP280" s="83"/>
      <c r="AQ280" s="83"/>
      <c r="AS280" t="str">
        <f t="shared" si="53"/>
        <v>y</v>
      </c>
      <c r="AT280" t="str">
        <f t="shared" si="54"/>
        <v>y</v>
      </c>
      <c r="AU280" t="str">
        <f t="shared" si="55"/>
        <v>y</v>
      </c>
      <c r="AV280" t="str">
        <f t="shared" si="56"/>
        <v>y</v>
      </c>
      <c r="AW280" t="str">
        <f t="shared" si="57"/>
        <v>y</v>
      </c>
      <c r="AX280" t="str">
        <f t="shared" si="58"/>
        <v>y</v>
      </c>
      <c r="AZ280">
        <v>19052082451</v>
      </c>
      <c r="BA280" s="77">
        <f t="shared" si="59"/>
        <v>0</v>
      </c>
      <c r="BC280">
        <v>19052082451</v>
      </c>
      <c r="BD280" s="77">
        <f t="shared" si="60"/>
        <v>0</v>
      </c>
      <c r="BF280">
        <v>38073219682</v>
      </c>
      <c r="BG280" s="107">
        <f t="shared" si="61"/>
        <v>0</v>
      </c>
      <c r="BI280">
        <v>44648023689</v>
      </c>
      <c r="BJ280" s="107">
        <f t="shared" si="62"/>
        <v>0</v>
      </c>
      <c r="BL280">
        <v>45646132803</v>
      </c>
      <c r="BM280" s="117">
        <f t="shared" si="63"/>
        <v>0</v>
      </c>
      <c r="BO280">
        <v>43845418960</v>
      </c>
      <c r="BP280" s="107">
        <f t="shared" si="64"/>
        <v>0</v>
      </c>
    </row>
    <row r="281" spans="1:68">
      <c r="A281" s="48">
        <v>276</v>
      </c>
      <c r="B281" s="48"/>
      <c r="C281" s="48"/>
      <c r="D281" s="67"/>
      <c r="E281" s="67" t="s">
        <v>512</v>
      </c>
      <c r="F281" s="67"/>
      <c r="G281" s="67"/>
      <c r="H281" s="67"/>
      <c r="I281" s="67"/>
      <c r="J281" s="54">
        <v>100408138175</v>
      </c>
      <c r="K281" s="54">
        <v>103801355408</v>
      </c>
      <c r="L281" s="54">
        <v>93924272273</v>
      </c>
      <c r="M281" s="54">
        <v>85357762671</v>
      </c>
      <c r="N281" s="54">
        <v>76470745154</v>
      </c>
      <c r="O281" s="54">
        <v>69330453188</v>
      </c>
      <c r="P281" s="54">
        <v>59169289122</v>
      </c>
      <c r="Q281" s="54">
        <v>52574624045</v>
      </c>
      <c r="R281" s="54">
        <v>41512557908</v>
      </c>
      <c r="S281" s="65">
        <v>31217453935</v>
      </c>
      <c r="T281" s="65">
        <v>32529555327</v>
      </c>
      <c r="U281" s="101">
        <v>33356424648</v>
      </c>
      <c r="V281" s="77">
        <v>30380456688</v>
      </c>
      <c r="W281" s="105">
        <v>30234055839</v>
      </c>
      <c r="X281" s="105">
        <v>70157022641</v>
      </c>
      <c r="Y281" s="105">
        <v>71853165346</v>
      </c>
      <c r="Z281" s="105">
        <v>67725552534</v>
      </c>
      <c r="AA281" s="105">
        <v>75238411072</v>
      </c>
      <c r="AB281" s="105">
        <v>119754077925</v>
      </c>
      <c r="AC281" s="105">
        <v>122130583956</v>
      </c>
      <c r="AD281" s="105">
        <v>119651145035</v>
      </c>
      <c r="AE281" s="105">
        <v>114172930000</v>
      </c>
      <c r="AF281" s="105">
        <v>110935498367</v>
      </c>
      <c r="AG281" s="105">
        <v>71853165346</v>
      </c>
      <c r="AH281" s="105">
        <v>121180653766</v>
      </c>
      <c r="AI281" s="90">
        <v>121180653766</v>
      </c>
      <c r="AJ281" s="79">
        <f t="shared" si="52"/>
        <v>0</v>
      </c>
      <c r="AL281" s="83"/>
      <c r="AM281" s="83" t="s">
        <v>512</v>
      </c>
      <c r="AN281" s="83"/>
      <c r="AO281" s="83"/>
      <c r="AP281" s="83"/>
      <c r="AQ281" s="83"/>
      <c r="AS281" t="str">
        <f t="shared" si="53"/>
        <v>y</v>
      </c>
      <c r="AT281" t="str">
        <f t="shared" si="54"/>
        <v>y</v>
      </c>
      <c r="AU281" t="str">
        <f t="shared" si="55"/>
        <v>y</v>
      </c>
      <c r="AV281" t="str">
        <f t="shared" si="56"/>
        <v>y</v>
      </c>
      <c r="AW281" t="str">
        <f t="shared" si="57"/>
        <v>y</v>
      </c>
      <c r="AX281" t="str">
        <f t="shared" si="58"/>
        <v>y</v>
      </c>
      <c r="AZ281">
        <v>30380456688</v>
      </c>
      <c r="BA281" s="77">
        <f t="shared" si="59"/>
        <v>0</v>
      </c>
      <c r="BC281">
        <v>30380456688</v>
      </c>
      <c r="BD281" s="77">
        <f t="shared" si="60"/>
        <v>0</v>
      </c>
      <c r="BF281">
        <v>67725552534</v>
      </c>
      <c r="BG281" s="107">
        <f t="shared" si="61"/>
        <v>0</v>
      </c>
      <c r="BI281">
        <v>75238411072</v>
      </c>
      <c r="BJ281" s="107">
        <f t="shared" si="62"/>
        <v>0</v>
      </c>
      <c r="BL281">
        <v>122130583956</v>
      </c>
      <c r="BM281" s="117">
        <f t="shared" si="63"/>
        <v>0</v>
      </c>
      <c r="BO281">
        <v>119651145035</v>
      </c>
      <c r="BP281" s="107">
        <f t="shared" si="64"/>
        <v>0</v>
      </c>
    </row>
    <row r="282" spans="1:68">
      <c r="A282" s="48">
        <v>277</v>
      </c>
      <c r="B282" s="48"/>
      <c r="C282" s="48"/>
      <c r="D282" s="67"/>
      <c r="E282" s="67" t="s">
        <v>513</v>
      </c>
      <c r="F282" s="67"/>
      <c r="G282" s="67"/>
      <c r="H282" s="67"/>
      <c r="I282" s="67"/>
      <c r="J282" s="54">
        <v>0</v>
      </c>
      <c r="K282" s="54">
        <v>0</v>
      </c>
      <c r="L282" s="54">
        <v>0</v>
      </c>
      <c r="M282" s="54">
        <v>0</v>
      </c>
      <c r="N282" s="54">
        <v>0</v>
      </c>
      <c r="O282" s="54">
        <v>0</v>
      </c>
      <c r="P282" s="54">
        <v>0</v>
      </c>
      <c r="Q282" s="54">
        <v>0</v>
      </c>
      <c r="R282" s="54">
        <v>0</v>
      </c>
      <c r="S282" s="65">
        <v>0</v>
      </c>
      <c r="T282" s="65">
        <v>0</v>
      </c>
      <c r="U282" s="101">
        <v>0</v>
      </c>
      <c r="V282" s="77">
        <v>0</v>
      </c>
      <c r="W282" s="105">
        <v>0</v>
      </c>
      <c r="X282" s="105">
        <v>0</v>
      </c>
      <c r="Y282" s="105">
        <v>0</v>
      </c>
      <c r="Z282" s="105">
        <v>3909061545</v>
      </c>
      <c r="AA282" s="105">
        <v>3774297563</v>
      </c>
      <c r="AB282" s="105">
        <v>3774297563</v>
      </c>
      <c r="AC282" s="105">
        <v>3752823345</v>
      </c>
      <c r="AD282" s="105">
        <v>3752823345</v>
      </c>
      <c r="AE282" s="105">
        <v>3752823345</v>
      </c>
      <c r="AF282" s="105">
        <v>3752823345</v>
      </c>
      <c r="AG282" s="105">
        <v>0</v>
      </c>
      <c r="AH282" s="105">
        <v>3435260385</v>
      </c>
      <c r="AI282" s="90">
        <v>3435260385</v>
      </c>
      <c r="AJ282" s="79">
        <f t="shared" si="52"/>
        <v>0</v>
      </c>
      <c r="AL282" s="83"/>
      <c r="AM282" s="83" t="s">
        <v>513</v>
      </c>
      <c r="AN282" s="83"/>
      <c r="AO282" s="83"/>
      <c r="AP282" s="83"/>
      <c r="AQ282" s="83"/>
      <c r="AS282" t="str">
        <f t="shared" si="53"/>
        <v>y</v>
      </c>
      <c r="AT282" t="str">
        <f t="shared" si="54"/>
        <v>y</v>
      </c>
      <c r="AU282" t="str">
        <f t="shared" si="55"/>
        <v>y</v>
      </c>
      <c r="AV282" t="str">
        <f t="shared" si="56"/>
        <v>y</v>
      </c>
      <c r="AW282" t="str">
        <f t="shared" si="57"/>
        <v>y</v>
      </c>
      <c r="AX282" t="str">
        <f t="shared" si="58"/>
        <v>y</v>
      </c>
      <c r="AZ282">
        <v>0</v>
      </c>
      <c r="BA282" s="77">
        <f t="shared" si="59"/>
        <v>0</v>
      </c>
      <c r="BC282">
        <v>0</v>
      </c>
      <c r="BD282" s="77">
        <f t="shared" si="60"/>
        <v>0</v>
      </c>
      <c r="BF282">
        <v>3909061545</v>
      </c>
      <c r="BG282" s="107">
        <f t="shared" si="61"/>
        <v>0</v>
      </c>
      <c r="BI282">
        <v>3774297563</v>
      </c>
      <c r="BJ282" s="107">
        <f t="shared" si="62"/>
        <v>0</v>
      </c>
      <c r="BL282">
        <v>3752823345</v>
      </c>
      <c r="BM282" s="117">
        <f t="shared" si="63"/>
        <v>0</v>
      </c>
      <c r="BO282">
        <v>3752823345</v>
      </c>
      <c r="BP282" s="107">
        <f t="shared" si="64"/>
        <v>0</v>
      </c>
    </row>
    <row r="283" spans="1:68">
      <c r="A283" s="48">
        <v>278</v>
      </c>
      <c r="B283" s="48"/>
      <c r="C283" s="48"/>
      <c r="D283" s="67"/>
      <c r="E283" s="67" t="s">
        <v>514</v>
      </c>
      <c r="F283" s="67"/>
      <c r="G283" s="67"/>
      <c r="H283" s="67"/>
      <c r="I283" s="67"/>
      <c r="J283" s="54">
        <v>0</v>
      </c>
      <c r="K283" s="54">
        <v>0</v>
      </c>
      <c r="L283" s="54">
        <v>0</v>
      </c>
      <c r="M283" s="54">
        <v>0</v>
      </c>
      <c r="N283" s="54">
        <v>0</v>
      </c>
      <c r="O283" s="54">
        <v>0</v>
      </c>
      <c r="P283" s="54">
        <v>0</v>
      </c>
      <c r="Q283" s="54">
        <v>0</v>
      </c>
      <c r="R283" s="54">
        <v>0</v>
      </c>
      <c r="S283" s="65">
        <v>0</v>
      </c>
      <c r="T283" s="65">
        <v>0</v>
      </c>
      <c r="U283" s="101">
        <v>0</v>
      </c>
      <c r="V283" s="77">
        <v>0</v>
      </c>
      <c r="W283" s="105">
        <v>0</v>
      </c>
      <c r="X283" s="105">
        <v>0</v>
      </c>
      <c r="Y283" s="105">
        <v>0</v>
      </c>
      <c r="Z283" s="105">
        <v>0</v>
      </c>
      <c r="AA283" s="105">
        <v>0</v>
      </c>
      <c r="AB283" s="105">
        <v>0</v>
      </c>
      <c r="AC283" s="105">
        <v>0</v>
      </c>
      <c r="AD283" s="105">
        <v>0</v>
      </c>
      <c r="AE283" s="105">
        <v>0</v>
      </c>
      <c r="AF283" s="105">
        <v>0</v>
      </c>
      <c r="AG283" s="105">
        <v>0</v>
      </c>
      <c r="AH283" s="105">
        <v>0</v>
      </c>
      <c r="AI283" s="90">
        <v>0</v>
      </c>
      <c r="AJ283" s="79">
        <f t="shared" si="52"/>
        <v>0</v>
      </c>
      <c r="AL283" s="83"/>
      <c r="AM283" s="83" t="s">
        <v>514</v>
      </c>
      <c r="AN283" s="83"/>
      <c r="AO283" s="83"/>
      <c r="AP283" s="83"/>
      <c r="AQ283" s="83"/>
      <c r="AS283" t="str">
        <f t="shared" si="53"/>
        <v>y</v>
      </c>
      <c r="AT283" t="str">
        <f t="shared" si="54"/>
        <v>y</v>
      </c>
      <c r="AU283" t="str">
        <f t="shared" si="55"/>
        <v>y</v>
      </c>
      <c r="AV283" t="str">
        <f t="shared" si="56"/>
        <v>y</v>
      </c>
      <c r="AW283" t="str">
        <f t="shared" si="57"/>
        <v>y</v>
      </c>
      <c r="AX283" t="str">
        <f t="shared" si="58"/>
        <v>y</v>
      </c>
      <c r="AZ283">
        <v>0</v>
      </c>
      <c r="BA283" s="77">
        <f t="shared" si="59"/>
        <v>0</v>
      </c>
      <c r="BC283">
        <v>0</v>
      </c>
      <c r="BD283" s="77">
        <f t="shared" si="60"/>
        <v>0</v>
      </c>
      <c r="BF283">
        <v>0</v>
      </c>
      <c r="BG283" s="107">
        <f t="shared" si="61"/>
        <v>0</v>
      </c>
      <c r="BI283">
        <v>0</v>
      </c>
      <c r="BJ283" s="107">
        <f t="shared" si="62"/>
        <v>0</v>
      </c>
      <c r="BL283">
        <v>0</v>
      </c>
      <c r="BM283" s="117">
        <f t="shared" si="63"/>
        <v>0</v>
      </c>
      <c r="BO283">
        <v>0</v>
      </c>
      <c r="BP283" s="107">
        <f t="shared" si="64"/>
        <v>0</v>
      </c>
    </row>
    <row r="284" spans="1:68">
      <c r="A284" s="48">
        <v>279</v>
      </c>
      <c r="B284" s="48"/>
      <c r="C284" s="48"/>
      <c r="D284" s="67"/>
      <c r="E284" s="67" t="s">
        <v>515</v>
      </c>
      <c r="F284" s="67"/>
      <c r="G284" s="67"/>
      <c r="H284" s="67"/>
      <c r="I284" s="67"/>
      <c r="J284" s="54">
        <v>31899997932</v>
      </c>
      <c r="K284" s="54">
        <v>34453531152</v>
      </c>
      <c r="L284" s="54">
        <v>34526111078</v>
      </c>
      <c r="M284" s="54">
        <v>33552262645</v>
      </c>
      <c r="N284" s="54">
        <v>31432208828</v>
      </c>
      <c r="O284" s="54">
        <v>29467260874</v>
      </c>
      <c r="P284" s="54">
        <v>27735236453</v>
      </c>
      <c r="Q284" s="54">
        <v>24072066515</v>
      </c>
      <c r="R284" s="54">
        <v>36259594290</v>
      </c>
      <c r="S284" s="65">
        <v>34197676379</v>
      </c>
      <c r="T284" s="65">
        <v>33004414183</v>
      </c>
      <c r="U284" s="101">
        <v>28859683311</v>
      </c>
      <c r="V284" s="77">
        <v>36737015269</v>
      </c>
      <c r="W284" s="105">
        <v>35250533338</v>
      </c>
      <c r="X284" s="105">
        <v>54514823833</v>
      </c>
      <c r="Y284" s="105">
        <v>50881465473</v>
      </c>
      <c r="Z284" s="105">
        <v>65285964734</v>
      </c>
      <c r="AA284" s="105">
        <v>67076031406</v>
      </c>
      <c r="AB284" s="105">
        <v>63569537896</v>
      </c>
      <c r="AC284" s="105">
        <v>61611870591</v>
      </c>
      <c r="AD284" s="105">
        <v>77621915772</v>
      </c>
      <c r="AE284" s="105">
        <v>74055727444</v>
      </c>
      <c r="AF284" s="105">
        <v>69997833499</v>
      </c>
      <c r="AG284" s="105">
        <v>50881465473</v>
      </c>
      <c r="AH284" s="105">
        <v>64715048031</v>
      </c>
      <c r="AI284" s="90">
        <v>64715048031</v>
      </c>
      <c r="AJ284" s="79">
        <f t="shared" si="52"/>
        <v>0</v>
      </c>
      <c r="AL284" s="83"/>
      <c r="AM284" s="83" t="s">
        <v>515</v>
      </c>
      <c r="AN284" s="83"/>
      <c r="AO284" s="83"/>
      <c r="AP284" s="83"/>
      <c r="AQ284" s="83"/>
      <c r="AS284" t="str">
        <f t="shared" si="53"/>
        <v>y</v>
      </c>
      <c r="AT284" t="str">
        <f t="shared" si="54"/>
        <v>y</v>
      </c>
      <c r="AU284" t="str">
        <f t="shared" si="55"/>
        <v>y</v>
      </c>
      <c r="AV284" t="str">
        <f t="shared" si="56"/>
        <v>y</v>
      </c>
      <c r="AW284" t="str">
        <f t="shared" si="57"/>
        <v>y</v>
      </c>
      <c r="AX284" t="str">
        <f t="shared" si="58"/>
        <v>y</v>
      </c>
      <c r="AZ284">
        <v>36737015269</v>
      </c>
      <c r="BA284" s="77">
        <f t="shared" si="59"/>
        <v>0</v>
      </c>
      <c r="BC284">
        <v>36737015269</v>
      </c>
      <c r="BD284" s="77">
        <f t="shared" si="60"/>
        <v>0</v>
      </c>
      <c r="BF284">
        <v>65285964734</v>
      </c>
      <c r="BG284" s="107">
        <f t="shared" si="61"/>
        <v>0</v>
      </c>
      <c r="BI284">
        <v>67076031406</v>
      </c>
      <c r="BJ284" s="107">
        <f t="shared" si="62"/>
        <v>0</v>
      </c>
      <c r="BL284">
        <v>61611870591</v>
      </c>
      <c r="BM284" s="117">
        <f t="shared" si="63"/>
        <v>0</v>
      </c>
      <c r="BO284">
        <v>77621915772</v>
      </c>
      <c r="BP284" s="107">
        <f t="shared" si="64"/>
        <v>0</v>
      </c>
    </row>
    <row r="285" spans="1:68">
      <c r="A285" s="48">
        <v>280</v>
      </c>
      <c r="B285" s="48"/>
      <c r="C285" s="48"/>
      <c r="D285" s="67"/>
      <c r="E285" s="67" t="s">
        <v>516</v>
      </c>
      <c r="F285" s="67"/>
      <c r="G285" s="67"/>
      <c r="H285" s="67"/>
      <c r="I285" s="67"/>
      <c r="J285" s="54">
        <v>0</v>
      </c>
      <c r="K285" s="54">
        <v>0</v>
      </c>
      <c r="L285" s="54">
        <v>0</v>
      </c>
      <c r="M285" s="54">
        <v>0</v>
      </c>
      <c r="N285" s="54">
        <v>0</v>
      </c>
      <c r="O285" s="54">
        <v>0</v>
      </c>
      <c r="P285" s="54">
        <v>0</v>
      </c>
      <c r="Q285" s="54">
        <v>0</v>
      </c>
      <c r="R285" s="54">
        <v>0</v>
      </c>
      <c r="S285" s="65">
        <v>0</v>
      </c>
      <c r="T285" s="65">
        <v>0</v>
      </c>
      <c r="U285" s="101">
        <v>0</v>
      </c>
      <c r="V285" s="77">
        <v>0</v>
      </c>
      <c r="W285" s="105">
        <v>0</v>
      </c>
      <c r="X285" s="105">
        <v>0</v>
      </c>
      <c r="Y285" s="105">
        <v>0</v>
      </c>
      <c r="Z285" s="105">
        <v>0</v>
      </c>
      <c r="AA285" s="105">
        <v>0</v>
      </c>
      <c r="AB285" s="105">
        <v>0</v>
      </c>
      <c r="AC285" s="105">
        <v>0</v>
      </c>
      <c r="AD285" s="105">
        <v>0</v>
      </c>
      <c r="AE285" s="105">
        <v>0</v>
      </c>
      <c r="AF285" s="105">
        <v>0</v>
      </c>
      <c r="AG285" s="105">
        <v>0</v>
      </c>
      <c r="AH285" s="105">
        <v>0</v>
      </c>
      <c r="AI285" s="90">
        <v>0</v>
      </c>
      <c r="AJ285" s="79">
        <f t="shared" si="52"/>
        <v>0</v>
      </c>
      <c r="AL285" s="83"/>
      <c r="AM285" s="83" t="s">
        <v>516</v>
      </c>
      <c r="AN285" s="83"/>
      <c r="AO285" s="83"/>
      <c r="AP285" s="83"/>
      <c r="AQ285" s="83"/>
      <c r="AS285" t="str">
        <f t="shared" si="53"/>
        <v>y</v>
      </c>
      <c r="AT285" t="str">
        <f t="shared" si="54"/>
        <v>y</v>
      </c>
      <c r="AU285" t="str">
        <f t="shared" si="55"/>
        <v>y</v>
      </c>
      <c r="AV285" t="str">
        <f t="shared" si="56"/>
        <v>y</v>
      </c>
      <c r="AW285" t="str">
        <f t="shared" si="57"/>
        <v>y</v>
      </c>
      <c r="AX285" t="str">
        <f t="shared" si="58"/>
        <v>y</v>
      </c>
      <c r="AZ285">
        <v>0</v>
      </c>
      <c r="BA285" s="77">
        <f t="shared" si="59"/>
        <v>0</v>
      </c>
      <c r="BC285">
        <v>0</v>
      </c>
      <c r="BD285" s="77">
        <f t="shared" si="60"/>
        <v>0</v>
      </c>
      <c r="BF285">
        <v>0</v>
      </c>
      <c r="BG285" s="107">
        <f t="shared" si="61"/>
        <v>0</v>
      </c>
      <c r="BI285">
        <v>0</v>
      </c>
      <c r="BJ285" s="107">
        <f t="shared" si="62"/>
        <v>0</v>
      </c>
      <c r="BL285">
        <v>0</v>
      </c>
      <c r="BM285" s="117">
        <f t="shared" si="63"/>
        <v>0</v>
      </c>
      <c r="BO285">
        <v>0</v>
      </c>
      <c r="BP285" s="107">
        <f t="shared" si="64"/>
        <v>0</v>
      </c>
    </row>
    <row r="286" spans="1:68">
      <c r="A286" s="48">
        <v>281</v>
      </c>
      <c r="B286" s="48"/>
      <c r="C286" s="48"/>
      <c r="D286" s="67" t="s">
        <v>160</v>
      </c>
      <c r="E286" s="67"/>
      <c r="F286" s="67"/>
      <c r="G286" s="67"/>
      <c r="H286" s="67"/>
      <c r="I286" s="67"/>
      <c r="J286" s="54">
        <v>6647807061</v>
      </c>
      <c r="K286" s="54">
        <v>6741290022</v>
      </c>
      <c r="L286" s="54">
        <v>6535627508</v>
      </c>
      <c r="M286" s="54">
        <v>3860528808.9999995</v>
      </c>
      <c r="N286" s="54">
        <v>5445370481</v>
      </c>
      <c r="O286" s="54">
        <v>57099641536.916016</v>
      </c>
      <c r="P286" s="54">
        <v>33516184117.877991</v>
      </c>
      <c r="Q286" s="54">
        <v>42096440384</v>
      </c>
      <c r="R286" s="54">
        <v>25435975034</v>
      </c>
      <c r="S286" s="65">
        <v>4446708725</v>
      </c>
      <c r="T286" s="65">
        <v>4605394506</v>
      </c>
      <c r="U286" s="101">
        <v>5316476029</v>
      </c>
      <c r="V286" s="77">
        <v>5344528759</v>
      </c>
      <c r="W286" s="105">
        <v>5436909301</v>
      </c>
      <c r="X286" s="105">
        <v>57033342270.330795</v>
      </c>
      <c r="Y286" s="105">
        <v>56616325778</v>
      </c>
      <c r="Z286" s="105">
        <v>54962697785</v>
      </c>
      <c r="AA286" s="105">
        <v>50798927145</v>
      </c>
      <c r="AB286" s="105">
        <v>50575291184</v>
      </c>
      <c r="AC286" s="105">
        <v>62065292601</v>
      </c>
      <c r="AD286" s="105">
        <v>57951273817</v>
      </c>
      <c r="AE286" s="105">
        <v>55678799838</v>
      </c>
      <c r="AF286" s="105">
        <v>56364182233</v>
      </c>
      <c r="AG286" s="105">
        <v>56616325778</v>
      </c>
      <c r="AH286" s="105">
        <v>62638950450</v>
      </c>
      <c r="AI286" s="90">
        <v>62638950450</v>
      </c>
      <c r="AJ286" s="79">
        <f t="shared" si="52"/>
        <v>0</v>
      </c>
      <c r="AL286" s="83" t="s">
        <v>160</v>
      </c>
      <c r="AM286" s="83"/>
      <c r="AN286" s="83"/>
      <c r="AO286" s="83"/>
      <c r="AP286" s="83"/>
      <c r="AQ286" s="83"/>
      <c r="AS286" t="str">
        <f t="shared" si="53"/>
        <v>y</v>
      </c>
      <c r="AT286" t="str">
        <f t="shared" si="54"/>
        <v>y</v>
      </c>
      <c r="AU286" t="str">
        <f t="shared" si="55"/>
        <v>y</v>
      </c>
      <c r="AV286" t="str">
        <f t="shared" si="56"/>
        <v>y</v>
      </c>
      <c r="AW286" t="str">
        <f t="shared" si="57"/>
        <v>y</v>
      </c>
      <c r="AX286" t="str">
        <f t="shared" si="58"/>
        <v>y</v>
      </c>
      <c r="AZ286">
        <v>5344528759</v>
      </c>
      <c r="BA286" s="77">
        <f t="shared" si="59"/>
        <v>0</v>
      </c>
      <c r="BC286">
        <v>5344528759</v>
      </c>
      <c r="BD286" s="77">
        <f t="shared" si="60"/>
        <v>0</v>
      </c>
      <c r="BF286">
        <v>54962697785</v>
      </c>
      <c r="BG286" s="107">
        <f t="shared" si="61"/>
        <v>0</v>
      </c>
      <c r="BI286">
        <v>50797913174</v>
      </c>
      <c r="BJ286" s="107">
        <f t="shared" si="62"/>
        <v>-1013971</v>
      </c>
      <c r="BL286">
        <v>62065292601</v>
      </c>
      <c r="BM286" s="117">
        <f t="shared" si="63"/>
        <v>0</v>
      </c>
      <c r="BO286">
        <v>57951273817</v>
      </c>
      <c r="BP286" s="107">
        <f t="shared" si="64"/>
        <v>0</v>
      </c>
    </row>
    <row r="287" spans="1:68">
      <c r="A287" s="48">
        <v>282</v>
      </c>
      <c r="B287" s="48"/>
      <c r="C287" s="48"/>
      <c r="D287" s="66" t="s">
        <v>162</v>
      </c>
      <c r="E287" s="66"/>
      <c r="F287" s="66"/>
      <c r="G287" s="66"/>
      <c r="H287" s="66"/>
      <c r="I287" s="66"/>
      <c r="J287" s="54">
        <v>8778163706312</v>
      </c>
      <c r="K287" s="54">
        <v>9795918338536</v>
      </c>
      <c r="L287" s="54">
        <v>9521072840322</v>
      </c>
      <c r="M287" s="54">
        <v>5003984301269</v>
      </c>
      <c r="N287" s="54">
        <v>11029928427307.449</v>
      </c>
      <c r="O287" s="54">
        <v>8029781181482.9404</v>
      </c>
      <c r="P287" s="54">
        <v>7895208628455.6563</v>
      </c>
      <c r="Q287" s="54">
        <v>4977079939185</v>
      </c>
      <c r="R287" s="54">
        <v>5118021791793</v>
      </c>
      <c r="S287" s="65">
        <v>9146621292790</v>
      </c>
      <c r="T287" s="65">
        <v>7301714173349</v>
      </c>
      <c r="U287" s="101">
        <v>5072505604570</v>
      </c>
      <c r="V287" s="77">
        <v>5742808046651</v>
      </c>
      <c r="W287" s="105">
        <v>9764066298397</v>
      </c>
      <c r="X287" s="105">
        <v>22560259186082.785</v>
      </c>
      <c r="Y287" s="105">
        <v>15007790102705.664</v>
      </c>
      <c r="Z287" s="105">
        <v>25563577927853.031</v>
      </c>
      <c r="AA287" s="105">
        <v>19669012345849</v>
      </c>
      <c r="AB287" s="105">
        <v>19024779308173</v>
      </c>
      <c r="AC287" s="105">
        <v>14372643558098</v>
      </c>
      <c r="AD287" s="105">
        <v>17766816962183</v>
      </c>
      <c r="AE287" s="105">
        <v>19511615777142</v>
      </c>
      <c r="AF287" s="105">
        <v>19850297405014</v>
      </c>
      <c r="AG287" s="105">
        <v>15007790102705.664</v>
      </c>
      <c r="AH287" s="105">
        <v>13541055284241</v>
      </c>
      <c r="AI287" s="90">
        <v>13541055284241</v>
      </c>
      <c r="AJ287" s="79">
        <f t="shared" si="52"/>
        <v>0</v>
      </c>
      <c r="AL287" s="82" t="s">
        <v>162</v>
      </c>
      <c r="AM287" s="82"/>
      <c r="AN287" s="82"/>
      <c r="AO287" s="82"/>
      <c r="AP287" s="82"/>
      <c r="AQ287" s="82"/>
      <c r="AS287" t="str">
        <f t="shared" si="53"/>
        <v>y</v>
      </c>
      <c r="AT287" t="str">
        <f t="shared" si="54"/>
        <v>y</v>
      </c>
      <c r="AU287" t="str">
        <f t="shared" si="55"/>
        <v>y</v>
      </c>
      <c r="AV287" t="str">
        <f t="shared" si="56"/>
        <v>y</v>
      </c>
      <c r="AW287" t="str">
        <f t="shared" si="57"/>
        <v>y</v>
      </c>
      <c r="AX287" t="str">
        <f t="shared" si="58"/>
        <v>y</v>
      </c>
      <c r="AZ287">
        <v>5742797589089</v>
      </c>
      <c r="BA287" s="77">
        <f t="shared" si="59"/>
        <v>-10457562</v>
      </c>
      <c r="BC287">
        <v>5742808046651</v>
      </c>
      <c r="BD287" s="77">
        <f t="shared" si="60"/>
        <v>0</v>
      </c>
      <c r="BF287">
        <v>25563577927853.031</v>
      </c>
      <c r="BG287" s="107">
        <f t="shared" si="61"/>
        <v>0</v>
      </c>
      <c r="BI287">
        <v>19630109227187</v>
      </c>
      <c r="BJ287" s="107">
        <f t="shared" si="62"/>
        <v>-38903118662</v>
      </c>
      <c r="BL287">
        <v>14381563871897</v>
      </c>
      <c r="BM287" s="117">
        <f t="shared" si="63"/>
        <v>8920313799</v>
      </c>
      <c r="BO287">
        <v>17766816962183</v>
      </c>
      <c r="BP287" s="107">
        <f t="shared" si="64"/>
        <v>0</v>
      </c>
    </row>
    <row r="288" spans="1:68">
      <c r="A288" s="48">
        <v>283</v>
      </c>
      <c r="B288" s="48"/>
      <c r="C288" s="48"/>
      <c r="D288" s="69"/>
      <c r="E288" s="69" t="s">
        <v>163</v>
      </c>
      <c r="F288" s="69"/>
      <c r="G288" s="69"/>
      <c r="H288" s="69"/>
      <c r="I288" s="69"/>
      <c r="J288" s="54">
        <v>-42379637058</v>
      </c>
      <c r="K288" s="54">
        <v>-42925437087</v>
      </c>
      <c r="L288" s="54">
        <v>-40441361949</v>
      </c>
      <c r="M288" s="54">
        <v>-39908163620</v>
      </c>
      <c r="N288" s="54">
        <v>-37714716935</v>
      </c>
      <c r="O288" s="54">
        <v>-35133676101</v>
      </c>
      <c r="P288" s="54">
        <v>-32959404534</v>
      </c>
      <c r="Q288" s="54">
        <v>-31649443005</v>
      </c>
      <c r="R288" s="54">
        <v>-30071226899</v>
      </c>
      <c r="S288" s="65">
        <v>-27910643617</v>
      </c>
      <c r="T288" s="65">
        <v>-27840394212</v>
      </c>
      <c r="U288" s="101">
        <v>-26983122078</v>
      </c>
      <c r="V288" s="77">
        <v>-23817907307</v>
      </c>
      <c r="W288" s="105">
        <v>-23772431131</v>
      </c>
      <c r="X288" s="105">
        <v>-36735854691</v>
      </c>
      <c r="Y288" s="105">
        <v>-35164435881</v>
      </c>
      <c r="Z288" s="105">
        <v>-32477138346</v>
      </c>
      <c r="AA288" s="105">
        <v>-36242801281</v>
      </c>
      <c r="AB288" s="105">
        <v>-33390272716</v>
      </c>
      <c r="AC288" s="105">
        <v>-30696188987</v>
      </c>
      <c r="AD288" s="105">
        <v>-29715573309</v>
      </c>
      <c r="AE288" s="105">
        <v>-31318028511</v>
      </c>
      <c r="AF288" s="105">
        <v>-30974147624</v>
      </c>
      <c r="AG288" s="105">
        <v>-35164435881</v>
      </c>
      <c r="AH288" s="105">
        <v>-31339387589</v>
      </c>
      <c r="AI288" s="90">
        <v>-31339387589</v>
      </c>
      <c r="AJ288" s="79">
        <f t="shared" si="52"/>
        <v>0</v>
      </c>
      <c r="AL288" s="83"/>
      <c r="AM288" s="83" t="s">
        <v>163</v>
      </c>
      <c r="AN288" s="83"/>
      <c r="AO288" s="83"/>
      <c r="AP288" s="83"/>
      <c r="AQ288" s="83"/>
      <c r="AS288" t="str">
        <f t="shared" si="53"/>
        <v>y</v>
      </c>
      <c r="AT288" t="str">
        <f t="shared" si="54"/>
        <v>y</v>
      </c>
      <c r="AU288" t="str">
        <f t="shared" si="55"/>
        <v>y</v>
      </c>
      <c r="AV288" t="str">
        <f t="shared" si="56"/>
        <v>y</v>
      </c>
      <c r="AW288" t="str">
        <f t="shared" si="57"/>
        <v>y</v>
      </c>
      <c r="AX288" t="str">
        <f t="shared" si="58"/>
        <v>y</v>
      </c>
      <c r="AZ288">
        <v>-23817907307</v>
      </c>
      <c r="BA288" s="77">
        <f t="shared" si="59"/>
        <v>0</v>
      </c>
      <c r="BC288">
        <v>-23817907307</v>
      </c>
      <c r="BD288" s="77">
        <f t="shared" si="60"/>
        <v>0</v>
      </c>
      <c r="BF288">
        <v>-32477138346</v>
      </c>
      <c r="BG288" s="107">
        <f t="shared" si="61"/>
        <v>0</v>
      </c>
      <c r="BI288">
        <v>-36242801281</v>
      </c>
      <c r="BJ288" s="107">
        <f t="shared" si="62"/>
        <v>0</v>
      </c>
      <c r="BL288">
        <v>-30696188987</v>
      </c>
      <c r="BM288" s="117">
        <f t="shared" si="63"/>
        <v>0</v>
      </c>
      <c r="BO288">
        <v>-29715573309</v>
      </c>
      <c r="BP288" s="107">
        <f t="shared" si="64"/>
        <v>0</v>
      </c>
    </row>
    <row r="289" spans="1:68">
      <c r="A289" s="48">
        <v>284</v>
      </c>
      <c r="B289" s="48"/>
      <c r="C289" s="48"/>
      <c r="D289" s="69"/>
      <c r="E289" s="69" t="s">
        <v>164</v>
      </c>
      <c r="F289" s="69"/>
      <c r="G289" s="69"/>
      <c r="H289" s="69"/>
      <c r="I289" s="69"/>
      <c r="J289" s="54">
        <v>0</v>
      </c>
      <c r="K289" s="54">
        <v>0</v>
      </c>
      <c r="L289" s="54">
        <v>0</v>
      </c>
      <c r="M289" s="54">
        <v>0</v>
      </c>
      <c r="N289" s="54">
        <v>0</v>
      </c>
      <c r="O289" s="54">
        <v>0</v>
      </c>
      <c r="P289" s="54">
        <v>0</v>
      </c>
      <c r="Q289" s="54">
        <v>0</v>
      </c>
      <c r="R289" s="54">
        <v>0</v>
      </c>
      <c r="S289" s="65">
        <v>0</v>
      </c>
      <c r="T289" s="65">
        <v>0</v>
      </c>
      <c r="U289" s="101">
        <v>0</v>
      </c>
      <c r="V289" s="77">
        <v>0</v>
      </c>
      <c r="W289" s="105">
        <v>0</v>
      </c>
      <c r="X289" s="105">
        <v>0</v>
      </c>
      <c r="Y289" s="105">
        <v>0</v>
      </c>
      <c r="Z289" s="105">
        <v>0</v>
      </c>
      <c r="AA289" s="105">
        <v>0</v>
      </c>
      <c r="AB289" s="105">
        <v>0</v>
      </c>
      <c r="AC289" s="105">
        <v>0</v>
      </c>
      <c r="AD289" s="105">
        <v>0</v>
      </c>
      <c r="AE289" s="105">
        <v>0</v>
      </c>
      <c r="AF289" s="105">
        <v>0</v>
      </c>
      <c r="AG289" s="105">
        <v>0</v>
      </c>
      <c r="AH289" s="105">
        <v>0</v>
      </c>
      <c r="AI289" s="90">
        <v>0</v>
      </c>
      <c r="AJ289" s="79">
        <f t="shared" si="52"/>
        <v>0</v>
      </c>
      <c r="AL289" s="83"/>
      <c r="AM289" s="83" t="s">
        <v>164</v>
      </c>
      <c r="AN289" s="83"/>
      <c r="AO289" s="83"/>
      <c r="AP289" s="83"/>
      <c r="AQ289" s="83"/>
      <c r="AS289" t="str">
        <f t="shared" si="53"/>
        <v>y</v>
      </c>
      <c r="AT289" t="str">
        <f t="shared" si="54"/>
        <v>y</v>
      </c>
      <c r="AU289" t="str">
        <f t="shared" si="55"/>
        <v>y</v>
      </c>
      <c r="AV289" t="str">
        <f t="shared" si="56"/>
        <v>y</v>
      </c>
      <c r="AW289" t="str">
        <f t="shared" si="57"/>
        <v>y</v>
      </c>
      <c r="AX289" t="str">
        <f t="shared" si="58"/>
        <v>y</v>
      </c>
      <c r="AZ289">
        <v>0</v>
      </c>
      <c r="BA289" s="77">
        <f t="shared" si="59"/>
        <v>0</v>
      </c>
      <c r="BC289">
        <v>0</v>
      </c>
      <c r="BD289" s="77">
        <f t="shared" si="60"/>
        <v>0</v>
      </c>
      <c r="BF289">
        <v>0</v>
      </c>
      <c r="BG289" s="107">
        <f t="shared" si="61"/>
        <v>0</v>
      </c>
      <c r="BI289">
        <v>0</v>
      </c>
      <c r="BJ289" s="107">
        <f t="shared" si="62"/>
        <v>0</v>
      </c>
      <c r="BL289">
        <v>0</v>
      </c>
      <c r="BM289" s="117">
        <f t="shared" si="63"/>
        <v>0</v>
      </c>
      <c r="BO289">
        <v>0</v>
      </c>
      <c r="BP289" s="107">
        <f t="shared" si="64"/>
        <v>0</v>
      </c>
    </row>
    <row r="290" spans="1:68">
      <c r="A290" s="48">
        <v>285</v>
      </c>
      <c r="B290" s="48"/>
      <c r="C290" s="48"/>
      <c r="D290" s="67"/>
      <c r="E290" s="67" t="s">
        <v>165</v>
      </c>
      <c r="F290" s="67"/>
      <c r="G290" s="67"/>
      <c r="H290" s="67"/>
      <c r="I290" s="67"/>
      <c r="J290" s="54">
        <v>-66856457356</v>
      </c>
      <c r="K290" s="54">
        <v>-68433693977</v>
      </c>
      <c r="L290" s="54">
        <v>-68549037481</v>
      </c>
      <c r="M290" s="54">
        <v>-71288049832</v>
      </c>
      <c r="N290" s="54">
        <v>-70863801191</v>
      </c>
      <c r="O290" s="54">
        <v>-7567535197</v>
      </c>
      <c r="P290" s="54">
        <v>-5843121827</v>
      </c>
      <c r="Q290" s="54">
        <v>-4654541058</v>
      </c>
      <c r="R290" s="54">
        <v>-4692070606</v>
      </c>
      <c r="S290" s="65">
        <v>-8221055612</v>
      </c>
      <c r="T290" s="65">
        <v>-18239734888</v>
      </c>
      <c r="U290" s="101">
        <v>-7380720085</v>
      </c>
      <c r="V290" s="77">
        <v>-5907387070</v>
      </c>
      <c r="W290" s="105">
        <v>-5698023212</v>
      </c>
      <c r="X290" s="105">
        <v>-12795641396</v>
      </c>
      <c r="Y290" s="105">
        <v>-12793067637</v>
      </c>
      <c r="Z290" s="105">
        <v>-14372920403</v>
      </c>
      <c r="AA290" s="105">
        <v>-11740586055</v>
      </c>
      <c r="AB290" s="105">
        <v>-19976519961</v>
      </c>
      <c r="AC290" s="105">
        <v>-14192610886</v>
      </c>
      <c r="AD290" s="105">
        <v>-13910408785</v>
      </c>
      <c r="AE290" s="105">
        <v>-11928683438</v>
      </c>
      <c r="AF290" s="105">
        <v>-12024760688</v>
      </c>
      <c r="AG290" s="105">
        <v>-12793067637</v>
      </c>
      <c r="AH290" s="105">
        <v>-10713047075</v>
      </c>
      <c r="AI290" s="90">
        <v>-10713047075</v>
      </c>
      <c r="AJ290" s="79">
        <f t="shared" si="52"/>
        <v>0</v>
      </c>
      <c r="AL290" s="83"/>
      <c r="AM290" s="83" t="s">
        <v>165</v>
      </c>
      <c r="AN290" s="83"/>
      <c r="AO290" s="83"/>
      <c r="AP290" s="83"/>
      <c r="AQ290" s="83"/>
      <c r="AS290" t="str">
        <f t="shared" si="53"/>
        <v>y</v>
      </c>
      <c r="AT290" t="str">
        <f t="shared" si="54"/>
        <v>y</v>
      </c>
      <c r="AU290" t="str">
        <f t="shared" si="55"/>
        <v>y</v>
      </c>
      <c r="AV290" t="str">
        <f t="shared" si="56"/>
        <v>y</v>
      </c>
      <c r="AW290" t="str">
        <f t="shared" si="57"/>
        <v>y</v>
      </c>
      <c r="AX290" t="str">
        <f t="shared" si="58"/>
        <v>y</v>
      </c>
      <c r="AZ290">
        <v>-5901119380</v>
      </c>
      <c r="BA290" s="77">
        <f t="shared" si="59"/>
        <v>6267690</v>
      </c>
      <c r="BC290">
        <v>-5907387070</v>
      </c>
      <c r="BD290" s="77">
        <f t="shared" si="60"/>
        <v>0</v>
      </c>
      <c r="BF290">
        <v>-14372920403</v>
      </c>
      <c r="BG290" s="107">
        <f t="shared" si="61"/>
        <v>0</v>
      </c>
      <c r="BI290">
        <v>-11740586055</v>
      </c>
      <c r="BJ290" s="107">
        <f t="shared" si="62"/>
        <v>0</v>
      </c>
      <c r="BL290">
        <v>-13646199330</v>
      </c>
      <c r="BM290" s="117">
        <f t="shared" si="63"/>
        <v>546411556</v>
      </c>
      <c r="BO290">
        <v>-13910408785</v>
      </c>
      <c r="BP290" s="107">
        <f t="shared" si="64"/>
        <v>0</v>
      </c>
    </row>
    <row r="291" spans="1:68">
      <c r="A291" s="48">
        <v>286</v>
      </c>
      <c r="B291" s="48"/>
      <c r="C291" s="48"/>
      <c r="D291" s="67"/>
      <c r="E291" s="67" t="s">
        <v>166</v>
      </c>
      <c r="F291" s="67"/>
      <c r="G291" s="67"/>
      <c r="H291" s="67"/>
      <c r="I291" s="67"/>
      <c r="J291" s="54">
        <v>794376551866</v>
      </c>
      <c r="K291" s="54">
        <v>797333099369</v>
      </c>
      <c r="L291" s="54">
        <v>797701587633</v>
      </c>
      <c r="M291" s="54">
        <v>795372359384</v>
      </c>
      <c r="N291" s="54">
        <v>786854280602</v>
      </c>
      <c r="O291" s="54">
        <v>779058293865</v>
      </c>
      <c r="P291" s="54">
        <v>773171452256</v>
      </c>
      <c r="Q291" s="54">
        <v>752424114394</v>
      </c>
      <c r="R291" s="54">
        <v>753361661032</v>
      </c>
      <c r="S291" s="65">
        <v>750035248626</v>
      </c>
      <c r="T291" s="65">
        <v>749363999518</v>
      </c>
      <c r="U291" s="101">
        <v>746872459362</v>
      </c>
      <c r="V291" s="77">
        <v>647310043755</v>
      </c>
      <c r="W291" s="105">
        <v>652867023555</v>
      </c>
      <c r="X291" s="105">
        <v>1178413515463</v>
      </c>
      <c r="Y291" s="105">
        <v>1143682532715</v>
      </c>
      <c r="Z291" s="105">
        <v>1133893117391</v>
      </c>
      <c r="AA291" s="105">
        <v>1128344402369</v>
      </c>
      <c r="AB291" s="105">
        <v>1091349370033</v>
      </c>
      <c r="AC291" s="105">
        <v>1056717880758</v>
      </c>
      <c r="AD291" s="105">
        <v>1027871432024</v>
      </c>
      <c r="AE291" s="105">
        <v>1009695969722</v>
      </c>
      <c r="AF291" s="105">
        <v>974703153636</v>
      </c>
      <c r="AG291" s="105">
        <v>1143682532715</v>
      </c>
      <c r="AH291" s="105">
        <v>942744467182</v>
      </c>
      <c r="AI291" s="90">
        <v>942744467182</v>
      </c>
      <c r="AJ291" s="79">
        <f t="shared" si="52"/>
        <v>0</v>
      </c>
      <c r="AL291" s="83"/>
      <c r="AM291" s="83" t="s">
        <v>166</v>
      </c>
      <c r="AN291" s="83"/>
      <c r="AO291" s="83"/>
      <c r="AP291" s="83"/>
      <c r="AQ291" s="83"/>
      <c r="AS291" t="str">
        <f t="shared" si="53"/>
        <v>y</v>
      </c>
      <c r="AT291" t="str">
        <f t="shared" si="54"/>
        <v>y</v>
      </c>
      <c r="AU291" t="str">
        <f t="shared" si="55"/>
        <v>y</v>
      </c>
      <c r="AV291" t="str">
        <f t="shared" si="56"/>
        <v>y</v>
      </c>
      <c r="AW291" t="str">
        <f t="shared" si="57"/>
        <v>y</v>
      </c>
      <c r="AX291" t="str">
        <f t="shared" si="58"/>
        <v>y</v>
      </c>
      <c r="AZ291">
        <v>647310043755</v>
      </c>
      <c r="BA291" s="77">
        <f t="shared" si="59"/>
        <v>0</v>
      </c>
      <c r="BC291">
        <v>647310043755</v>
      </c>
      <c r="BD291" s="77">
        <f t="shared" si="60"/>
        <v>0</v>
      </c>
      <c r="BF291">
        <v>1133893117391</v>
      </c>
      <c r="BG291" s="107">
        <f t="shared" si="61"/>
        <v>0</v>
      </c>
      <c r="BI291">
        <v>1128344402369</v>
      </c>
      <c r="BJ291" s="107">
        <f t="shared" si="62"/>
        <v>0</v>
      </c>
      <c r="BL291">
        <v>1056717880758</v>
      </c>
      <c r="BM291" s="117">
        <f t="shared" si="63"/>
        <v>0</v>
      </c>
      <c r="BO291">
        <v>1027871432024</v>
      </c>
      <c r="BP291" s="107">
        <f t="shared" si="64"/>
        <v>0</v>
      </c>
    </row>
    <row r="292" spans="1:68">
      <c r="A292" s="48">
        <v>287</v>
      </c>
      <c r="B292" s="48"/>
      <c r="C292" s="48"/>
      <c r="D292" s="67"/>
      <c r="E292" s="67" t="s">
        <v>167</v>
      </c>
      <c r="F292" s="67"/>
      <c r="G292" s="67"/>
      <c r="H292" s="67"/>
      <c r="I292" s="67"/>
      <c r="J292" s="54">
        <v>5768679350195</v>
      </c>
      <c r="K292" s="54">
        <v>7360050542135</v>
      </c>
      <c r="L292" s="54">
        <v>6143319956365</v>
      </c>
      <c r="M292" s="54">
        <v>2267666099110</v>
      </c>
      <c r="N292" s="54">
        <v>6074334954556</v>
      </c>
      <c r="O292" s="54">
        <v>4111171079878</v>
      </c>
      <c r="P292" s="54">
        <v>4685736255544.6563</v>
      </c>
      <c r="Q292" s="54">
        <v>2219628316514</v>
      </c>
      <c r="R292" s="54">
        <v>2583605294080</v>
      </c>
      <c r="S292" s="65">
        <v>6580469371205</v>
      </c>
      <c r="T292" s="65">
        <v>4290337380695</v>
      </c>
      <c r="U292" s="101">
        <v>2664999209086</v>
      </c>
      <c r="V292" s="77">
        <v>3216435637291</v>
      </c>
      <c r="W292" s="105">
        <v>6112726687715</v>
      </c>
      <c r="X292" s="105">
        <v>14136469866833.035</v>
      </c>
      <c r="Y292" s="105">
        <v>8915106953679</v>
      </c>
      <c r="Z292" s="105">
        <v>16505336521686</v>
      </c>
      <c r="AA292" s="105">
        <v>12333140160535</v>
      </c>
      <c r="AB292" s="105">
        <v>11618920067944</v>
      </c>
      <c r="AC292" s="105">
        <v>8466344313188</v>
      </c>
      <c r="AD292" s="105">
        <v>10090205002188</v>
      </c>
      <c r="AE292" s="105">
        <v>11918976662825</v>
      </c>
      <c r="AF292" s="105">
        <v>12995671906216</v>
      </c>
      <c r="AG292" s="105">
        <v>8915106953679</v>
      </c>
      <c r="AH292" s="105">
        <v>6295463560173</v>
      </c>
      <c r="AI292" s="90">
        <v>6295463560173</v>
      </c>
      <c r="AJ292" s="79">
        <f t="shared" si="52"/>
        <v>0</v>
      </c>
      <c r="AL292" s="83"/>
      <c r="AM292" s="83" t="s">
        <v>167</v>
      </c>
      <c r="AN292" s="83"/>
      <c r="AO292" s="83"/>
      <c r="AP292" s="83"/>
      <c r="AQ292" s="83"/>
      <c r="AS292" t="str">
        <f t="shared" si="53"/>
        <v>y</v>
      </c>
      <c r="AT292" t="str">
        <f t="shared" si="54"/>
        <v>y</v>
      </c>
      <c r="AU292" t="str">
        <f t="shared" si="55"/>
        <v>y</v>
      </c>
      <c r="AV292" t="str">
        <f t="shared" si="56"/>
        <v>y</v>
      </c>
      <c r="AW292" t="str">
        <f t="shared" si="57"/>
        <v>y</v>
      </c>
      <c r="AX292" t="str">
        <f t="shared" si="58"/>
        <v>y</v>
      </c>
      <c r="AZ292">
        <v>3216435637291</v>
      </c>
      <c r="BA292" s="77">
        <f t="shared" si="59"/>
        <v>0</v>
      </c>
      <c r="BC292">
        <v>3216435637291</v>
      </c>
      <c r="BD292" s="77">
        <f t="shared" si="60"/>
        <v>0</v>
      </c>
      <c r="BF292">
        <v>16505336521686</v>
      </c>
      <c r="BG292" s="107">
        <f t="shared" si="61"/>
        <v>0</v>
      </c>
      <c r="BI292">
        <v>12333140160535</v>
      </c>
      <c r="BJ292" s="107">
        <f t="shared" si="62"/>
        <v>0</v>
      </c>
      <c r="BL292">
        <v>8466344313188</v>
      </c>
      <c r="BM292" s="117">
        <f t="shared" si="63"/>
        <v>0</v>
      </c>
      <c r="BO292">
        <v>10090205002188</v>
      </c>
      <c r="BP292" s="107">
        <f t="shared" si="64"/>
        <v>0</v>
      </c>
    </row>
    <row r="293" spans="1:68">
      <c r="A293" s="48">
        <v>288</v>
      </c>
      <c r="B293" s="48"/>
      <c r="C293" s="48"/>
      <c r="D293" s="69"/>
      <c r="E293" s="69" t="s">
        <v>168</v>
      </c>
      <c r="F293" s="69"/>
      <c r="G293" s="69"/>
      <c r="H293" s="69"/>
      <c r="I293" s="69"/>
      <c r="J293" s="54">
        <v>0</v>
      </c>
      <c r="K293" s="54">
        <v>0</v>
      </c>
      <c r="L293" s="54">
        <v>0</v>
      </c>
      <c r="M293" s="54">
        <v>0</v>
      </c>
      <c r="N293" s="54">
        <v>0</v>
      </c>
      <c r="O293" s="54">
        <v>0</v>
      </c>
      <c r="P293" s="54">
        <v>0</v>
      </c>
      <c r="Q293" s="54">
        <v>0</v>
      </c>
      <c r="R293" s="54">
        <v>0</v>
      </c>
      <c r="S293" s="65">
        <v>0</v>
      </c>
      <c r="T293" s="65">
        <v>0</v>
      </c>
      <c r="U293" s="101">
        <v>0</v>
      </c>
      <c r="V293" s="77">
        <v>0</v>
      </c>
      <c r="W293" s="105">
        <v>0</v>
      </c>
      <c r="X293" s="105">
        <v>0</v>
      </c>
      <c r="Y293" s="105">
        <v>0</v>
      </c>
      <c r="Z293" s="105">
        <v>0</v>
      </c>
      <c r="AA293" s="105">
        <v>0</v>
      </c>
      <c r="AB293" s="105">
        <v>0</v>
      </c>
      <c r="AC293" s="105">
        <v>0</v>
      </c>
      <c r="AD293" s="105">
        <v>0</v>
      </c>
      <c r="AE293" s="105">
        <v>0</v>
      </c>
      <c r="AF293" s="105">
        <v>0</v>
      </c>
      <c r="AG293" s="105">
        <v>0</v>
      </c>
      <c r="AH293" s="105">
        <v>0</v>
      </c>
      <c r="AI293" s="90">
        <v>0</v>
      </c>
      <c r="AJ293" s="79">
        <f t="shared" si="52"/>
        <v>0</v>
      </c>
      <c r="AL293" s="83"/>
      <c r="AM293" s="83" t="s">
        <v>168</v>
      </c>
      <c r="AN293" s="83"/>
      <c r="AO293" s="83"/>
      <c r="AP293" s="83"/>
      <c r="AQ293" s="83"/>
      <c r="AS293" t="str">
        <f t="shared" si="53"/>
        <v>y</v>
      </c>
      <c r="AT293" t="str">
        <f t="shared" si="54"/>
        <v>y</v>
      </c>
      <c r="AU293" t="str">
        <f t="shared" si="55"/>
        <v>y</v>
      </c>
      <c r="AV293" t="str">
        <f t="shared" si="56"/>
        <v>y</v>
      </c>
      <c r="AW293" t="str">
        <f t="shared" si="57"/>
        <v>y</v>
      </c>
      <c r="AX293" t="str">
        <f t="shared" si="58"/>
        <v>y</v>
      </c>
      <c r="AZ293">
        <v>0</v>
      </c>
      <c r="BA293" s="77">
        <f t="shared" si="59"/>
        <v>0</v>
      </c>
      <c r="BC293">
        <v>0</v>
      </c>
      <c r="BD293" s="77">
        <f t="shared" si="60"/>
        <v>0</v>
      </c>
      <c r="BF293">
        <v>0</v>
      </c>
      <c r="BG293" s="107">
        <f t="shared" si="61"/>
        <v>0</v>
      </c>
      <c r="BI293">
        <v>0</v>
      </c>
      <c r="BJ293" s="107">
        <f t="shared" si="62"/>
        <v>0</v>
      </c>
      <c r="BL293">
        <v>0</v>
      </c>
      <c r="BM293" s="117">
        <f t="shared" si="63"/>
        <v>0</v>
      </c>
      <c r="BO293">
        <v>0</v>
      </c>
      <c r="BP293" s="107">
        <f t="shared" si="64"/>
        <v>0</v>
      </c>
    </row>
    <row r="294" spans="1:68">
      <c r="A294" s="48">
        <v>289</v>
      </c>
      <c r="B294" s="48"/>
      <c r="C294" s="48"/>
      <c r="D294" s="67"/>
      <c r="E294" s="67" t="s">
        <v>169</v>
      </c>
      <c r="F294" s="67"/>
      <c r="G294" s="67"/>
      <c r="H294" s="67"/>
      <c r="I294" s="67"/>
      <c r="J294" s="54">
        <v>479670676422</v>
      </c>
      <c r="K294" s="54">
        <v>518073336388</v>
      </c>
      <c r="L294" s="54">
        <v>509581679360</v>
      </c>
      <c r="M294" s="54">
        <v>521640527726</v>
      </c>
      <c r="N294" s="54">
        <v>499558139999</v>
      </c>
      <c r="O294" s="54">
        <v>493649111184.94</v>
      </c>
      <c r="P294" s="54">
        <v>386340114931</v>
      </c>
      <c r="Q294" s="54">
        <v>495583578566</v>
      </c>
      <c r="R294" s="54">
        <v>486758244407</v>
      </c>
      <c r="S294" s="65">
        <v>437480045387</v>
      </c>
      <c r="T294" s="65">
        <v>408873164648</v>
      </c>
      <c r="U294" s="101">
        <v>487981576594</v>
      </c>
      <c r="V294" s="77">
        <v>434747113900</v>
      </c>
      <c r="W294" s="105">
        <v>390771889134</v>
      </c>
      <c r="X294" s="105">
        <v>638483074097</v>
      </c>
      <c r="Y294" s="105">
        <v>702950391752</v>
      </c>
      <c r="Z294" s="105">
        <v>650320015838.12</v>
      </c>
      <c r="AA294" s="105">
        <v>549924774556</v>
      </c>
      <c r="AB294" s="105">
        <v>532776615209</v>
      </c>
      <c r="AC294" s="105">
        <v>734442685317</v>
      </c>
      <c r="AD294" s="105">
        <v>634281987738</v>
      </c>
      <c r="AE294" s="105">
        <v>656396855423</v>
      </c>
      <c r="AF294" s="105">
        <v>684971982341</v>
      </c>
      <c r="AG294" s="105">
        <v>702950391752</v>
      </c>
      <c r="AH294" s="105">
        <v>875834948994</v>
      </c>
      <c r="AI294" s="90">
        <v>875834948994</v>
      </c>
      <c r="AJ294" s="79">
        <f t="shared" si="52"/>
        <v>0</v>
      </c>
      <c r="AL294" s="83"/>
      <c r="AM294" s="83" t="s">
        <v>169</v>
      </c>
      <c r="AN294" s="83"/>
      <c r="AO294" s="83"/>
      <c r="AP294" s="83"/>
      <c r="AQ294" s="83"/>
      <c r="AS294" t="str">
        <f t="shared" si="53"/>
        <v>y</v>
      </c>
      <c r="AT294" t="str">
        <f t="shared" si="54"/>
        <v>y</v>
      </c>
      <c r="AU294" t="str">
        <f t="shared" si="55"/>
        <v>y</v>
      </c>
      <c r="AV294" t="str">
        <f t="shared" si="56"/>
        <v>y</v>
      </c>
      <c r="AW294" t="str">
        <f t="shared" si="57"/>
        <v>y</v>
      </c>
      <c r="AX294" t="str">
        <f t="shared" si="58"/>
        <v>y</v>
      </c>
      <c r="AZ294">
        <v>434747113900</v>
      </c>
      <c r="BA294" s="77">
        <f t="shared" si="59"/>
        <v>0</v>
      </c>
      <c r="BC294">
        <v>434747113900</v>
      </c>
      <c r="BD294" s="77">
        <f t="shared" si="60"/>
        <v>0</v>
      </c>
      <c r="BF294">
        <v>650320015838.12</v>
      </c>
      <c r="BG294" s="107">
        <f t="shared" si="61"/>
        <v>0</v>
      </c>
      <c r="BI294">
        <v>549924774556</v>
      </c>
      <c r="BJ294" s="107">
        <f t="shared" si="62"/>
        <v>0</v>
      </c>
      <c r="BL294">
        <v>734442685317</v>
      </c>
      <c r="BM294" s="117">
        <f t="shared" si="63"/>
        <v>0</v>
      </c>
      <c r="BO294">
        <v>634281987738</v>
      </c>
      <c r="BP294" s="107">
        <f t="shared" si="64"/>
        <v>0</v>
      </c>
    </row>
    <row r="295" spans="1:68">
      <c r="A295" s="48">
        <v>290</v>
      </c>
      <c r="B295" s="48"/>
      <c r="C295" s="48"/>
      <c r="D295" s="67"/>
      <c r="E295" s="67" t="s">
        <v>170</v>
      </c>
      <c r="F295" s="67"/>
      <c r="G295" s="67"/>
      <c r="H295" s="67"/>
      <c r="I295" s="67"/>
      <c r="J295" s="54">
        <v>168521824712</v>
      </c>
      <c r="K295" s="54">
        <v>118690870421</v>
      </c>
      <c r="L295" s="54">
        <v>124856663536</v>
      </c>
      <c r="M295" s="54">
        <v>105469595591</v>
      </c>
      <c r="N295" s="54">
        <v>101760026401</v>
      </c>
      <c r="O295" s="54">
        <v>90753775387</v>
      </c>
      <c r="P295" s="54">
        <v>86753026123</v>
      </c>
      <c r="Q295" s="54">
        <v>74461205529</v>
      </c>
      <c r="R295" s="54">
        <v>88783610624</v>
      </c>
      <c r="S295" s="65">
        <v>81897013222</v>
      </c>
      <c r="T295" s="65">
        <v>88972150614</v>
      </c>
      <c r="U295" s="101">
        <v>76132338756</v>
      </c>
      <c r="V295" s="77">
        <v>83313381780</v>
      </c>
      <c r="W295" s="105">
        <v>71784753878</v>
      </c>
      <c r="X295" s="105">
        <v>198919654401.75</v>
      </c>
      <c r="Y295" s="105">
        <v>135274339330</v>
      </c>
      <c r="Z295" s="105">
        <v>177705698762</v>
      </c>
      <c r="AA295" s="105">
        <v>149972474751</v>
      </c>
      <c r="AB295" s="105">
        <v>180808228492</v>
      </c>
      <c r="AC295" s="105">
        <v>98929567128</v>
      </c>
      <c r="AD295" s="105">
        <v>142278609841</v>
      </c>
      <c r="AE295" s="105">
        <v>106387521852</v>
      </c>
      <c r="AF295" s="105">
        <v>145685690508</v>
      </c>
      <c r="AG295" s="105">
        <v>135274339330</v>
      </c>
      <c r="AH295" s="105">
        <v>100267557955</v>
      </c>
      <c r="AI295" s="90">
        <v>100267557955</v>
      </c>
      <c r="AJ295" s="79">
        <f t="shared" si="52"/>
        <v>0</v>
      </c>
      <c r="AL295" s="83"/>
      <c r="AM295" s="83" t="s">
        <v>170</v>
      </c>
      <c r="AN295" s="83"/>
      <c r="AO295" s="83"/>
      <c r="AP295" s="83"/>
      <c r="AQ295" s="83"/>
      <c r="AS295" t="str">
        <f t="shared" si="53"/>
        <v>y</v>
      </c>
      <c r="AT295" t="str">
        <f t="shared" si="54"/>
        <v>y</v>
      </c>
      <c r="AU295" t="str">
        <f t="shared" si="55"/>
        <v>y</v>
      </c>
      <c r="AV295" t="str">
        <f t="shared" si="56"/>
        <v>y</v>
      </c>
      <c r="AW295" t="str">
        <f t="shared" si="57"/>
        <v>y</v>
      </c>
      <c r="AX295" t="str">
        <f t="shared" si="58"/>
        <v>y</v>
      </c>
      <c r="AZ295">
        <v>83313381780</v>
      </c>
      <c r="BA295" s="77">
        <f t="shared" si="59"/>
        <v>0</v>
      </c>
      <c r="BC295">
        <v>83313381780</v>
      </c>
      <c r="BD295" s="77">
        <f t="shared" si="60"/>
        <v>0</v>
      </c>
      <c r="BF295">
        <v>177705698762</v>
      </c>
      <c r="BG295" s="107">
        <f t="shared" si="61"/>
        <v>0</v>
      </c>
      <c r="BI295">
        <v>149972474751</v>
      </c>
      <c r="BJ295" s="107">
        <f t="shared" si="62"/>
        <v>0</v>
      </c>
      <c r="BL295">
        <v>107303469371</v>
      </c>
      <c r="BM295" s="117">
        <f t="shared" si="63"/>
        <v>8373902243</v>
      </c>
      <c r="BO295">
        <v>142278609841</v>
      </c>
      <c r="BP295" s="107">
        <f t="shared" si="64"/>
        <v>0</v>
      </c>
    </row>
    <row r="296" spans="1:68">
      <c r="A296" s="48">
        <v>291</v>
      </c>
      <c r="B296" s="48"/>
      <c r="C296" s="48"/>
      <c r="D296" s="67"/>
      <c r="E296" s="67" t="s">
        <v>171</v>
      </c>
      <c r="F296" s="67"/>
      <c r="G296" s="67"/>
      <c r="H296" s="67"/>
      <c r="I296" s="67"/>
      <c r="J296" s="54">
        <v>31171853505</v>
      </c>
      <c r="K296" s="54">
        <v>31610199133</v>
      </c>
      <c r="L296" s="54">
        <v>30645838751</v>
      </c>
      <c r="M296" s="54">
        <v>29344500167</v>
      </c>
      <c r="N296" s="54">
        <v>30467760840</v>
      </c>
      <c r="O296" s="54">
        <v>31497873066</v>
      </c>
      <c r="P296" s="54">
        <v>0</v>
      </c>
      <c r="Q296" s="54">
        <v>0</v>
      </c>
      <c r="R296" s="54">
        <v>0</v>
      </c>
      <c r="S296" s="65">
        <v>0</v>
      </c>
      <c r="T296" s="65">
        <v>0</v>
      </c>
      <c r="U296" s="101">
        <v>0</v>
      </c>
      <c r="V296" s="77">
        <v>0</v>
      </c>
      <c r="W296" s="105">
        <v>0</v>
      </c>
      <c r="X296" s="105">
        <v>290903573</v>
      </c>
      <c r="Y296" s="105">
        <v>562771003</v>
      </c>
      <c r="Z296" s="105">
        <v>2233956701</v>
      </c>
      <c r="AA296" s="105">
        <v>227507617</v>
      </c>
      <c r="AB296" s="105">
        <v>1077327601</v>
      </c>
      <c r="AC296" s="105">
        <v>1434152308</v>
      </c>
      <c r="AD296" s="105">
        <v>737152164</v>
      </c>
      <c r="AE296" s="105">
        <v>827762718</v>
      </c>
      <c r="AF296" s="105">
        <v>1691991841</v>
      </c>
      <c r="AG296" s="105">
        <v>562771003</v>
      </c>
      <c r="AH296" s="105">
        <v>1222225506</v>
      </c>
      <c r="AI296" s="90">
        <v>1222225506</v>
      </c>
      <c r="AJ296" s="79">
        <f t="shared" si="52"/>
        <v>0</v>
      </c>
      <c r="AL296" s="83"/>
      <c r="AM296" s="83" t="s">
        <v>171</v>
      </c>
      <c r="AN296" s="83"/>
      <c r="AO296" s="83"/>
      <c r="AP296" s="83"/>
      <c r="AQ296" s="83"/>
      <c r="AS296" t="str">
        <f t="shared" si="53"/>
        <v>y</v>
      </c>
      <c r="AT296" t="str">
        <f t="shared" si="54"/>
        <v>y</v>
      </c>
      <c r="AU296" t="str">
        <f t="shared" si="55"/>
        <v>y</v>
      </c>
      <c r="AV296" t="str">
        <f t="shared" si="56"/>
        <v>y</v>
      </c>
      <c r="AW296" t="str">
        <f t="shared" si="57"/>
        <v>y</v>
      </c>
      <c r="AX296" t="str">
        <f t="shared" si="58"/>
        <v>y</v>
      </c>
      <c r="AZ296">
        <v>0</v>
      </c>
      <c r="BA296" s="77">
        <f t="shared" si="59"/>
        <v>0</v>
      </c>
      <c r="BC296">
        <v>0</v>
      </c>
      <c r="BD296" s="77">
        <f t="shared" si="60"/>
        <v>0</v>
      </c>
      <c r="BF296">
        <v>2233956701</v>
      </c>
      <c r="BG296" s="107">
        <f t="shared" si="61"/>
        <v>0</v>
      </c>
      <c r="BI296">
        <v>227507617</v>
      </c>
      <c r="BJ296" s="107">
        <f t="shared" si="62"/>
        <v>0</v>
      </c>
      <c r="BL296">
        <v>1434152308</v>
      </c>
      <c r="BM296" s="117">
        <f t="shared" si="63"/>
        <v>0</v>
      </c>
      <c r="BO296">
        <v>737152164</v>
      </c>
      <c r="BP296" s="107">
        <f t="shared" si="64"/>
        <v>0</v>
      </c>
    </row>
    <row r="297" spans="1:68">
      <c r="A297" s="48">
        <v>292</v>
      </c>
      <c r="B297" s="48"/>
      <c r="C297" s="48"/>
      <c r="D297" s="67"/>
      <c r="E297" s="67" t="s">
        <v>517</v>
      </c>
      <c r="F297" s="67"/>
      <c r="G297" s="67"/>
      <c r="H297" s="67"/>
      <c r="I297" s="67"/>
      <c r="J297" s="54">
        <v>0</v>
      </c>
      <c r="K297" s="54">
        <v>0</v>
      </c>
      <c r="L297" s="54">
        <v>0</v>
      </c>
      <c r="M297" s="54">
        <v>3846406336</v>
      </c>
      <c r="N297" s="54">
        <v>4702390634.447998</v>
      </c>
      <c r="O297" s="54">
        <v>0</v>
      </c>
      <c r="P297" s="54">
        <v>0</v>
      </c>
      <c r="Q297" s="54">
        <v>55132756</v>
      </c>
      <c r="R297" s="54">
        <v>701107715</v>
      </c>
      <c r="S297" s="65">
        <v>9671017201</v>
      </c>
      <c r="T297" s="65">
        <v>689168942</v>
      </c>
      <c r="U297" s="101">
        <v>4106578814</v>
      </c>
      <c r="V297" s="77">
        <v>7569478477</v>
      </c>
      <c r="W297" s="105">
        <v>4946602670</v>
      </c>
      <c r="X297" s="105">
        <v>4801723265</v>
      </c>
      <c r="Y297" s="105">
        <v>55437479606.665009</v>
      </c>
      <c r="Z297" s="105">
        <v>33226622112.908813</v>
      </c>
      <c r="AA297" s="105">
        <v>26296237665</v>
      </c>
      <c r="AB297" s="105">
        <v>9466495162</v>
      </c>
      <c r="AC297" s="105">
        <v>5131914918</v>
      </c>
      <c r="AD297" s="105">
        <v>6180980744</v>
      </c>
      <c r="AE297" s="105">
        <v>8069201071</v>
      </c>
      <c r="AF297" s="105">
        <v>12649155519</v>
      </c>
      <c r="AG297" s="105">
        <v>55437479606.665009</v>
      </c>
      <c r="AH297" s="105">
        <v>10390058260</v>
      </c>
      <c r="AI297" s="90">
        <v>10390058260</v>
      </c>
      <c r="AJ297" s="79">
        <f t="shared" si="52"/>
        <v>0</v>
      </c>
      <c r="AL297" s="83"/>
      <c r="AM297" s="83" t="s">
        <v>517</v>
      </c>
      <c r="AN297" s="83"/>
      <c r="AO297" s="83"/>
      <c r="AP297" s="83"/>
      <c r="AQ297" s="83"/>
      <c r="AS297" t="str">
        <f t="shared" si="53"/>
        <v>y</v>
      </c>
      <c r="AT297" t="str">
        <f t="shared" si="54"/>
        <v>y</v>
      </c>
      <c r="AU297" t="str">
        <f t="shared" si="55"/>
        <v>y</v>
      </c>
      <c r="AV297" t="str">
        <f t="shared" si="56"/>
        <v>y</v>
      </c>
      <c r="AW297" t="str">
        <f t="shared" si="57"/>
        <v>y</v>
      </c>
      <c r="AX297" t="str">
        <f t="shared" si="58"/>
        <v>y</v>
      </c>
      <c r="AZ297">
        <v>7552753225</v>
      </c>
      <c r="BA297" s="77">
        <f t="shared" si="59"/>
        <v>-16725252</v>
      </c>
      <c r="BC297">
        <v>7569478477</v>
      </c>
      <c r="BD297" s="77">
        <f t="shared" si="60"/>
        <v>0</v>
      </c>
      <c r="BF297">
        <v>33226622112.908813</v>
      </c>
      <c r="BG297" s="107">
        <f t="shared" si="61"/>
        <v>0</v>
      </c>
      <c r="BI297">
        <v>-12606880997</v>
      </c>
      <c r="BJ297" s="107">
        <f t="shared" si="62"/>
        <v>-38903118662</v>
      </c>
      <c r="BL297">
        <v>5131914918</v>
      </c>
      <c r="BM297" s="117">
        <f t="shared" si="63"/>
        <v>0</v>
      </c>
      <c r="BO297">
        <v>6180980744</v>
      </c>
      <c r="BP297" s="107">
        <f t="shared" si="64"/>
        <v>0</v>
      </c>
    </row>
    <row r="298" spans="1:68">
      <c r="A298" s="48">
        <v>293</v>
      </c>
      <c r="B298" s="48"/>
      <c r="C298" s="21" t="s">
        <v>69</v>
      </c>
      <c r="D298" s="66"/>
      <c r="E298" s="66" t="s">
        <v>158</v>
      </c>
      <c r="F298" s="66"/>
      <c r="G298" s="66"/>
      <c r="H298" s="66"/>
      <c r="I298" s="66"/>
      <c r="J298" s="54">
        <v>294586838425</v>
      </c>
      <c r="K298" s="54">
        <v>289068257399</v>
      </c>
      <c r="L298" s="54">
        <v>284425703427</v>
      </c>
      <c r="M298" s="54">
        <v>289618343569</v>
      </c>
      <c r="N298" s="54">
        <v>287597169499</v>
      </c>
      <c r="O298" s="54">
        <v>289231717859</v>
      </c>
      <c r="P298" s="54">
        <v>279874785024</v>
      </c>
      <c r="Q298" s="54">
        <v>285373635612</v>
      </c>
      <c r="R298" s="54">
        <v>265172516857</v>
      </c>
      <c r="S298" s="65">
        <v>249260908613</v>
      </c>
      <c r="T298" s="65">
        <v>240530749816</v>
      </c>
      <c r="U298" s="101">
        <v>238519771429</v>
      </c>
      <c r="V298" s="77">
        <v>214782329837</v>
      </c>
      <c r="W298" s="105">
        <v>205097689329</v>
      </c>
      <c r="X298" s="105">
        <v>457394453977</v>
      </c>
      <c r="Y298" s="105">
        <v>466577987935</v>
      </c>
      <c r="Z298" s="105">
        <v>438374924006</v>
      </c>
      <c r="AA298" s="105">
        <v>544811329802</v>
      </c>
      <c r="AB298" s="105">
        <v>548636116352</v>
      </c>
      <c r="AC298" s="105">
        <v>555232610855</v>
      </c>
      <c r="AD298" s="105">
        <v>561464990722</v>
      </c>
      <c r="AE298" s="105">
        <v>527646502889</v>
      </c>
      <c r="AF298" s="105">
        <v>515838863827</v>
      </c>
      <c r="AG298" s="105">
        <v>466577987935</v>
      </c>
      <c r="AH298" s="105">
        <v>786154308369</v>
      </c>
      <c r="AI298" s="90">
        <v>786154308369</v>
      </c>
      <c r="AJ298" s="79">
        <f t="shared" si="52"/>
        <v>0</v>
      </c>
      <c r="AL298" s="82"/>
      <c r="AM298" s="82" t="s">
        <v>158</v>
      </c>
      <c r="AN298" s="82"/>
      <c r="AO298" s="82"/>
      <c r="AP298" s="82"/>
      <c r="AQ298" s="82"/>
      <c r="AS298" t="str">
        <f t="shared" si="53"/>
        <v>y</v>
      </c>
      <c r="AT298" t="str">
        <f t="shared" si="54"/>
        <v>y</v>
      </c>
      <c r="AU298" t="str">
        <f t="shared" si="55"/>
        <v>y</v>
      </c>
      <c r="AV298" t="str">
        <f t="shared" si="56"/>
        <v>y</v>
      </c>
      <c r="AW298" t="str">
        <f t="shared" si="57"/>
        <v>y</v>
      </c>
      <c r="AX298" t="str">
        <f t="shared" si="58"/>
        <v>y</v>
      </c>
      <c r="AZ298">
        <v>214782329837</v>
      </c>
      <c r="BA298" s="77">
        <f t="shared" si="59"/>
        <v>0</v>
      </c>
      <c r="BC298">
        <v>214782329837</v>
      </c>
      <c r="BD298" s="77">
        <f t="shared" si="60"/>
        <v>0</v>
      </c>
      <c r="BF298">
        <v>438374924006</v>
      </c>
      <c r="BG298" s="107">
        <f t="shared" si="61"/>
        <v>0</v>
      </c>
      <c r="BI298">
        <v>544811329802</v>
      </c>
      <c r="BJ298" s="107">
        <f t="shared" si="62"/>
        <v>0</v>
      </c>
      <c r="BL298">
        <v>555232610855</v>
      </c>
      <c r="BM298" s="117">
        <f t="shared" si="63"/>
        <v>0</v>
      </c>
      <c r="BO298">
        <v>561464990722</v>
      </c>
      <c r="BP298" s="107">
        <f t="shared" si="64"/>
        <v>0</v>
      </c>
    </row>
    <row r="299" spans="1:68">
      <c r="A299" s="48">
        <v>294</v>
      </c>
      <c r="B299" s="48"/>
      <c r="C299" s="48"/>
      <c r="D299" s="67"/>
      <c r="E299" s="67"/>
      <c r="F299" s="67" t="s">
        <v>158</v>
      </c>
      <c r="G299" s="67"/>
      <c r="H299" s="67"/>
      <c r="I299" s="67"/>
      <c r="J299" s="54">
        <v>298864964286</v>
      </c>
      <c r="K299" s="54">
        <v>293767100471</v>
      </c>
      <c r="L299" s="54">
        <v>289613315233</v>
      </c>
      <c r="M299" s="54">
        <v>295718922347</v>
      </c>
      <c r="N299" s="54">
        <v>294265255578</v>
      </c>
      <c r="O299" s="54">
        <v>296675464001</v>
      </c>
      <c r="P299" s="54">
        <v>287631936913</v>
      </c>
      <c r="Q299" s="54">
        <v>294141899973</v>
      </c>
      <c r="R299" s="54">
        <v>274106254249</v>
      </c>
      <c r="S299" s="65">
        <v>258510246149</v>
      </c>
      <c r="T299" s="65">
        <v>250413922007</v>
      </c>
      <c r="U299" s="101">
        <v>249183129189</v>
      </c>
      <c r="V299" s="77">
        <v>225423608705</v>
      </c>
      <c r="W299" s="105">
        <v>216208229883</v>
      </c>
      <c r="X299" s="105">
        <v>540131947962</v>
      </c>
      <c r="Y299" s="105">
        <v>551712201773</v>
      </c>
      <c r="Z299" s="105">
        <v>524626885658</v>
      </c>
      <c r="AA299" s="105">
        <v>634741644408</v>
      </c>
      <c r="AB299" s="105">
        <v>635758324098</v>
      </c>
      <c r="AC299" s="105">
        <v>642575958328</v>
      </c>
      <c r="AD299" s="105">
        <v>651560262457</v>
      </c>
      <c r="AE299" s="105">
        <v>618491503389</v>
      </c>
      <c r="AF299" s="105">
        <v>611260894984</v>
      </c>
      <c r="AG299" s="105">
        <v>551712201773</v>
      </c>
      <c r="AH299" s="105">
        <v>860218750688</v>
      </c>
      <c r="AI299" s="90">
        <v>860218750688</v>
      </c>
      <c r="AJ299" s="79">
        <f t="shared" si="52"/>
        <v>0</v>
      </c>
      <c r="AL299" s="83"/>
      <c r="AM299" s="83"/>
      <c r="AN299" s="83" t="s">
        <v>158</v>
      </c>
      <c r="AO299" s="83"/>
      <c r="AP299" s="83"/>
      <c r="AQ299" s="83"/>
      <c r="AS299" t="str">
        <f t="shared" si="53"/>
        <v>y</v>
      </c>
      <c r="AT299" t="str">
        <f t="shared" si="54"/>
        <v>y</v>
      </c>
      <c r="AU299" t="str">
        <f t="shared" si="55"/>
        <v>y</v>
      </c>
      <c r="AV299" t="str">
        <f t="shared" si="56"/>
        <v>y</v>
      </c>
      <c r="AW299" t="str">
        <f t="shared" si="57"/>
        <v>y</v>
      </c>
      <c r="AX299" t="str">
        <f t="shared" si="58"/>
        <v>y</v>
      </c>
      <c r="AZ299">
        <v>225423608705</v>
      </c>
      <c r="BA299" s="77">
        <f t="shared" si="59"/>
        <v>0</v>
      </c>
      <c r="BC299">
        <v>225423608705</v>
      </c>
      <c r="BD299" s="77">
        <f t="shared" si="60"/>
        <v>0</v>
      </c>
      <c r="BF299">
        <v>524626885658</v>
      </c>
      <c r="BG299" s="107">
        <f t="shared" si="61"/>
        <v>0</v>
      </c>
      <c r="BI299">
        <v>634741644408</v>
      </c>
      <c r="BJ299" s="107">
        <f t="shared" si="62"/>
        <v>0</v>
      </c>
      <c r="BL299">
        <v>642575958328</v>
      </c>
      <c r="BM299" s="117">
        <f t="shared" si="63"/>
        <v>0</v>
      </c>
      <c r="BO299">
        <v>651560262457</v>
      </c>
      <c r="BP299" s="107">
        <f t="shared" si="64"/>
        <v>0</v>
      </c>
    </row>
    <row r="300" spans="1:68">
      <c r="A300" s="48">
        <v>295</v>
      </c>
      <c r="B300" s="48"/>
      <c r="C300" s="48"/>
      <c r="D300" s="67"/>
      <c r="E300" s="67"/>
      <c r="F300" s="67" t="s">
        <v>518</v>
      </c>
      <c r="G300" s="67"/>
      <c r="H300" s="67"/>
      <c r="I300" s="67"/>
      <c r="J300" s="54">
        <v>0</v>
      </c>
      <c r="K300" s="54">
        <v>0</v>
      </c>
      <c r="L300" s="54">
        <v>0</v>
      </c>
      <c r="M300" s="54">
        <v>0</v>
      </c>
      <c r="N300" s="54">
        <v>0</v>
      </c>
      <c r="O300" s="54">
        <v>0</v>
      </c>
      <c r="P300" s="54">
        <v>0</v>
      </c>
      <c r="Q300" s="54">
        <v>0</v>
      </c>
      <c r="R300" s="54">
        <v>0</v>
      </c>
      <c r="S300" s="65">
        <v>0</v>
      </c>
      <c r="T300" s="65">
        <v>0</v>
      </c>
      <c r="U300" s="101">
        <v>0</v>
      </c>
      <c r="V300" s="77">
        <v>0</v>
      </c>
      <c r="W300" s="105">
        <v>0</v>
      </c>
      <c r="X300" s="105">
        <v>-32138756</v>
      </c>
      <c r="Y300" s="105">
        <v>-32138756</v>
      </c>
      <c r="Z300" s="105">
        <v>-608971808</v>
      </c>
      <c r="AA300" s="105">
        <v>-614572614</v>
      </c>
      <c r="AB300" s="105">
        <v>-614572614</v>
      </c>
      <c r="AC300" s="105">
        <v>-646877264</v>
      </c>
      <c r="AD300" s="105">
        <v>-646877264</v>
      </c>
      <c r="AE300" s="105">
        <v>-646877264</v>
      </c>
      <c r="AF300" s="105">
        <v>-646877264</v>
      </c>
      <c r="AG300" s="105">
        <v>-32138756</v>
      </c>
      <c r="AH300" s="105">
        <v>-646877264</v>
      </c>
      <c r="AI300" s="90">
        <v>-646877264</v>
      </c>
      <c r="AJ300" s="79">
        <f t="shared" si="52"/>
        <v>0</v>
      </c>
      <c r="AL300" s="83"/>
      <c r="AM300" s="83"/>
      <c r="AN300" s="83" t="s">
        <v>518</v>
      </c>
      <c r="AO300" s="83"/>
      <c r="AP300" s="83"/>
      <c r="AQ300" s="83"/>
      <c r="AS300" t="str">
        <f t="shared" si="53"/>
        <v>y</v>
      </c>
      <c r="AT300" t="str">
        <f t="shared" si="54"/>
        <v>y</v>
      </c>
      <c r="AU300" t="str">
        <f t="shared" si="55"/>
        <v>y</v>
      </c>
      <c r="AV300" t="str">
        <f t="shared" si="56"/>
        <v>y</v>
      </c>
      <c r="AW300" t="str">
        <f t="shared" si="57"/>
        <v>y</v>
      </c>
      <c r="AX300" t="str">
        <f t="shared" si="58"/>
        <v>y</v>
      </c>
      <c r="AZ300">
        <v>0</v>
      </c>
      <c r="BA300" s="77">
        <f t="shared" si="59"/>
        <v>0</v>
      </c>
      <c r="BC300">
        <v>0</v>
      </c>
      <c r="BD300" s="77">
        <f t="shared" si="60"/>
        <v>0</v>
      </c>
      <c r="BF300">
        <v>-608971808</v>
      </c>
      <c r="BG300" s="107">
        <f t="shared" si="61"/>
        <v>0</v>
      </c>
      <c r="BI300">
        <v>-614572614</v>
      </c>
      <c r="BJ300" s="107">
        <f t="shared" si="62"/>
        <v>0</v>
      </c>
      <c r="BL300">
        <v>-646877264</v>
      </c>
      <c r="BM300" s="117">
        <f t="shared" si="63"/>
        <v>0</v>
      </c>
      <c r="BO300">
        <v>-646877264</v>
      </c>
      <c r="BP300" s="107">
        <f t="shared" si="64"/>
        <v>0</v>
      </c>
    </row>
    <row r="301" spans="1:68">
      <c r="A301" s="48">
        <v>296</v>
      </c>
      <c r="B301" s="48"/>
      <c r="C301" s="48"/>
      <c r="D301" s="67"/>
      <c r="E301" s="67"/>
      <c r="F301" s="67" t="s">
        <v>519</v>
      </c>
      <c r="G301" s="67"/>
      <c r="H301" s="67"/>
      <c r="I301" s="67"/>
      <c r="J301" s="54">
        <v>-4278125861</v>
      </c>
      <c r="K301" s="54">
        <v>-4698843072</v>
      </c>
      <c r="L301" s="54">
        <v>-5187611806</v>
      </c>
      <c r="M301" s="54">
        <v>-6100578778</v>
      </c>
      <c r="N301" s="54">
        <v>-6668086079</v>
      </c>
      <c r="O301" s="54">
        <v>-7443746142</v>
      </c>
      <c r="P301" s="54">
        <v>-7757151889</v>
      </c>
      <c r="Q301" s="54">
        <v>-8768264361</v>
      </c>
      <c r="R301" s="54">
        <v>-8933737392</v>
      </c>
      <c r="S301" s="65">
        <v>-9249337536</v>
      </c>
      <c r="T301" s="65">
        <v>-9883172191</v>
      </c>
      <c r="U301" s="101">
        <v>-10663357760</v>
      </c>
      <c r="V301" s="77">
        <v>-10641278868</v>
      </c>
      <c r="W301" s="105">
        <v>-11110540554</v>
      </c>
      <c r="X301" s="105">
        <v>-82705355229</v>
      </c>
      <c r="Y301" s="105">
        <v>-85102075082</v>
      </c>
      <c r="Z301" s="105">
        <v>-85642989844</v>
      </c>
      <c r="AA301" s="105">
        <v>-89315741992</v>
      </c>
      <c r="AB301" s="105">
        <v>-86507635132</v>
      </c>
      <c r="AC301" s="105">
        <v>-86696470209</v>
      </c>
      <c r="AD301" s="105">
        <v>-89448394471</v>
      </c>
      <c r="AE301" s="105">
        <v>-90198123236</v>
      </c>
      <c r="AF301" s="105">
        <v>-94775153893</v>
      </c>
      <c r="AG301" s="105">
        <v>-85102075082</v>
      </c>
      <c r="AH301" s="105">
        <v>-73417565055</v>
      </c>
      <c r="AI301" s="90">
        <v>-73417565055</v>
      </c>
      <c r="AJ301" s="79">
        <f t="shared" si="52"/>
        <v>0</v>
      </c>
      <c r="AL301" s="83"/>
      <c r="AM301" s="83"/>
      <c r="AN301" s="83" t="s">
        <v>519</v>
      </c>
      <c r="AO301" s="83"/>
      <c r="AP301" s="83"/>
      <c r="AQ301" s="83"/>
      <c r="AS301" t="str">
        <f t="shared" si="53"/>
        <v>y</v>
      </c>
      <c r="AT301" t="str">
        <f t="shared" si="54"/>
        <v>y</v>
      </c>
      <c r="AU301" t="str">
        <f t="shared" si="55"/>
        <v>y</v>
      </c>
      <c r="AV301" t="str">
        <f t="shared" si="56"/>
        <v>y</v>
      </c>
      <c r="AW301" t="str">
        <f t="shared" si="57"/>
        <v>y</v>
      </c>
      <c r="AX301" t="str">
        <f t="shared" si="58"/>
        <v>y</v>
      </c>
      <c r="AZ301">
        <v>-10641278868</v>
      </c>
      <c r="BA301" s="77">
        <f t="shared" si="59"/>
        <v>0</v>
      </c>
      <c r="BC301">
        <v>-10641278868</v>
      </c>
      <c r="BD301" s="77">
        <f t="shared" si="60"/>
        <v>0</v>
      </c>
      <c r="BF301">
        <v>-85642989844</v>
      </c>
      <c r="BG301" s="107">
        <f t="shared" si="61"/>
        <v>0</v>
      </c>
      <c r="BI301">
        <v>-89315741992</v>
      </c>
      <c r="BJ301" s="107">
        <f t="shared" si="62"/>
        <v>0</v>
      </c>
      <c r="BL301">
        <v>-86696470209</v>
      </c>
      <c r="BM301" s="117">
        <f t="shared" si="63"/>
        <v>0</v>
      </c>
      <c r="BO301">
        <v>-89448394471</v>
      </c>
      <c r="BP301" s="107">
        <f t="shared" si="64"/>
        <v>0</v>
      </c>
    </row>
    <row r="302" spans="1:68">
      <c r="A302" s="48">
        <v>297</v>
      </c>
      <c r="B302" s="48"/>
      <c r="C302" s="48"/>
      <c r="D302" s="67"/>
      <c r="E302" s="67" t="s">
        <v>643</v>
      </c>
      <c r="F302" s="67"/>
      <c r="G302" s="67"/>
      <c r="H302" s="67"/>
      <c r="I302" s="67"/>
      <c r="J302" s="54">
        <v>0</v>
      </c>
      <c r="K302" s="54">
        <v>0</v>
      </c>
      <c r="L302" s="54">
        <v>0</v>
      </c>
      <c r="M302" s="54">
        <v>0</v>
      </c>
      <c r="N302" s="54">
        <v>0</v>
      </c>
      <c r="O302" s="54">
        <v>0</v>
      </c>
      <c r="P302" s="54">
        <v>0</v>
      </c>
      <c r="Q302" s="54">
        <v>0</v>
      </c>
      <c r="R302" s="54">
        <v>0</v>
      </c>
      <c r="S302" s="65">
        <v>0</v>
      </c>
      <c r="T302" s="65">
        <v>0</v>
      </c>
      <c r="U302" s="101">
        <v>0</v>
      </c>
      <c r="V302" s="77">
        <v>0</v>
      </c>
      <c r="W302" s="105">
        <v>0</v>
      </c>
      <c r="X302" s="105">
        <v>0</v>
      </c>
      <c r="Y302" s="105">
        <v>0</v>
      </c>
      <c r="Z302" s="105">
        <v>0</v>
      </c>
      <c r="AA302" s="105">
        <v>0</v>
      </c>
      <c r="AB302" s="105">
        <v>0</v>
      </c>
      <c r="AC302" s="105">
        <v>0</v>
      </c>
      <c r="AD302" s="105">
        <v>0</v>
      </c>
      <c r="AE302" s="105">
        <v>0</v>
      </c>
      <c r="AF302" s="105">
        <v>0</v>
      </c>
      <c r="AG302" s="105">
        <v>0</v>
      </c>
      <c r="AH302" s="105">
        <v>0</v>
      </c>
      <c r="AI302" s="90">
        <v>0</v>
      </c>
      <c r="AJ302" s="79">
        <f t="shared" si="52"/>
        <v>0</v>
      </c>
      <c r="AL302" s="83"/>
      <c r="AM302" s="83" t="s">
        <v>724</v>
      </c>
      <c r="AN302" s="83"/>
      <c r="AO302" s="83"/>
      <c r="AP302" s="83"/>
      <c r="AQ302" s="83"/>
      <c r="AS302" t="str">
        <f t="shared" si="53"/>
        <v>y</v>
      </c>
      <c r="AT302" t="str">
        <f t="shared" si="54"/>
        <v>y</v>
      </c>
      <c r="AU302" t="str">
        <f t="shared" si="55"/>
        <v>y</v>
      </c>
      <c r="AV302" t="str">
        <f t="shared" si="56"/>
        <v>y</v>
      </c>
      <c r="AW302" t="str">
        <f t="shared" si="57"/>
        <v>y</v>
      </c>
      <c r="AX302" t="str">
        <f t="shared" si="58"/>
        <v>y</v>
      </c>
      <c r="AZ302">
        <v>0</v>
      </c>
      <c r="BA302" s="77">
        <f t="shared" si="59"/>
        <v>0</v>
      </c>
      <c r="BC302">
        <v>0</v>
      </c>
      <c r="BD302" s="77">
        <f t="shared" si="60"/>
        <v>0</v>
      </c>
      <c r="BF302">
        <v>0</v>
      </c>
      <c r="BG302" s="107">
        <f t="shared" si="61"/>
        <v>0</v>
      </c>
      <c r="BI302">
        <v>0</v>
      </c>
      <c r="BJ302" s="107">
        <f t="shared" si="62"/>
        <v>0</v>
      </c>
      <c r="BL302">
        <v>0</v>
      </c>
      <c r="BM302" s="117">
        <f t="shared" si="63"/>
        <v>0</v>
      </c>
      <c r="BO302">
        <v>0</v>
      </c>
      <c r="BP302" s="107">
        <f t="shared" si="64"/>
        <v>0</v>
      </c>
    </row>
    <row r="303" spans="1:68">
      <c r="A303" s="48">
        <v>298</v>
      </c>
      <c r="B303" s="48"/>
      <c r="C303" s="48"/>
      <c r="D303" s="67"/>
      <c r="E303" s="67" t="s">
        <v>173</v>
      </c>
      <c r="F303" s="67"/>
      <c r="G303" s="67"/>
      <c r="H303" s="67"/>
      <c r="I303" s="67"/>
      <c r="J303" s="54">
        <v>0</v>
      </c>
      <c r="K303" s="54">
        <v>0</v>
      </c>
      <c r="L303" s="54">
        <v>0</v>
      </c>
      <c r="M303" s="54">
        <v>0</v>
      </c>
      <c r="N303" s="54">
        <v>0</v>
      </c>
      <c r="O303" s="54">
        <v>0</v>
      </c>
      <c r="P303" s="54">
        <v>0</v>
      </c>
      <c r="Q303" s="54">
        <v>0</v>
      </c>
      <c r="R303" s="54">
        <v>0</v>
      </c>
      <c r="S303" s="65">
        <v>0</v>
      </c>
      <c r="T303" s="65">
        <v>0</v>
      </c>
      <c r="U303" s="101">
        <v>0</v>
      </c>
      <c r="V303" s="77">
        <v>0</v>
      </c>
      <c r="W303" s="105">
        <v>0</v>
      </c>
      <c r="X303" s="105">
        <v>0</v>
      </c>
      <c r="Y303" s="105">
        <v>0</v>
      </c>
      <c r="Z303" s="105">
        <v>0</v>
      </c>
      <c r="AA303" s="105">
        <v>0</v>
      </c>
      <c r="AB303" s="105">
        <v>0</v>
      </c>
      <c r="AC303" s="105">
        <v>0</v>
      </c>
      <c r="AD303" s="105">
        <v>0</v>
      </c>
      <c r="AE303" s="105">
        <v>0</v>
      </c>
      <c r="AF303" s="105">
        <v>0</v>
      </c>
      <c r="AG303" s="105">
        <v>0</v>
      </c>
      <c r="AH303" s="105">
        <v>0</v>
      </c>
      <c r="AI303" s="90">
        <v>0</v>
      </c>
      <c r="AJ303" s="79">
        <f t="shared" si="52"/>
        <v>0</v>
      </c>
      <c r="AL303" s="83"/>
      <c r="AM303" s="83" t="s">
        <v>173</v>
      </c>
      <c r="AN303" s="83"/>
      <c r="AO303" s="83"/>
      <c r="AP303" s="83"/>
      <c r="AQ303" s="83"/>
      <c r="AS303" t="str">
        <f t="shared" si="53"/>
        <v>y</v>
      </c>
      <c r="AT303" t="str">
        <f t="shared" si="54"/>
        <v>y</v>
      </c>
      <c r="AU303" t="str">
        <f t="shared" si="55"/>
        <v>y</v>
      </c>
      <c r="AV303" t="str">
        <f t="shared" si="56"/>
        <v>y</v>
      </c>
      <c r="AW303" t="str">
        <f t="shared" si="57"/>
        <v>y</v>
      </c>
      <c r="AX303" t="str">
        <f t="shared" si="58"/>
        <v>y</v>
      </c>
      <c r="AZ303">
        <v>0</v>
      </c>
      <c r="BA303" s="77">
        <f t="shared" si="59"/>
        <v>0</v>
      </c>
      <c r="BC303">
        <v>0</v>
      </c>
      <c r="BD303" s="77">
        <f t="shared" si="60"/>
        <v>0</v>
      </c>
      <c r="BF303">
        <v>0</v>
      </c>
      <c r="BG303" s="107">
        <f t="shared" si="61"/>
        <v>0</v>
      </c>
      <c r="BI303">
        <v>0</v>
      </c>
      <c r="BJ303" s="107">
        <f t="shared" si="62"/>
        <v>0</v>
      </c>
      <c r="BL303">
        <v>0</v>
      </c>
      <c r="BM303" s="117">
        <f t="shared" si="63"/>
        <v>0</v>
      </c>
      <c r="BO303">
        <v>0</v>
      </c>
      <c r="BP303" s="107">
        <f t="shared" si="64"/>
        <v>0</v>
      </c>
    </row>
    <row r="304" spans="1:68">
      <c r="A304" s="48">
        <v>299</v>
      </c>
      <c r="B304" s="48"/>
      <c r="C304" s="48"/>
      <c r="D304" s="67"/>
      <c r="E304" s="67" t="s">
        <v>174</v>
      </c>
      <c r="F304" s="67"/>
      <c r="G304" s="67"/>
      <c r="H304" s="67"/>
      <c r="I304" s="67"/>
      <c r="J304" s="54">
        <v>0</v>
      </c>
      <c r="K304" s="54">
        <v>0</v>
      </c>
      <c r="L304" s="54">
        <v>0</v>
      </c>
      <c r="M304" s="54">
        <v>0</v>
      </c>
      <c r="N304" s="54">
        <v>0</v>
      </c>
      <c r="O304" s="54">
        <v>0</v>
      </c>
      <c r="P304" s="54">
        <v>0</v>
      </c>
      <c r="Q304" s="54">
        <v>0</v>
      </c>
      <c r="R304" s="54">
        <v>0</v>
      </c>
      <c r="S304" s="65">
        <v>0</v>
      </c>
      <c r="T304" s="65">
        <v>0</v>
      </c>
      <c r="U304" s="101">
        <v>0</v>
      </c>
      <c r="V304" s="77">
        <v>0</v>
      </c>
      <c r="W304" s="105">
        <v>0</v>
      </c>
      <c r="X304" s="105">
        <v>0</v>
      </c>
      <c r="Y304" s="105">
        <v>0</v>
      </c>
      <c r="Z304" s="105">
        <v>0</v>
      </c>
      <c r="AA304" s="105">
        <v>0</v>
      </c>
      <c r="AB304" s="105">
        <v>0</v>
      </c>
      <c r="AC304" s="105">
        <v>0</v>
      </c>
      <c r="AD304" s="105">
        <v>0</v>
      </c>
      <c r="AE304" s="105">
        <v>0</v>
      </c>
      <c r="AF304" s="105">
        <v>0</v>
      </c>
      <c r="AG304" s="105">
        <v>0</v>
      </c>
      <c r="AH304" s="105">
        <v>0</v>
      </c>
      <c r="AI304" s="90">
        <v>0</v>
      </c>
      <c r="AJ304" s="79">
        <f t="shared" si="52"/>
        <v>0</v>
      </c>
      <c r="AL304" s="83"/>
      <c r="AM304" s="83" t="s">
        <v>174</v>
      </c>
      <c r="AN304" s="83"/>
      <c r="AO304" s="83"/>
      <c r="AP304" s="83"/>
      <c r="AQ304" s="83"/>
      <c r="AS304" t="str">
        <f t="shared" si="53"/>
        <v>y</v>
      </c>
      <c r="AT304" t="str">
        <f t="shared" si="54"/>
        <v>y</v>
      </c>
      <c r="AU304" t="str">
        <f t="shared" si="55"/>
        <v>y</v>
      </c>
      <c r="AV304" t="str">
        <f t="shared" si="56"/>
        <v>y</v>
      </c>
      <c r="AW304" t="str">
        <f t="shared" si="57"/>
        <v>y</v>
      </c>
      <c r="AX304" t="str">
        <f t="shared" si="58"/>
        <v>y</v>
      </c>
      <c r="AZ304">
        <v>0</v>
      </c>
      <c r="BA304" s="77">
        <f t="shared" si="59"/>
        <v>0</v>
      </c>
      <c r="BC304">
        <v>0</v>
      </c>
      <c r="BD304" s="77">
        <f t="shared" si="60"/>
        <v>0</v>
      </c>
      <c r="BF304">
        <v>0</v>
      </c>
      <c r="BG304" s="107">
        <f t="shared" si="61"/>
        <v>0</v>
      </c>
      <c r="BI304">
        <v>0</v>
      </c>
      <c r="BJ304" s="107">
        <f t="shared" si="62"/>
        <v>0</v>
      </c>
      <c r="BL304">
        <v>0</v>
      </c>
      <c r="BM304" s="117">
        <f t="shared" si="63"/>
        <v>0</v>
      </c>
      <c r="BO304">
        <v>0</v>
      </c>
      <c r="BP304" s="107">
        <f t="shared" si="64"/>
        <v>0</v>
      </c>
    </row>
    <row r="305" spans="1:68">
      <c r="A305" s="48">
        <v>300</v>
      </c>
      <c r="B305" s="48"/>
      <c r="C305" s="48"/>
      <c r="D305" s="66"/>
      <c r="E305" s="66" t="s">
        <v>175</v>
      </c>
      <c r="F305" s="66"/>
      <c r="G305" s="66"/>
      <c r="H305" s="66"/>
      <c r="I305" s="66"/>
      <c r="J305" s="54">
        <v>1350392705601</v>
      </c>
      <c r="K305" s="54">
        <v>792451164755</v>
      </c>
      <c r="L305" s="54">
        <v>1739531810680</v>
      </c>
      <c r="M305" s="54">
        <v>1102222682838</v>
      </c>
      <c r="N305" s="54">
        <v>3353232222902</v>
      </c>
      <c r="O305" s="54">
        <v>2277120541541</v>
      </c>
      <c r="P305" s="54">
        <v>1722135520938</v>
      </c>
      <c r="Q305" s="54">
        <v>1185857939877</v>
      </c>
      <c r="R305" s="54">
        <v>974402654583</v>
      </c>
      <c r="S305" s="65">
        <v>1073939387765</v>
      </c>
      <c r="T305" s="65">
        <v>1569027688216</v>
      </c>
      <c r="U305" s="101">
        <v>888257512692</v>
      </c>
      <c r="V305" s="77">
        <v>1168375355988</v>
      </c>
      <c r="W305" s="105">
        <v>2355342106459</v>
      </c>
      <c r="X305" s="105">
        <v>5995017490560</v>
      </c>
      <c r="Y305" s="105">
        <v>3636155150203</v>
      </c>
      <c r="Z305" s="105">
        <v>6669337130105</v>
      </c>
      <c r="AA305" s="105">
        <v>4984278845890</v>
      </c>
      <c r="AB305" s="105">
        <v>5095111880057</v>
      </c>
      <c r="AC305" s="105">
        <v>3499299233499</v>
      </c>
      <c r="AD305" s="105">
        <v>5347422788856</v>
      </c>
      <c r="AE305" s="105">
        <v>5326862012591</v>
      </c>
      <c r="AF305" s="105">
        <v>4562083569438</v>
      </c>
      <c r="AG305" s="105">
        <v>3636155150203</v>
      </c>
      <c r="AH305" s="105">
        <v>4571030592466</v>
      </c>
      <c r="AI305" s="90">
        <v>4571030592466</v>
      </c>
      <c r="AJ305" s="79">
        <f t="shared" si="52"/>
        <v>0</v>
      </c>
      <c r="AL305" s="82"/>
      <c r="AM305" s="82" t="s">
        <v>175</v>
      </c>
      <c r="AN305" s="82"/>
      <c r="AO305" s="82"/>
      <c r="AP305" s="82"/>
      <c r="AQ305" s="82"/>
      <c r="AS305" t="str">
        <f t="shared" si="53"/>
        <v>y</v>
      </c>
      <c r="AT305" t="str">
        <f t="shared" si="54"/>
        <v>y</v>
      </c>
      <c r="AU305" t="str">
        <f t="shared" si="55"/>
        <v>y</v>
      </c>
      <c r="AV305" t="str">
        <f t="shared" si="56"/>
        <v>y</v>
      </c>
      <c r="AW305" t="str">
        <f t="shared" si="57"/>
        <v>y</v>
      </c>
      <c r="AX305" t="str">
        <f t="shared" si="58"/>
        <v>y</v>
      </c>
      <c r="AZ305">
        <v>1168375355988</v>
      </c>
      <c r="BA305" s="77">
        <f t="shared" si="59"/>
        <v>0</v>
      </c>
      <c r="BC305">
        <v>1168375355988</v>
      </c>
      <c r="BD305" s="77">
        <f t="shared" si="60"/>
        <v>0</v>
      </c>
      <c r="BF305">
        <v>6669337130105</v>
      </c>
      <c r="BG305" s="107">
        <f t="shared" si="61"/>
        <v>0</v>
      </c>
      <c r="BI305">
        <v>4984278845890</v>
      </c>
      <c r="BJ305" s="107">
        <f t="shared" si="62"/>
        <v>0</v>
      </c>
      <c r="BL305">
        <v>3499299233499</v>
      </c>
      <c r="BM305" s="117">
        <f t="shared" si="63"/>
        <v>0</v>
      </c>
      <c r="BO305">
        <v>5347422788856</v>
      </c>
      <c r="BP305" s="107">
        <f t="shared" si="64"/>
        <v>0</v>
      </c>
    </row>
    <row r="306" spans="1:68">
      <c r="A306" s="48">
        <v>301</v>
      </c>
      <c r="B306" s="48"/>
      <c r="C306" s="48"/>
      <c r="D306" s="66"/>
      <c r="E306" s="66"/>
      <c r="F306" s="66" t="s">
        <v>176</v>
      </c>
      <c r="G306" s="66"/>
      <c r="H306" s="66"/>
      <c r="I306" s="66"/>
      <c r="J306" s="54">
        <v>80084776282</v>
      </c>
      <c r="K306" s="54">
        <v>73375468293</v>
      </c>
      <c r="L306" s="54">
        <v>74276918842</v>
      </c>
      <c r="M306" s="54">
        <v>73602319924</v>
      </c>
      <c r="N306" s="54">
        <v>70982609873</v>
      </c>
      <c r="O306" s="54">
        <v>6084020831</v>
      </c>
      <c r="P306" s="54">
        <v>6580298832</v>
      </c>
      <c r="Q306" s="54">
        <v>6155106319</v>
      </c>
      <c r="R306" s="54">
        <v>7944954437</v>
      </c>
      <c r="S306" s="65">
        <v>12335405186</v>
      </c>
      <c r="T306" s="65">
        <v>21592978722</v>
      </c>
      <c r="U306" s="101">
        <v>9999391291</v>
      </c>
      <c r="V306" s="77">
        <v>53161650334</v>
      </c>
      <c r="W306" s="105">
        <v>127374109699</v>
      </c>
      <c r="X306" s="105">
        <v>69950364454</v>
      </c>
      <c r="Y306" s="105">
        <v>39048915175</v>
      </c>
      <c r="Z306" s="105">
        <v>51773007464</v>
      </c>
      <c r="AA306" s="105">
        <v>50239230047</v>
      </c>
      <c r="AB306" s="105">
        <v>26183920694</v>
      </c>
      <c r="AC306" s="105">
        <v>14906352377</v>
      </c>
      <c r="AD306" s="105">
        <v>21396261069</v>
      </c>
      <c r="AE306" s="105">
        <v>43373483825</v>
      </c>
      <c r="AF306" s="105">
        <v>29417976430</v>
      </c>
      <c r="AG306" s="105">
        <v>39048915175</v>
      </c>
      <c r="AH306" s="105">
        <v>22945339605</v>
      </c>
      <c r="AI306" s="90">
        <v>22945339605</v>
      </c>
      <c r="AJ306" s="79">
        <f t="shared" si="52"/>
        <v>0</v>
      </c>
      <c r="AL306" s="82"/>
      <c r="AM306" s="82"/>
      <c r="AN306" s="82" t="s">
        <v>176</v>
      </c>
      <c r="AO306" s="82"/>
      <c r="AP306" s="82"/>
      <c r="AQ306" s="82"/>
      <c r="AS306" t="str">
        <f t="shared" si="53"/>
        <v>y</v>
      </c>
      <c r="AT306" t="str">
        <f t="shared" si="54"/>
        <v>y</v>
      </c>
      <c r="AU306" t="str">
        <f t="shared" si="55"/>
        <v>y</v>
      </c>
      <c r="AV306" t="str">
        <f t="shared" si="56"/>
        <v>y</v>
      </c>
      <c r="AW306" t="str">
        <f t="shared" si="57"/>
        <v>y</v>
      </c>
      <c r="AX306" t="str">
        <f t="shared" si="58"/>
        <v>y</v>
      </c>
      <c r="AZ306">
        <v>53161650334</v>
      </c>
      <c r="BA306" s="77">
        <f t="shared" si="59"/>
        <v>0</v>
      </c>
      <c r="BC306">
        <v>53161650334</v>
      </c>
      <c r="BD306" s="77">
        <f t="shared" si="60"/>
        <v>0</v>
      </c>
      <c r="BF306">
        <v>51773007464</v>
      </c>
      <c r="BG306" s="107">
        <f t="shared" si="61"/>
        <v>0</v>
      </c>
      <c r="BI306">
        <v>50239230047</v>
      </c>
      <c r="BJ306" s="107">
        <f t="shared" si="62"/>
        <v>0</v>
      </c>
      <c r="BL306">
        <v>14906352377</v>
      </c>
      <c r="BM306" s="117">
        <f t="shared" si="63"/>
        <v>0</v>
      </c>
      <c r="BO306">
        <v>21396261069</v>
      </c>
      <c r="BP306" s="107">
        <f t="shared" si="64"/>
        <v>0</v>
      </c>
    </row>
    <row r="307" spans="1:68">
      <c r="A307" s="48">
        <v>302</v>
      </c>
      <c r="B307" s="48"/>
      <c r="C307" s="48"/>
      <c r="D307" s="67"/>
      <c r="E307" s="67"/>
      <c r="F307" s="67"/>
      <c r="G307" s="67" t="s">
        <v>520</v>
      </c>
      <c r="H307" s="67"/>
      <c r="I307" s="67"/>
      <c r="J307" s="54">
        <v>0</v>
      </c>
      <c r="K307" s="54">
        <v>0</v>
      </c>
      <c r="L307" s="54">
        <v>0</v>
      </c>
      <c r="M307" s="54">
        <v>0</v>
      </c>
      <c r="N307" s="54">
        <v>0</v>
      </c>
      <c r="O307" s="54">
        <v>0</v>
      </c>
      <c r="P307" s="54">
        <v>0</v>
      </c>
      <c r="Q307" s="54">
        <v>0</v>
      </c>
      <c r="R307" s="54">
        <v>0</v>
      </c>
      <c r="S307" s="65">
        <v>0</v>
      </c>
      <c r="T307" s="65">
        <v>0</v>
      </c>
      <c r="U307" s="101">
        <v>0</v>
      </c>
      <c r="V307" s="77">
        <v>0</v>
      </c>
      <c r="W307" s="105">
        <v>0</v>
      </c>
      <c r="X307" s="105">
        <v>0</v>
      </c>
      <c r="Y307" s="105">
        <v>0</v>
      </c>
      <c r="Z307" s="105">
        <v>0</v>
      </c>
      <c r="AA307" s="105">
        <v>0</v>
      </c>
      <c r="AB307" s="105">
        <v>0</v>
      </c>
      <c r="AC307" s="105">
        <v>0</v>
      </c>
      <c r="AD307" s="105">
        <v>0</v>
      </c>
      <c r="AE307" s="105">
        <v>0</v>
      </c>
      <c r="AF307" s="105">
        <v>0</v>
      </c>
      <c r="AG307" s="105">
        <v>0</v>
      </c>
      <c r="AH307" s="105">
        <v>0</v>
      </c>
      <c r="AI307" s="90">
        <v>0</v>
      </c>
      <c r="AJ307" s="79">
        <f t="shared" si="52"/>
        <v>0</v>
      </c>
      <c r="AL307" s="83"/>
      <c r="AM307" s="83"/>
      <c r="AN307" s="83"/>
      <c r="AO307" s="83" t="s">
        <v>520</v>
      </c>
      <c r="AP307" s="83"/>
      <c r="AQ307" s="83"/>
      <c r="AS307" t="str">
        <f t="shared" si="53"/>
        <v>y</v>
      </c>
      <c r="AT307" t="str">
        <f t="shared" si="54"/>
        <v>y</v>
      </c>
      <c r="AU307" t="str">
        <f t="shared" si="55"/>
        <v>y</v>
      </c>
      <c r="AV307" t="str">
        <f t="shared" si="56"/>
        <v>y</v>
      </c>
      <c r="AW307" t="str">
        <f t="shared" si="57"/>
        <v>y</v>
      </c>
      <c r="AX307" t="str">
        <f t="shared" si="58"/>
        <v>y</v>
      </c>
      <c r="AZ307">
        <v>0</v>
      </c>
      <c r="BA307" s="77">
        <f t="shared" si="59"/>
        <v>0</v>
      </c>
      <c r="BC307">
        <v>0</v>
      </c>
      <c r="BD307" s="77">
        <f t="shared" si="60"/>
        <v>0</v>
      </c>
      <c r="BF307">
        <v>0</v>
      </c>
      <c r="BG307" s="107">
        <f t="shared" si="61"/>
        <v>0</v>
      </c>
      <c r="BI307">
        <v>0</v>
      </c>
      <c r="BJ307" s="107">
        <f t="shared" si="62"/>
        <v>0</v>
      </c>
      <c r="BL307">
        <v>0</v>
      </c>
      <c r="BM307" s="117">
        <f t="shared" si="63"/>
        <v>0</v>
      </c>
      <c r="BO307">
        <v>0</v>
      </c>
      <c r="BP307" s="107">
        <f t="shared" si="64"/>
        <v>0</v>
      </c>
    </row>
    <row r="308" spans="1:68">
      <c r="A308" s="48">
        <v>303</v>
      </c>
      <c r="B308" s="48"/>
      <c r="C308" s="48"/>
      <c r="D308" s="67"/>
      <c r="E308" s="67"/>
      <c r="F308" s="67"/>
      <c r="G308" s="67" t="s">
        <v>521</v>
      </c>
      <c r="H308" s="67"/>
      <c r="I308" s="67"/>
      <c r="J308" s="54">
        <v>70602953829</v>
      </c>
      <c r="K308" s="54">
        <v>71298171620</v>
      </c>
      <c r="L308" s="54">
        <v>71236068331</v>
      </c>
      <c r="M308" s="54">
        <v>69211605829</v>
      </c>
      <c r="N308" s="54">
        <v>67848777035</v>
      </c>
      <c r="O308" s="54">
        <v>3283841739</v>
      </c>
      <c r="P308" s="54">
        <v>3255607982</v>
      </c>
      <c r="Q308" s="54">
        <v>3823184137</v>
      </c>
      <c r="R308" s="54">
        <v>4217569003</v>
      </c>
      <c r="S308" s="65">
        <v>4508349956</v>
      </c>
      <c r="T308" s="65">
        <v>13630760953</v>
      </c>
      <c r="U308" s="101">
        <v>4002718062</v>
      </c>
      <c r="V308" s="77">
        <v>6495519222</v>
      </c>
      <c r="W308" s="105">
        <v>5301516237</v>
      </c>
      <c r="X308" s="105">
        <v>8568481391</v>
      </c>
      <c r="Y308" s="105">
        <v>6388869492</v>
      </c>
      <c r="Z308" s="105">
        <v>6156713985</v>
      </c>
      <c r="AA308" s="105">
        <v>5177690047</v>
      </c>
      <c r="AB308" s="105">
        <v>9070975010</v>
      </c>
      <c r="AC308" s="105">
        <v>4042725531</v>
      </c>
      <c r="AD308" s="105">
        <v>3481696296</v>
      </c>
      <c r="AE308" s="105">
        <v>2409505135</v>
      </c>
      <c r="AF308" s="105">
        <v>2636805068</v>
      </c>
      <c r="AG308" s="105">
        <v>6388869492</v>
      </c>
      <c r="AH308" s="105">
        <v>2374097467</v>
      </c>
      <c r="AI308" s="90">
        <v>2374097467</v>
      </c>
      <c r="AJ308" s="79">
        <f t="shared" si="52"/>
        <v>0</v>
      </c>
      <c r="AL308" s="83"/>
      <c r="AM308" s="83"/>
      <c r="AN308" s="83"/>
      <c r="AO308" s="83" t="s">
        <v>521</v>
      </c>
      <c r="AP308" s="83"/>
      <c r="AQ308" s="83"/>
      <c r="AS308" t="str">
        <f t="shared" si="53"/>
        <v>y</v>
      </c>
      <c r="AT308" t="str">
        <f t="shared" si="54"/>
        <v>y</v>
      </c>
      <c r="AU308" t="str">
        <f t="shared" si="55"/>
        <v>y</v>
      </c>
      <c r="AV308" t="str">
        <f t="shared" si="56"/>
        <v>y</v>
      </c>
      <c r="AW308" t="str">
        <f t="shared" si="57"/>
        <v>y</v>
      </c>
      <c r="AX308" t="str">
        <f t="shared" si="58"/>
        <v>y</v>
      </c>
      <c r="AZ308">
        <v>6495519222</v>
      </c>
      <c r="BA308" s="77">
        <f t="shared" si="59"/>
        <v>0</v>
      </c>
      <c r="BC308">
        <v>6495519222</v>
      </c>
      <c r="BD308" s="77">
        <f t="shared" si="60"/>
        <v>0</v>
      </c>
      <c r="BF308">
        <v>6156713985</v>
      </c>
      <c r="BG308" s="107">
        <f t="shared" si="61"/>
        <v>0</v>
      </c>
      <c r="BI308">
        <v>5177690047</v>
      </c>
      <c r="BJ308" s="107">
        <f t="shared" si="62"/>
        <v>0</v>
      </c>
      <c r="BL308">
        <v>4042725531</v>
      </c>
      <c r="BM308" s="117">
        <f t="shared" si="63"/>
        <v>0</v>
      </c>
      <c r="BO308">
        <v>3481696296</v>
      </c>
      <c r="BP308" s="107">
        <f t="shared" si="64"/>
        <v>0</v>
      </c>
    </row>
    <row r="309" spans="1:68">
      <c r="A309" s="48">
        <v>304</v>
      </c>
      <c r="B309" s="48"/>
      <c r="C309" s="48"/>
      <c r="D309" s="67"/>
      <c r="E309" s="67"/>
      <c r="F309" s="67"/>
      <c r="G309" s="67" t="s">
        <v>522</v>
      </c>
      <c r="H309" s="67"/>
      <c r="I309" s="67"/>
      <c r="J309" s="54">
        <v>0</v>
      </c>
      <c r="K309" s="54">
        <v>0</v>
      </c>
      <c r="L309" s="54">
        <v>0</v>
      </c>
      <c r="M309" s="54">
        <v>0</v>
      </c>
      <c r="N309" s="54">
        <v>0</v>
      </c>
      <c r="O309" s="54">
        <v>0</v>
      </c>
      <c r="P309" s="54">
        <v>0</v>
      </c>
      <c r="Q309" s="54">
        <v>0</v>
      </c>
      <c r="R309" s="54">
        <v>0</v>
      </c>
      <c r="S309" s="65">
        <v>0</v>
      </c>
      <c r="T309" s="65">
        <v>0</v>
      </c>
      <c r="U309" s="101">
        <v>0</v>
      </c>
      <c r="V309" s="77">
        <v>0</v>
      </c>
      <c r="W309" s="105">
        <v>0</v>
      </c>
      <c r="X309" s="105">
        <v>0</v>
      </c>
      <c r="Y309" s="105">
        <v>0</v>
      </c>
      <c r="Z309" s="105">
        <v>0</v>
      </c>
      <c r="AA309" s="105">
        <v>0</v>
      </c>
      <c r="AB309" s="105">
        <v>0</v>
      </c>
      <c r="AC309" s="105">
        <v>0</v>
      </c>
      <c r="AD309" s="105">
        <v>0</v>
      </c>
      <c r="AE309" s="105">
        <v>0</v>
      </c>
      <c r="AF309" s="105">
        <v>0</v>
      </c>
      <c r="AG309" s="105">
        <v>0</v>
      </c>
      <c r="AH309" s="105">
        <v>0</v>
      </c>
      <c r="AI309" s="90">
        <v>0</v>
      </c>
      <c r="AJ309" s="79">
        <f t="shared" si="52"/>
        <v>0</v>
      </c>
      <c r="AL309" s="83"/>
      <c r="AM309" s="83"/>
      <c r="AN309" s="83"/>
      <c r="AO309" s="83" t="s">
        <v>522</v>
      </c>
      <c r="AP309" s="83"/>
      <c r="AQ309" s="83"/>
      <c r="AS309" t="str">
        <f t="shared" si="53"/>
        <v>y</v>
      </c>
      <c r="AT309" t="str">
        <f t="shared" si="54"/>
        <v>y</v>
      </c>
      <c r="AU309" t="str">
        <f t="shared" si="55"/>
        <v>y</v>
      </c>
      <c r="AV309" t="str">
        <f t="shared" si="56"/>
        <v>y</v>
      </c>
      <c r="AW309" t="str">
        <f t="shared" si="57"/>
        <v>y</v>
      </c>
      <c r="AX309" t="str">
        <f t="shared" si="58"/>
        <v>y</v>
      </c>
      <c r="AZ309">
        <v>0</v>
      </c>
      <c r="BA309" s="77">
        <f t="shared" si="59"/>
        <v>0</v>
      </c>
      <c r="BC309">
        <v>0</v>
      </c>
      <c r="BD309" s="77">
        <f t="shared" si="60"/>
        <v>0</v>
      </c>
      <c r="BF309">
        <v>0</v>
      </c>
      <c r="BG309" s="107">
        <f t="shared" si="61"/>
        <v>0</v>
      </c>
      <c r="BI309">
        <v>0</v>
      </c>
      <c r="BJ309" s="107">
        <f t="shared" si="62"/>
        <v>0</v>
      </c>
      <c r="BL309">
        <v>0</v>
      </c>
      <c r="BM309" s="117">
        <f t="shared" si="63"/>
        <v>0</v>
      </c>
      <c r="BO309">
        <v>0</v>
      </c>
      <c r="BP309" s="107">
        <f t="shared" si="64"/>
        <v>0</v>
      </c>
    </row>
    <row r="310" spans="1:68">
      <c r="A310" s="48">
        <v>305</v>
      </c>
      <c r="B310" s="48"/>
      <c r="C310" s="48"/>
      <c r="D310" s="67"/>
      <c r="E310" s="67"/>
      <c r="F310" s="67"/>
      <c r="G310" s="67" t="s">
        <v>523</v>
      </c>
      <c r="H310" s="67"/>
      <c r="I310" s="67"/>
      <c r="J310" s="54">
        <v>9481822453</v>
      </c>
      <c r="K310" s="54">
        <v>2077296673</v>
      </c>
      <c r="L310" s="54">
        <v>3040850511</v>
      </c>
      <c r="M310" s="54">
        <v>4390714095</v>
      </c>
      <c r="N310" s="54">
        <v>3133832838</v>
      </c>
      <c r="O310" s="54">
        <v>2800179092</v>
      </c>
      <c r="P310" s="54">
        <v>3324690850</v>
      </c>
      <c r="Q310" s="54">
        <v>2331922182</v>
      </c>
      <c r="R310" s="54">
        <v>3727385434</v>
      </c>
      <c r="S310" s="65">
        <v>7827055230</v>
      </c>
      <c r="T310" s="65">
        <v>7962217769</v>
      </c>
      <c r="U310" s="101">
        <v>5996673229</v>
      </c>
      <c r="V310" s="77">
        <v>46666131112</v>
      </c>
      <c r="W310" s="105">
        <v>122072593462</v>
      </c>
      <c r="X310" s="105">
        <v>61381883063</v>
      </c>
      <c r="Y310" s="105">
        <v>32660045683</v>
      </c>
      <c r="Z310" s="105">
        <v>45616293479</v>
      </c>
      <c r="AA310" s="105">
        <v>45061540000</v>
      </c>
      <c r="AB310" s="105">
        <v>17112945684</v>
      </c>
      <c r="AC310" s="105">
        <v>10863626846</v>
      </c>
      <c r="AD310" s="105">
        <v>17914564773</v>
      </c>
      <c r="AE310" s="105">
        <v>40963978690</v>
      </c>
      <c r="AF310" s="105">
        <v>26781171362</v>
      </c>
      <c r="AG310" s="105">
        <v>32660045683</v>
      </c>
      <c r="AH310" s="105">
        <v>20571242138</v>
      </c>
      <c r="AI310" s="90">
        <v>20571242138</v>
      </c>
      <c r="AJ310" s="79">
        <f t="shared" si="52"/>
        <v>0</v>
      </c>
      <c r="AL310" s="83"/>
      <c r="AM310" s="83"/>
      <c r="AN310" s="83"/>
      <c r="AO310" s="83" t="s">
        <v>523</v>
      </c>
      <c r="AP310" s="83"/>
      <c r="AQ310" s="83"/>
      <c r="AS310" t="str">
        <f t="shared" si="53"/>
        <v>y</v>
      </c>
      <c r="AT310" t="str">
        <f t="shared" si="54"/>
        <v>y</v>
      </c>
      <c r="AU310" t="str">
        <f t="shared" si="55"/>
        <v>y</v>
      </c>
      <c r="AV310" t="str">
        <f t="shared" si="56"/>
        <v>y</v>
      </c>
      <c r="AW310" t="str">
        <f t="shared" si="57"/>
        <v>y</v>
      </c>
      <c r="AX310" t="str">
        <f t="shared" si="58"/>
        <v>y</v>
      </c>
      <c r="AZ310">
        <v>46666131112</v>
      </c>
      <c r="BA310" s="77">
        <f t="shared" si="59"/>
        <v>0</v>
      </c>
      <c r="BC310">
        <v>46666131112</v>
      </c>
      <c r="BD310" s="77">
        <f t="shared" si="60"/>
        <v>0</v>
      </c>
      <c r="BF310">
        <v>45616293479</v>
      </c>
      <c r="BG310" s="107">
        <f t="shared" si="61"/>
        <v>0</v>
      </c>
      <c r="BI310">
        <v>45061540000</v>
      </c>
      <c r="BJ310" s="107">
        <f t="shared" si="62"/>
        <v>0</v>
      </c>
      <c r="BL310">
        <v>10863626846</v>
      </c>
      <c r="BM310" s="117">
        <f t="shared" si="63"/>
        <v>0</v>
      </c>
      <c r="BO310">
        <v>17914564773</v>
      </c>
      <c r="BP310" s="107">
        <f t="shared" si="64"/>
        <v>0</v>
      </c>
    </row>
    <row r="311" spans="1:68">
      <c r="A311" s="48">
        <v>306</v>
      </c>
      <c r="B311" s="48"/>
      <c r="C311" s="48"/>
      <c r="D311" s="67"/>
      <c r="E311" s="67"/>
      <c r="F311" s="67" t="s">
        <v>177</v>
      </c>
      <c r="G311" s="67"/>
      <c r="H311" s="67"/>
      <c r="I311" s="67"/>
      <c r="J311" s="54">
        <v>1242206385389</v>
      </c>
      <c r="K311" s="54">
        <v>636779398378</v>
      </c>
      <c r="L311" s="54">
        <v>1654482263908</v>
      </c>
      <c r="M311" s="54">
        <v>1017683692007</v>
      </c>
      <c r="N311" s="54">
        <v>3263566519290</v>
      </c>
      <c r="O311" s="54">
        <v>2227337924017</v>
      </c>
      <c r="P311" s="54">
        <v>1682782722581</v>
      </c>
      <c r="Q311" s="54">
        <v>1163534928865</v>
      </c>
      <c r="R311" s="54">
        <v>950871862324</v>
      </c>
      <c r="S311" s="65">
        <v>1026944160200</v>
      </c>
      <c r="T311" s="65">
        <v>1529426829313</v>
      </c>
      <c r="U311" s="101">
        <v>862214708132</v>
      </c>
      <c r="V311" s="77">
        <v>1098207247894</v>
      </c>
      <c r="W311" s="105">
        <v>2201140779880</v>
      </c>
      <c r="X311" s="105">
        <v>3576703928829</v>
      </c>
      <c r="Y311" s="105">
        <v>888348454543</v>
      </c>
      <c r="Z311" s="105">
        <v>3489788121507</v>
      </c>
      <c r="AA311" s="105">
        <v>2229817162664</v>
      </c>
      <c r="AB311" s="105">
        <v>2025637486335</v>
      </c>
      <c r="AC311" s="105">
        <v>974479876693</v>
      </c>
      <c r="AD311" s="105">
        <v>2570334408459</v>
      </c>
      <c r="AE311" s="105">
        <v>2221919196788</v>
      </c>
      <c r="AF311" s="105">
        <v>1762932381185</v>
      </c>
      <c r="AG311" s="105">
        <v>888348454543</v>
      </c>
      <c r="AH311" s="105">
        <v>1500003586955</v>
      </c>
      <c r="AI311" s="90">
        <v>1500003586955</v>
      </c>
      <c r="AJ311" s="79">
        <f t="shared" si="52"/>
        <v>0</v>
      </c>
      <c r="AL311" s="83"/>
      <c r="AM311" s="83"/>
      <c r="AN311" s="83" t="s">
        <v>177</v>
      </c>
      <c r="AO311" s="83"/>
      <c r="AP311" s="83"/>
      <c r="AQ311" s="83"/>
      <c r="AS311" t="str">
        <f t="shared" si="53"/>
        <v>y</v>
      </c>
      <c r="AT311" t="str">
        <f t="shared" si="54"/>
        <v>y</v>
      </c>
      <c r="AU311" t="str">
        <f t="shared" si="55"/>
        <v>y</v>
      </c>
      <c r="AV311" t="str">
        <f t="shared" si="56"/>
        <v>y</v>
      </c>
      <c r="AW311" t="str">
        <f t="shared" si="57"/>
        <v>y</v>
      </c>
      <c r="AX311" t="str">
        <f t="shared" si="58"/>
        <v>y</v>
      </c>
      <c r="AZ311">
        <v>1098207247894</v>
      </c>
      <c r="BA311" s="77">
        <f t="shared" si="59"/>
        <v>0</v>
      </c>
      <c r="BC311">
        <v>1098207247894</v>
      </c>
      <c r="BD311" s="77">
        <f t="shared" si="60"/>
        <v>0</v>
      </c>
      <c r="BF311">
        <v>3489788121507</v>
      </c>
      <c r="BG311" s="107">
        <f t="shared" si="61"/>
        <v>0</v>
      </c>
      <c r="BI311">
        <v>2229817162664</v>
      </c>
      <c r="BJ311" s="107">
        <f t="shared" si="62"/>
        <v>0</v>
      </c>
      <c r="BL311">
        <v>974479876693</v>
      </c>
      <c r="BM311" s="117">
        <f t="shared" si="63"/>
        <v>0</v>
      </c>
      <c r="BO311">
        <v>2570334408459</v>
      </c>
      <c r="BP311" s="107">
        <f t="shared" si="64"/>
        <v>0</v>
      </c>
    </row>
    <row r="312" spans="1:68">
      <c r="A312" s="48">
        <v>307</v>
      </c>
      <c r="B312" s="48"/>
      <c r="C312" s="48"/>
      <c r="D312" s="67"/>
      <c r="E312" s="67"/>
      <c r="F312" s="67" t="s">
        <v>178</v>
      </c>
      <c r="G312" s="67"/>
      <c r="H312" s="67"/>
      <c r="I312" s="67"/>
      <c r="J312" s="54">
        <v>18644363534</v>
      </c>
      <c r="K312" s="54">
        <v>74178417777</v>
      </c>
      <c r="L312" s="54">
        <v>4606048027</v>
      </c>
      <c r="M312" s="54">
        <v>4537665784</v>
      </c>
      <c r="N312" s="54">
        <v>13585695500</v>
      </c>
      <c r="O312" s="54">
        <v>36023794718</v>
      </c>
      <c r="P312" s="54">
        <v>25139702126</v>
      </c>
      <c r="Q312" s="54">
        <v>8492330418</v>
      </c>
      <c r="R312" s="54">
        <v>5618546103</v>
      </c>
      <c r="S312" s="65">
        <v>26030748757</v>
      </c>
      <c r="T312" s="65">
        <v>9462906901</v>
      </c>
      <c r="U312" s="101">
        <v>10363295721</v>
      </c>
      <c r="V312" s="77">
        <v>11177157736</v>
      </c>
      <c r="W312" s="105">
        <v>20850928618</v>
      </c>
      <c r="X312" s="105">
        <v>16499332230</v>
      </c>
      <c r="Y312" s="105">
        <v>25320531657</v>
      </c>
      <c r="Z312" s="105">
        <v>13602089569</v>
      </c>
      <c r="AA312" s="105">
        <v>70176742117</v>
      </c>
      <c r="AB312" s="105">
        <v>13255550458</v>
      </c>
      <c r="AC312" s="105">
        <v>14050496594</v>
      </c>
      <c r="AD312" s="105">
        <v>18400681745</v>
      </c>
      <c r="AE312" s="105">
        <v>7866627016</v>
      </c>
      <c r="AF312" s="105">
        <v>7658357473</v>
      </c>
      <c r="AG312" s="105">
        <v>25320531657</v>
      </c>
      <c r="AH312" s="105">
        <v>10562709504</v>
      </c>
      <c r="AI312" s="90">
        <v>10562709504</v>
      </c>
      <c r="AJ312" s="79">
        <f t="shared" si="52"/>
        <v>0</v>
      </c>
      <c r="AL312" s="83"/>
      <c r="AM312" s="83"/>
      <c r="AN312" s="83" t="s">
        <v>178</v>
      </c>
      <c r="AO312" s="83"/>
      <c r="AP312" s="83"/>
      <c r="AQ312" s="83"/>
      <c r="AS312" t="str">
        <f t="shared" si="53"/>
        <v>y</v>
      </c>
      <c r="AT312" t="str">
        <f t="shared" si="54"/>
        <v>y</v>
      </c>
      <c r="AU312" t="str">
        <f t="shared" si="55"/>
        <v>y</v>
      </c>
      <c r="AV312" t="str">
        <f t="shared" si="56"/>
        <v>y</v>
      </c>
      <c r="AW312" t="str">
        <f t="shared" si="57"/>
        <v>y</v>
      </c>
      <c r="AX312" t="str">
        <f t="shared" si="58"/>
        <v>y</v>
      </c>
      <c r="AZ312">
        <v>11177157736</v>
      </c>
      <c r="BA312" s="77">
        <f t="shared" si="59"/>
        <v>0</v>
      </c>
      <c r="BC312">
        <v>11177157736</v>
      </c>
      <c r="BD312" s="77">
        <f t="shared" si="60"/>
        <v>0</v>
      </c>
      <c r="BF312">
        <v>13602089569</v>
      </c>
      <c r="BG312" s="107">
        <f t="shared" si="61"/>
        <v>0</v>
      </c>
      <c r="BI312">
        <v>70176742117</v>
      </c>
      <c r="BJ312" s="107">
        <f t="shared" si="62"/>
        <v>0</v>
      </c>
      <c r="BL312">
        <v>14050496594</v>
      </c>
      <c r="BM312" s="117">
        <f t="shared" si="63"/>
        <v>0</v>
      </c>
      <c r="BO312">
        <v>18400681745</v>
      </c>
      <c r="BP312" s="107">
        <f t="shared" si="64"/>
        <v>0</v>
      </c>
    </row>
    <row r="313" spans="1:68">
      <c r="A313" s="48">
        <v>308</v>
      </c>
      <c r="B313" s="48"/>
      <c r="C313" s="48"/>
      <c r="D313" s="67"/>
      <c r="E313" s="67"/>
      <c r="F313" s="67" t="s">
        <v>179</v>
      </c>
      <c r="G313" s="67"/>
      <c r="H313" s="67"/>
      <c r="I313" s="67"/>
      <c r="J313" s="54">
        <v>8578686272</v>
      </c>
      <c r="K313" s="54">
        <v>7201536272</v>
      </c>
      <c r="L313" s="54">
        <v>5171639840</v>
      </c>
      <c r="M313" s="54">
        <v>4970309840</v>
      </c>
      <c r="N313" s="54">
        <v>3904529840</v>
      </c>
      <c r="O313" s="54">
        <v>3753574840</v>
      </c>
      <c r="P313" s="54">
        <v>3924877840</v>
      </c>
      <c r="Q313" s="54">
        <v>4194064840</v>
      </c>
      <c r="R313" s="54">
        <v>4942747620</v>
      </c>
      <c r="S313" s="65">
        <v>4702847620</v>
      </c>
      <c r="T313" s="65">
        <v>4886157620</v>
      </c>
      <c r="U313" s="101">
        <v>4855726620</v>
      </c>
      <c r="V313" s="77">
        <v>4896926620</v>
      </c>
      <c r="W313" s="105">
        <v>4850876620</v>
      </c>
      <c r="X313" s="105">
        <v>10846013072</v>
      </c>
      <c r="Y313" s="105">
        <v>12846446125</v>
      </c>
      <c r="Z313" s="105">
        <v>12441995135</v>
      </c>
      <c r="AA313" s="105">
        <v>12938204208</v>
      </c>
      <c r="AB313" s="105">
        <v>10039826568</v>
      </c>
      <c r="AC313" s="105">
        <v>9644136962</v>
      </c>
      <c r="AD313" s="105">
        <v>8699938962</v>
      </c>
      <c r="AE313" s="105">
        <v>8492283962</v>
      </c>
      <c r="AF313" s="105">
        <v>8082212877</v>
      </c>
      <c r="AG313" s="105">
        <v>12846446125</v>
      </c>
      <c r="AH313" s="105">
        <v>8195547877</v>
      </c>
      <c r="AI313" s="90">
        <v>8195547877</v>
      </c>
      <c r="AJ313" s="79">
        <f t="shared" si="52"/>
        <v>0</v>
      </c>
      <c r="AL313" s="83"/>
      <c r="AM313" s="83"/>
      <c r="AN313" s="83" t="s">
        <v>179</v>
      </c>
      <c r="AO313" s="83"/>
      <c r="AP313" s="83"/>
      <c r="AQ313" s="83"/>
      <c r="AS313" t="str">
        <f t="shared" si="53"/>
        <v>y</v>
      </c>
      <c r="AT313" t="str">
        <f t="shared" si="54"/>
        <v>y</v>
      </c>
      <c r="AU313" t="str">
        <f t="shared" si="55"/>
        <v>y</v>
      </c>
      <c r="AV313" t="str">
        <f t="shared" si="56"/>
        <v>y</v>
      </c>
      <c r="AW313" t="str">
        <f t="shared" si="57"/>
        <v>y</v>
      </c>
      <c r="AX313" t="str">
        <f t="shared" si="58"/>
        <v>y</v>
      </c>
      <c r="AZ313">
        <v>4896926620</v>
      </c>
      <c r="BA313" s="77">
        <f t="shared" si="59"/>
        <v>0</v>
      </c>
      <c r="BC313">
        <v>4896926620</v>
      </c>
      <c r="BD313" s="77">
        <f t="shared" si="60"/>
        <v>0</v>
      </c>
      <c r="BF313">
        <v>12441995135</v>
      </c>
      <c r="BG313" s="107">
        <f t="shared" si="61"/>
        <v>0</v>
      </c>
      <c r="BI313">
        <v>12938204208</v>
      </c>
      <c r="BJ313" s="107">
        <f t="shared" si="62"/>
        <v>0</v>
      </c>
      <c r="BL313">
        <v>9644136962</v>
      </c>
      <c r="BM313" s="117">
        <f t="shared" si="63"/>
        <v>0</v>
      </c>
      <c r="BO313">
        <v>8699938962</v>
      </c>
      <c r="BP313" s="107">
        <f t="shared" si="64"/>
        <v>0</v>
      </c>
    </row>
    <row r="314" spans="1:68">
      <c r="A314" s="48">
        <v>309</v>
      </c>
      <c r="B314" s="48"/>
      <c r="C314" s="48"/>
      <c r="D314" s="67"/>
      <c r="E314" s="67"/>
      <c r="F314" s="67" t="s">
        <v>180</v>
      </c>
      <c r="G314" s="67"/>
      <c r="H314" s="67"/>
      <c r="I314" s="67"/>
      <c r="J314" s="54">
        <v>80000000</v>
      </c>
      <c r="K314" s="54">
        <v>0</v>
      </c>
      <c r="L314" s="54">
        <v>200000000</v>
      </c>
      <c r="M314" s="54">
        <v>250000000</v>
      </c>
      <c r="N314" s="54">
        <v>0</v>
      </c>
      <c r="O314" s="54">
        <v>100000000</v>
      </c>
      <c r="P314" s="54">
        <v>0</v>
      </c>
      <c r="Q314" s="54">
        <v>0</v>
      </c>
      <c r="R314" s="54">
        <v>0</v>
      </c>
      <c r="S314" s="65">
        <v>150000000</v>
      </c>
      <c r="T314" s="65">
        <v>0</v>
      </c>
      <c r="U314" s="101">
        <v>50000000</v>
      </c>
      <c r="V314" s="77">
        <v>250000000</v>
      </c>
      <c r="W314" s="105">
        <v>100000000</v>
      </c>
      <c r="X314" s="105">
        <v>0</v>
      </c>
      <c r="Y314" s="105">
        <v>0</v>
      </c>
      <c r="Z314" s="105">
        <v>0</v>
      </c>
      <c r="AA314" s="105">
        <v>120000000</v>
      </c>
      <c r="AB314" s="105">
        <v>0</v>
      </c>
      <c r="AC314" s="105">
        <v>0</v>
      </c>
      <c r="AD314" s="105">
        <v>0</v>
      </c>
      <c r="AE314" s="105">
        <v>0</v>
      </c>
      <c r="AF314" s="105">
        <v>0</v>
      </c>
      <c r="AG314" s="105">
        <v>0</v>
      </c>
      <c r="AH314" s="105">
        <v>0</v>
      </c>
      <c r="AI314" s="90">
        <v>0</v>
      </c>
      <c r="AJ314" s="79">
        <f t="shared" si="52"/>
        <v>0</v>
      </c>
      <c r="AL314" s="83"/>
      <c r="AM314" s="83"/>
      <c r="AN314" s="83" t="s">
        <v>180</v>
      </c>
      <c r="AO314" s="83"/>
      <c r="AP314" s="83"/>
      <c r="AQ314" s="83"/>
      <c r="AS314" t="str">
        <f t="shared" si="53"/>
        <v>y</v>
      </c>
      <c r="AT314" t="str">
        <f t="shared" si="54"/>
        <v>y</v>
      </c>
      <c r="AU314" t="str">
        <f t="shared" si="55"/>
        <v>y</v>
      </c>
      <c r="AV314" t="str">
        <f t="shared" si="56"/>
        <v>y</v>
      </c>
      <c r="AW314" t="str">
        <f t="shared" si="57"/>
        <v>y</v>
      </c>
      <c r="AX314" t="str">
        <f t="shared" si="58"/>
        <v>y</v>
      </c>
      <c r="AZ314">
        <v>250000000</v>
      </c>
      <c r="BA314" s="77">
        <f t="shared" si="59"/>
        <v>0</v>
      </c>
      <c r="BC314">
        <v>250000000</v>
      </c>
      <c r="BD314" s="77">
        <f t="shared" si="60"/>
        <v>0</v>
      </c>
      <c r="BF314">
        <v>0</v>
      </c>
      <c r="BG314" s="107">
        <f t="shared" si="61"/>
        <v>0</v>
      </c>
      <c r="BI314">
        <v>120000000</v>
      </c>
      <c r="BJ314" s="107">
        <f t="shared" si="62"/>
        <v>0</v>
      </c>
      <c r="BL314">
        <v>0</v>
      </c>
      <c r="BM314" s="117">
        <f t="shared" si="63"/>
        <v>0</v>
      </c>
      <c r="BO314">
        <v>0</v>
      </c>
      <c r="BP314" s="107">
        <f t="shared" si="64"/>
        <v>0</v>
      </c>
    </row>
    <row r="315" spans="1:68">
      <c r="A315" s="48">
        <v>310</v>
      </c>
      <c r="B315" s="48"/>
      <c r="C315" s="48"/>
      <c r="D315" s="67"/>
      <c r="E315" s="67"/>
      <c r="F315" s="67" t="s">
        <v>181</v>
      </c>
      <c r="G315" s="67"/>
      <c r="H315" s="67"/>
      <c r="I315" s="67"/>
      <c r="J315" s="54">
        <v>0</v>
      </c>
      <c r="K315" s="54">
        <v>0</v>
      </c>
      <c r="L315" s="54">
        <v>0</v>
      </c>
      <c r="M315" s="54">
        <v>0</v>
      </c>
      <c r="N315" s="54">
        <v>0</v>
      </c>
      <c r="O315" s="54">
        <v>0</v>
      </c>
      <c r="P315" s="54">
        <v>0</v>
      </c>
      <c r="Q315" s="54">
        <v>0</v>
      </c>
      <c r="R315" s="54">
        <v>0</v>
      </c>
      <c r="S315" s="65">
        <v>0</v>
      </c>
      <c r="T315" s="65">
        <v>0</v>
      </c>
      <c r="U315" s="101">
        <v>0</v>
      </c>
      <c r="V315" s="77">
        <v>0</v>
      </c>
      <c r="W315" s="105">
        <v>0</v>
      </c>
      <c r="X315" s="105">
        <v>0</v>
      </c>
      <c r="Y315" s="105">
        <v>0</v>
      </c>
      <c r="Z315" s="105">
        <v>0</v>
      </c>
      <c r="AA315" s="105">
        <v>0</v>
      </c>
      <c r="AB315" s="105">
        <v>0</v>
      </c>
      <c r="AC315" s="105">
        <v>0</v>
      </c>
      <c r="AD315" s="105">
        <v>0</v>
      </c>
      <c r="AE315" s="105">
        <v>0</v>
      </c>
      <c r="AF315" s="105">
        <v>0</v>
      </c>
      <c r="AG315" s="105">
        <v>0</v>
      </c>
      <c r="AH315" s="105">
        <v>0</v>
      </c>
      <c r="AI315" s="90">
        <v>0</v>
      </c>
      <c r="AJ315" s="79">
        <f t="shared" si="52"/>
        <v>0</v>
      </c>
      <c r="AL315" s="83"/>
      <c r="AM315" s="83"/>
      <c r="AN315" s="83" t="s">
        <v>181</v>
      </c>
      <c r="AO315" s="83"/>
      <c r="AP315" s="83"/>
      <c r="AQ315" s="83"/>
      <c r="AS315" t="str">
        <f t="shared" si="53"/>
        <v>y</v>
      </c>
      <c r="AT315" t="str">
        <f t="shared" si="54"/>
        <v>y</v>
      </c>
      <c r="AU315" t="str">
        <f t="shared" si="55"/>
        <v>y</v>
      </c>
      <c r="AV315" t="str">
        <f t="shared" si="56"/>
        <v>y</v>
      </c>
      <c r="AW315" t="str">
        <f t="shared" si="57"/>
        <v>y</v>
      </c>
      <c r="AX315" t="str">
        <f t="shared" si="58"/>
        <v>y</v>
      </c>
      <c r="AZ315">
        <v>0</v>
      </c>
      <c r="BA315" s="77">
        <f t="shared" si="59"/>
        <v>0</v>
      </c>
      <c r="BC315">
        <v>0</v>
      </c>
      <c r="BD315" s="77">
        <f t="shared" si="60"/>
        <v>0</v>
      </c>
      <c r="BF315">
        <v>0</v>
      </c>
      <c r="BG315" s="107">
        <f t="shared" si="61"/>
        <v>0</v>
      </c>
      <c r="BI315">
        <v>0</v>
      </c>
      <c r="BJ315" s="107">
        <f t="shared" si="62"/>
        <v>0</v>
      </c>
      <c r="BL315">
        <v>0</v>
      </c>
      <c r="BM315" s="117">
        <f t="shared" si="63"/>
        <v>0</v>
      </c>
      <c r="BO315">
        <v>0</v>
      </c>
      <c r="BP315" s="107">
        <f t="shared" si="64"/>
        <v>0</v>
      </c>
    </row>
    <row r="316" spans="1:68">
      <c r="A316" s="48">
        <v>311</v>
      </c>
      <c r="B316" s="48"/>
      <c r="C316" s="48"/>
      <c r="D316" s="67"/>
      <c r="E316" s="67"/>
      <c r="F316" s="67" t="s">
        <v>182</v>
      </c>
      <c r="G316" s="67"/>
      <c r="H316" s="67"/>
      <c r="I316" s="67"/>
      <c r="J316" s="54">
        <v>0</v>
      </c>
      <c r="K316" s="54">
        <v>0</v>
      </c>
      <c r="L316" s="54">
        <v>0</v>
      </c>
      <c r="M316" s="54">
        <v>0</v>
      </c>
      <c r="N316" s="54">
        <v>0</v>
      </c>
      <c r="O316" s="54">
        <v>2800245100</v>
      </c>
      <c r="P316" s="54">
        <v>2800305100</v>
      </c>
      <c r="Q316" s="54">
        <v>2800305100</v>
      </c>
      <c r="R316" s="54">
        <v>4328850100</v>
      </c>
      <c r="S316" s="65">
        <v>2922780807</v>
      </c>
      <c r="T316" s="65">
        <v>2812799747</v>
      </c>
      <c r="U316" s="101">
        <v>0</v>
      </c>
      <c r="V316" s="77">
        <v>0</v>
      </c>
      <c r="W316" s="105">
        <v>0</v>
      </c>
      <c r="X316" s="105">
        <v>0</v>
      </c>
      <c r="Y316" s="105">
        <v>0</v>
      </c>
      <c r="Z316" s="105">
        <v>0</v>
      </c>
      <c r="AA316" s="105">
        <v>0</v>
      </c>
      <c r="AB316" s="105">
        <v>48880010980</v>
      </c>
      <c r="AC316" s="105">
        <v>0</v>
      </c>
      <c r="AD316" s="105">
        <v>46965435259</v>
      </c>
      <c r="AE316" s="105">
        <v>0</v>
      </c>
      <c r="AF316" s="105">
        <v>0</v>
      </c>
      <c r="AG316" s="105">
        <v>0</v>
      </c>
      <c r="AH316" s="105">
        <v>0</v>
      </c>
      <c r="AI316" s="90">
        <v>0</v>
      </c>
      <c r="AJ316" s="79">
        <f t="shared" si="52"/>
        <v>0</v>
      </c>
      <c r="AL316" s="83"/>
      <c r="AM316" s="83"/>
      <c r="AN316" s="83" t="s">
        <v>182</v>
      </c>
      <c r="AO316" s="83"/>
      <c r="AP316" s="83"/>
      <c r="AQ316" s="83"/>
      <c r="AS316" t="str">
        <f t="shared" si="53"/>
        <v>y</v>
      </c>
      <c r="AT316" t="str">
        <f t="shared" si="54"/>
        <v>y</v>
      </c>
      <c r="AU316" t="str">
        <f t="shared" si="55"/>
        <v>y</v>
      </c>
      <c r="AV316" t="str">
        <f t="shared" si="56"/>
        <v>y</v>
      </c>
      <c r="AW316" t="str">
        <f t="shared" si="57"/>
        <v>y</v>
      </c>
      <c r="AX316" t="str">
        <f t="shared" si="58"/>
        <v>y</v>
      </c>
      <c r="AZ316">
        <v>0</v>
      </c>
      <c r="BA316" s="77">
        <f t="shared" si="59"/>
        <v>0</v>
      </c>
      <c r="BC316">
        <v>0</v>
      </c>
      <c r="BD316" s="77">
        <f t="shared" si="60"/>
        <v>0</v>
      </c>
      <c r="BF316">
        <v>0</v>
      </c>
      <c r="BG316" s="107">
        <f t="shared" si="61"/>
        <v>0</v>
      </c>
      <c r="BI316">
        <v>0</v>
      </c>
      <c r="BJ316" s="107">
        <f t="shared" si="62"/>
        <v>0</v>
      </c>
      <c r="BL316">
        <v>0</v>
      </c>
      <c r="BM316" s="117">
        <f t="shared" si="63"/>
        <v>0</v>
      </c>
      <c r="BO316">
        <v>46965435259</v>
      </c>
      <c r="BP316" s="107">
        <f t="shared" si="64"/>
        <v>0</v>
      </c>
    </row>
    <row r="317" spans="1:68">
      <c r="A317" s="48">
        <v>312</v>
      </c>
      <c r="B317" s="48"/>
      <c r="C317" s="48"/>
      <c r="D317" s="69"/>
      <c r="E317" s="69"/>
      <c r="F317" s="69" t="s">
        <v>183</v>
      </c>
      <c r="G317" s="69"/>
      <c r="H317" s="69"/>
      <c r="I317" s="69"/>
      <c r="J317" s="54">
        <v>0</v>
      </c>
      <c r="K317" s="54">
        <v>0</v>
      </c>
      <c r="L317" s="54">
        <v>0</v>
      </c>
      <c r="M317" s="54">
        <v>0</v>
      </c>
      <c r="N317" s="54">
        <v>0</v>
      </c>
      <c r="O317" s="54">
        <v>0</v>
      </c>
      <c r="P317" s="54">
        <v>0</v>
      </c>
      <c r="Q317" s="54">
        <v>0</v>
      </c>
      <c r="R317" s="54">
        <v>0</v>
      </c>
      <c r="S317" s="65">
        <v>0</v>
      </c>
      <c r="T317" s="65">
        <v>0</v>
      </c>
      <c r="U317" s="101">
        <v>0</v>
      </c>
      <c r="V317" s="77">
        <v>0</v>
      </c>
      <c r="W317" s="105">
        <v>0</v>
      </c>
      <c r="X317" s="105">
        <v>0</v>
      </c>
      <c r="Y317" s="105">
        <v>0</v>
      </c>
      <c r="Z317" s="105">
        <v>0</v>
      </c>
      <c r="AA317" s="105">
        <v>0</v>
      </c>
      <c r="AB317" s="105">
        <v>0</v>
      </c>
      <c r="AC317" s="105">
        <v>0</v>
      </c>
      <c r="AD317" s="105">
        <v>0</v>
      </c>
      <c r="AE317" s="105">
        <v>0</v>
      </c>
      <c r="AF317" s="105">
        <v>0</v>
      </c>
      <c r="AG317" s="105">
        <v>0</v>
      </c>
      <c r="AH317" s="105">
        <v>0</v>
      </c>
      <c r="AI317" s="90">
        <v>0</v>
      </c>
      <c r="AJ317" s="79">
        <f t="shared" si="52"/>
        <v>0</v>
      </c>
      <c r="AL317" s="83"/>
      <c r="AM317" s="83"/>
      <c r="AN317" s="83" t="s">
        <v>183</v>
      </c>
      <c r="AO317" s="83"/>
      <c r="AP317" s="83"/>
      <c r="AQ317" s="83"/>
      <c r="AS317" t="str">
        <f t="shared" si="53"/>
        <v>y</v>
      </c>
      <c r="AT317" t="str">
        <f t="shared" si="54"/>
        <v>y</v>
      </c>
      <c r="AU317" t="str">
        <f t="shared" si="55"/>
        <v>y</v>
      </c>
      <c r="AV317" t="str">
        <f t="shared" si="56"/>
        <v>y</v>
      </c>
      <c r="AW317" t="str">
        <f t="shared" si="57"/>
        <v>y</v>
      </c>
      <c r="AX317" t="str">
        <f t="shared" si="58"/>
        <v>y</v>
      </c>
      <c r="AZ317">
        <v>0</v>
      </c>
      <c r="BA317" s="77">
        <f t="shared" si="59"/>
        <v>0</v>
      </c>
      <c r="BC317">
        <v>0</v>
      </c>
      <c r="BD317" s="77">
        <f t="shared" si="60"/>
        <v>0</v>
      </c>
      <c r="BF317">
        <v>0</v>
      </c>
      <c r="BG317" s="107">
        <f t="shared" si="61"/>
        <v>0</v>
      </c>
      <c r="BI317">
        <v>0</v>
      </c>
      <c r="BJ317" s="107">
        <f t="shared" si="62"/>
        <v>0</v>
      </c>
      <c r="BL317">
        <v>0</v>
      </c>
      <c r="BM317" s="117">
        <f t="shared" si="63"/>
        <v>0</v>
      </c>
      <c r="BO317">
        <v>0</v>
      </c>
      <c r="BP317" s="107">
        <f t="shared" si="64"/>
        <v>0</v>
      </c>
    </row>
    <row r="318" spans="1:68">
      <c r="A318" s="48">
        <v>313</v>
      </c>
      <c r="B318" s="48"/>
      <c r="C318" s="48"/>
      <c r="D318" s="67"/>
      <c r="E318" s="67"/>
      <c r="F318" s="67" t="s">
        <v>184</v>
      </c>
      <c r="G318" s="67"/>
      <c r="H318" s="67"/>
      <c r="I318" s="67"/>
      <c r="J318" s="54">
        <v>0</v>
      </c>
      <c r="K318" s="54">
        <v>0</v>
      </c>
      <c r="L318" s="54">
        <v>0</v>
      </c>
      <c r="M318" s="54">
        <v>0</v>
      </c>
      <c r="N318" s="54">
        <v>0</v>
      </c>
      <c r="O318" s="54">
        <v>0</v>
      </c>
      <c r="P318" s="54">
        <v>0</v>
      </c>
      <c r="Q318" s="54">
        <v>0</v>
      </c>
      <c r="R318" s="54">
        <v>0</v>
      </c>
      <c r="S318" s="65">
        <v>0</v>
      </c>
      <c r="T318" s="65">
        <v>0</v>
      </c>
      <c r="U318" s="101">
        <v>0</v>
      </c>
      <c r="V318" s="77">
        <v>0</v>
      </c>
      <c r="W318" s="105">
        <v>0</v>
      </c>
      <c r="X318" s="105">
        <v>0</v>
      </c>
      <c r="Y318" s="105">
        <v>0</v>
      </c>
      <c r="Z318" s="105">
        <v>0</v>
      </c>
      <c r="AA318" s="105">
        <v>0</v>
      </c>
      <c r="AB318" s="105">
        <v>0</v>
      </c>
      <c r="AC318" s="105">
        <v>0</v>
      </c>
      <c r="AD318" s="105">
        <v>0</v>
      </c>
      <c r="AE318" s="105">
        <v>0</v>
      </c>
      <c r="AF318" s="105">
        <v>0</v>
      </c>
      <c r="AG318" s="105">
        <v>0</v>
      </c>
      <c r="AH318" s="105">
        <v>0</v>
      </c>
      <c r="AI318" s="90">
        <v>0</v>
      </c>
      <c r="AJ318" s="79">
        <f t="shared" si="52"/>
        <v>0</v>
      </c>
      <c r="AL318" s="83"/>
      <c r="AM318" s="83"/>
      <c r="AN318" s="83" t="s">
        <v>184</v>
      </c>
      <c r="AO318" s="83"/>
      <c r="AP318" s="83"/>
      <c r="AQ318" s="83"/>
      <c r="AS318" t="str">
        <f t="shared" si="53"/>
        <v>y</v>
      </c>
      <c r="AT318" t="str">
        <f t="shared" si="54"/>
        <v>y</v>
      </c>
      <c r="AU318" t="str">
        <f t="shared" si="55"/>
        <v>y</v>
      </c>
      <c r="AV318" t="str">
        <f t="shared" si="56"/>
        <v>y</v>
      </c>
      <c r="AW318" t="str">
        <f t="shared" si="57"/>
        <v>y</v>
      </c>
      <c r="AX318" t="str">
        <f t="shared" si="58"/>
        <v>y</v>
      </c>
      <c r="AZ318">
        <v>0</v>
      </c>
      <c r="BA318" s="77">
        <f t="shared" si="59"/>
        <v>0</v>
      </c>
      <c r="BC318">
        <v>0</v>
      </c>
      <c r="BD318" s="77">
        <f t="shared" si="60"/>
        <v>0</v>
      </c>
      <c r="BF318">
        <v>0</v>
      </c>
      <c r="BG318" s="107">
        <f t="shared" si="61"/>
        <v>0</v>
      </c>
      <c r="BI318">
        <v>0</v>
      </c>
      <c r="BJ318" s="107">
        <f t="shared" si="62"/>
        <v>0</v>
      </c>
      <c r="BL318">
        <v>0</v>
      </c>
      <c r="BM318" s="117">
        <f t="shared" si="63"/>
        <v>0</v>
      </c>
      <c r="BO318">
        <v>0</v>
      </c>
      <c r="BP318" s="107">
        <f t="shared" si="64"/>
        <v>0</v>
      </c>
    </row>
    <row r="319" spans="1:68">
      <c r="A319" s="48">
        <v>314</v>
      </c>
      <c r="B319" s="48"/>
      <c r="C319" s="48"/>
      <c r="D319" s="67"/>
      <c r="E319" s="67"/>
      <c r="F319" s="67" t="s">
        <v>185</v>
      </c>
      <c r="G319" s="67"/>
      <c r="H319" s="67"/>
      <c r="I319" s="67"/>
      <c r="J319" s="54">
        <v>798494124</v>
      </c>
      <c r="K319" s="54">
        <v>916344035</v>
      </c>
      <c r="L319" s="54">
        <v>794940063</v>
      </c>
      <c r="M319" s="54">
        <v>1178695283</v>
      </c>
      <c r="N319" s="54">
        <v>1192868399</v>
      </c>
      <c r="O319" s="54">
        <v>1020982035</v>
      </c>
      <c r="P319" s="54">
        <v>907614459</v>
      </c>
      <c r="Q319" s="54">
        <v>681204335</v>
      </c>
      <c r="R319" s="54">
        <v>695693999</v>
      </c>
      <c r="S319" s="65">
        <v>853445195</v>
      </c>
      <c r="T319" s="65">
        <v>846015913</v>
      </c>
      <c r="U319" s="101">
        <v>774390928</v>
      </c>
      <c r="V319" s="77">
        <v>682373404</v>
      </c>
      <c r="W319" s="105">
        <v>1025411642</v>
      </c>
      <c r="X319" s="105">
        <v>2321017851975</v>
      </c>
      <c r="Y319" s="105">
        <v>2670590802703</v>
      </c>
      <c r="Z319" s="105">
        <v>3101731916430</v>
      </c>
      <c r="AA319" s="105">
        <v>2620987506854</v>
      </c>
      <c r="AB319" s="105">
        <v>2971115085022</v>
      </c>
      <c r="AC319" s="105">
        <v>2486218370873</v>
      </c>
      <c r="AD319" s="105">
        <v>2681626063362</v>
      </c>
      <c r="AE319" s="105">
        <v>3045210421000</v>
      </c>
      <c r="AF319" s="105">
        <v>2753992641473</v>
      </c>
      <c r="AG319" s="105">
        <v>2670590802703</v>
      </c>
      <c r="AH319" s="105">
        <v>3029323408525</v>
      </c>
      <c r="AI319" s="90">
        <v>3029323408525</v>
      </c>
      <c r="AJ319" s="79">
        <f t="shared" si="52"/>
        <v>0</v>
      </c>
      <c r="AL319" s="83"/>
      <c r="AM319" s="83"/>
      <c r="AN319" s="83" t="s">
        <v>185</v>
      </c>
      <c r="AO319" s="83"/>
      <c r="AP319" s="83"/>
      <c r="AQ319" s="83"/>
      <c r="AS319" t="str">
        <f t="shared" si="53"/>
        <v>y</v>
      </c>
      <c r="AT319" t="str">
        <f t="shared" si="54"/>
        <v>y</v>
      </c>
      <c r="AU319" t="str">
        <f t="shared" si="55"/>
        <v>y</v>
      </c>
      <c r="AV319" t="str">
        <f t="shared" si="56"/>
        <v>y</v>
      </c>
      <c r="AW319" t="str">
        <f t="shared" si="57"/>
        <v>y</v>
      </c>
      <c r="AX319" t="str">
        <f t="shared" si="58"/>
        <v>y</v>
      </c>
      <c r="AZ319">
        <v>682373404</v>
      </c>
      <c r="BA319" s="77">
        <f t="shared" si="59"/>
        <v>0</v>
      </c>
      <c r="BC319">
        <v>682373404</v>
      </c>
      <c r="BD319" s="77">
        <f t="shared" si="60"/>
        <v>0</v>
      </c>
      <c r="BF319">
        <v>3101731916430</v>
      </c>
      <c r="BG319" s="107">
        <f t="shared" si="61"/>
        <v>0</v>
      </c>
      <c r="BI319">
        <v>2620987506854</v>
      </c>
      <c r="BJ319" s="107">
        <f t="shared" si="62"/>
        <v>0</v>
      </c>
      <c r="BL319">
        <v>2486218370873</v>
      </c>
      <c r="BM319" s="117">
        <f t="shared" si="63"/>
        <v>0</v>
      </c>
      <c r="BO319">
        <v>2681626063362</v>
      </c>
      <c r="BP319" s="107">
        <f t="shared" si="64"/>
        <v>0</v>
      </c>
    </row>
    <row r="320" spans="1:68">
      <c r="A320" s="48">
        <v>315</v>
      </c>
      <c r="B320" s="48"/>
      <c r="C320" s="48"/>
      <c r="D320" s="66" t="s">
        <v>186</v>
      </c>
      <c r="E320" s="66"/>
      <c r="F320" s="66"/>
      <c r="G320" s="66"/>
      <c r="H320" s="66"/>
      <c r="I320" s="66"/>
      <c r="J320" s="54">
        <v>0</v>
      </c>
      <c r="K320" s="54">
        <v>0</v>
      </c>
      <c r="L320" s="54">
        <v>0</v>
      </c>
      <c r="M320" s="54">
        <v>0</v>
      </c>
      <c r="N320" s="54">
        <v>0</v>
      </c>
      <c r="O320" s="54">
        <v>0</v>
      </c>
      <c r="P320" s="54">
        <v>0</v>
      </c>
      <c r="Q320" s="54">
        <v>0</v>
      </c>
      <c r="R320" s="54">
        <v>0</v>
      </c>
      <c r="S320" s="65">
        <v>0</v>
      </c>
      <c r="T320" s="65">
        <v>0</v>
      </c>
      <c r="U320" s="101">
        <v>0</v>
      </c>
      <c r="V320" s="77">
        <v>0</v>
      </c>
      <c r="W320" s="105">
        <v>0</v>
      </c>
      <c r="X320" s="105">
        <v>22386785</v>
      </c>
      <c r="Y320" s="105">
        <v>415404194</v>
      </c>
      <c r="Z320" s="105">
        <v>415926736</v>
      </c>
      <c r="AA320" s="105">
        <v>13964154030</v>
      </c>
      <c r="AB320" s="105">
        <v>21681923347</v>
      </c>
      <c r="AC320" s="105">
        <v>21325971857</v>
      </c>
      <c r="AD320" s="105">
        <v>34106198969</v>
      </c>
      <c r="AE320" s="105">
        <v>48526111452</v>
      </c>
      <c r="AF320" s="105">
        <v>515077994738</v>
      </c>
      <c r="AG320" s="105">
        <v>415404194</v>
      </c>
      <c r="AH320" s="105">
        <v>457699299431</v>
      </c>
      <c r="AI320" s="90">
        <v>457699299431</v>
      </c>
      <c r="AJ320" s="79">
        <f t="shared" si="52"/>
        <v>0</v>
      </c>
      <c r="AL320" s="82" t="s">
        <v>186</v>
      </c>
      <c r="AM320" s="82"/>
      <c r="AN320" s="82"/>
      <c r="AO320" s="82"/>
      <c r="AP320" s="82"/>
      <c r="AQ320" s="82"/>
      <c r="AS320" t="str">
        <f t="shared" si="53"/>
        <v>y</v>
      </c>
      <c r="AT320" t="str">
        <f t="shared" si="54"/>
        <v>y</v>
      </c>
      <c r="AU320" t="str">
        <f t="shared" si="55"/>
        <v>y</v>
      </c>
      <c r="AV320" t="str">
        <f t="shared" si="56"/>
        <v>y</v>
      </c>
      <c r="AW320" t="str">
        <f t="shared" si="57"/>
        <v>y</v>
      </c>
      <c r="AX320" t="str">
        <f t="shared" si="58"/>
        <v>y</v>
      </c>
      <c r="AZ320">
        <v>0</v>
      </c>
      <c r="BA320" s="77">
        <f t="shared" si="59"/>
        <v>0</v>
      </c>
      <c r="BC320">
        <v>0</v>
      </c>
      <c r="BD320" s="77">
        <f t="shared" si="60"/>
        <v>0</v>
      </c>
      <c r="BF320">
        <v>415926736</v>
      </c>
      <c r="BG320" s="107">
        <f t="shared" si="61"/>
        <v>0</v>
      </c>
      <c r="BI320">
        <v>13964154030</v>
      </c>
      <c r="BJ320" s="107">
        <f t="shared" si="62"/>
        <v>0</v>
      </c>
      <c r="BL320">
        <v>21325971857</v>
      </c>
      <c r="BM320" s="117">
        <f t="shared" si="63"/>
        <v>0</v>
      </c>
      <c r="BO320">
        <v>34106198969</v>
      </c>
      <c r="BP320" s="107">
        <f t="shared" si="64"/>
        <v>0</v>
      </c>
    </row>
    <row r="321" spans="1:68">
      <c r="A321" s="48">
        <v>316</v>
      </c>
      <c r="B321" s="48"/>
      <c r="C321" s="48"/>
      <c r="D321" s="67"/>
      <c r="E321" s="67" t="s">
        <v>186</v>
      </c>
      <c r="F321" s="67"/>
      <c r="G321" s="67"/>
      <c r="H321" s="67"/>
      <c r="I321" s="67"/>
      <c r="J321" s="54">
        <v>0</v>
      </c>
      <c r="K321" s="54">
        <v>0</v>
      </c>
      <c r="L321" s="54">
        <v>0</v>
      </c>
      <c r="M321" s="54">
        <v>0</v>
      </c>
      <c r="N321" s="54">
        <v>0</v>
      </c>
      <c r="O321" s="54">
        <v>0</v>
      </c>
      <c r="P321" s="54">
        <v>0</v>
      </c>
      <c r="Q321" s="54">
        <v>0</v>
      </c>
      <c r="R321" s="54">
        <v>0</v>
      </c>
      <c r="S321" s="65">
        <v>0</v>
      </c>
      <c r="T321" s="65">
        <v>0</v>
      </c>
      <c r="U321" s="101">
        <v>0</v>
      </c>
      <c r="V321" s="77">
        <v>0</v>
      </c>
      <c r="W321" s="105">
        <v>0</v>
      </c>
      <c r="X321" s="105">
        <v>22386785</v>
      </c>
      <c r="Y321" s="105">
        <v>415404194</v>
      </c>
      <c r="Z321" s="105">
        <v>415926736</v>
      </c>
      <c r="AA321" s="105">
        <v>13964154030</v>
      </c>
      <c r="AB321" s="105">
        <v>21681923347</v>
      </c>
      <c r="AC321" s="105">
        <v>21325971857</v>
      </c>
      <c r="AD321" s="105">
        <v>34106198969</v>
      </c>
      <c r="AE321" s="105">
        <v>48526111452</v>
      </c>
      <c r="AF321" s="105">
        <v>515077994738</v>
      </c>
      <c r="AG321" s="105">
        <v>415404194</v>
      </c>
      <c r="AH321" s="105">
        <v>457699299431</v>
      </c>
      <c r="AI321" s="90">
        <v>457699299431</v>
      </c>
      <c r="AJ321" s="79">
        <f t="shared" si="52"/>
        <v>0</v>
      </c>
      <c r="AL321" s="83"/>
      <c r="AM321" s="83" t="s">
        <v>186</v>
      </c>
      <c r="AN321" s="83"/>
      <c r="AO321" s="83"/>
      <c r="AP321" s="83"/>
      <c r="AQ321" s="83"/>
      <c r="AS321" t="str">
        <f t="shared" si="53"/>
        <v>y</v>
      </c>
      <c r="AT321" t="str">
        <f t="shared" si="54"/>
        <v>y</v>
      </c>
      <c r="AU321" t="str">
        <f t="shared" si="55"/>
        <v>y</v>
      </c>
      <c r="AV321" t="str">
        <f t="shared" si="56"/>
        <v>y</v>
      </c>
      <c r="AW321" t="str">
        <f t="shared" si="57"/>
        <v>y</v>
      </c>
      <c r="AX321" t="str">
        <f t="shared" si="58"/>
        <v>y</v>
      </c>
      <c r="AZ321">
        <v>0</v>
      </c>
      <c r="BA321" s="77">
        <f t="shared" si="59"/>
        <v>0</v>
      </c>
      <c r="BC321">
        <v>0</v>
      </c>
      <c r="BD321" s="77">
        <f t="shared" si="60"/>
        <v>0</v>
      </c>
      <c r="BF321">
        <v>415926736</v>
      </c>
      <c r="BG321" s="107">
        <f t="shared" si="61"/>
        <v>0</v>
      </c>
      <c r="BI321">
        <v>13964154030</v>
      </c>
      <c r="BJ321" s="107">
        <f t="shared" si="62"/>
        <v>0</v>
      </c>
      <c r="BL321">
        <v>21325971857</v>
      </c>
      <c r="BM321" s="117">
        <f t="shared" si="63"/>
        <v>0</v>
      </c>
      <c r="BO321">
        <v>34106198969</v>
      </c>
      <c r="BP321" s="107">
        <f t="shared" si="64"/>
        <v>0</v>
      </c>
    </row>
    <row r="322" spans="1:68" ht="17.25" thickBot="1">
      <c r="A322" s="48">
        <v>317</v>
      </c>
      <c r="B322" s="48"/>
      <c r="C322" s="48"/>
      <c r="D322" s="67"/>
      <c r="E322" s="67" t="s">
        <v>524</v>
      </c>
      <c r="F322" s="67"/>
      <c r="G322" s="67"/>
      <c r="H322" s="67"/>
      <c r="I322" s="67"/>
      <c r="J322" s="54">
        <v>0</v>
      </c>
      <c r="K322" s="54">
        <v>0</v>
      </c>
      <c r="L322" s="54">
        <v>0</v>
      </c>
      <c r="M322" s="54">
        <v>0</v>
      </c>
      <c r="N322" s="54">
        <v>0</v>
      </c>
      <c r="O322" s="54">
        <v>0</v>
      </c>
      <c r="P322" s="54">
        <v>0</v>
      </c>
      <c r="Q322" s="54">
        <v>0</v>
      </c>
      <c r="R322" s="54">
        <v>0</v>
      </c>
      <c r="S322" s="65">
        <v>0</v>
      </c>
      <c r="T322" s="65">
        <v>0</v>
      </c>
      <c r="U322" s="101">
        <v>0</v>
      </c>
      <c r="V322" s="77">
        <v>0</v>
      </c>
      <c r="W322" s="105">
        <v>0</v>
      </c>
      <c r="X322" s="105">
        <v>0</v>
      </c>
      <c r="Y322" s="105">
        <v>0</v>
      </c>
      <c r="Z322" s="105">
        <v>0</v>
      </c>
      <c r="AA322" s="105">
        <v>0</v>
      </c>
      <c r="AB322" s="105">
        <v>0</v>
      </c>
      <c r="AC322" s="105">
        <v>0</v>
      </c>
      <c r="AD322" s="105">
        <v>0</v>
      </c>
      <c r="AE322" s="105">
        <v>0</v>
      </c>
      <c r="AF322" s="105">
        <v>0</v>
      </c>
      <c r="AG322" s="105">
        <v>0</v>
      </c>
      <c r="AH322" s="105">
        <v>0</v>
      </c>
      <c r="AI322" s="90">
        <v>0</v>
      </c>
      <c r="AJ322" s="79">
        <f t="shared" si="52"/>
        <v>0</v>
      </c>
      <c r="AL322" s="83"/>
      <c r="AM322" s="83" t="s">
        <v>524</v>
      </c>
      <c r="AN322" s="83"/>
      <c r="AO322" s="83"/>
      <c r="AP322" s="83"/>
      <c r="AQ322" s="83"/>
      <c r="AS322" t="str">
        <f t="shared" si="53"/>
        <v>y</v>
      </c>
      <c r="AT322" t="str">
        <f t="shared" si="54"/>
        <v>y</v>
      </c>
      <c r="AU322" t="str">
        <f t="shared" si="55"/>
        <v>y</v>
      </c>
      <c r="AV322" t="str">
        <f t="shared" si="56"/>
        <v>y</v>
      </c>
      <c r="AW322" t="str">
        <f t="shared" si="57"/>
        <v>y</v>
      </c>
      <c r="AX322" t="str">
        <f t="shared" si="58"/>
        <v>y</v>
      </c>
      <c r="AZ322">
        <v>0</v>
      </c>
      <c r="BA322" s="77">
        <f t="shared" si="59"/>
        <v>0</v>
      </c>
      <c r="BC322">
        <v>0</v>
      </c>
      <c r="BD322" s="77">
        <f t="shared" si="60"/>
        <v>0</v>
      </c>
      <c r="BF322">
        <v>0</v>
      </c>
      <c r="BG322" s="107">
        <f t="shared" si="61"/>
        <v>0</v>
      </c>
      <c r="BI322">
        <v>0</v>
      </c>
      <c r="BJ322" s="107">
        <f t="shared" si="62"/>
        <v>0</v>
      </c>
      <c r="BL322">
        <v>0</v>
      </c>
      <c r="BM322" s="117">
        <f t="shared" si="63"/>
        <v>0</v>
      </c>
      <c r="BO322">
        <v>0</v>
      </c>
      <c r="BP322" s="107">
        <f t="shared" si="64"/>
        <v>0</v>
      </c>
    </row>
    <row r="323" spans="1:68" ht="18" thickTop="1" thickBot="1">
      <c r="A323" s="48">
        <v>318</v>
      </c>
      <c r="B323" s="48"/>
      <c r="C323" s="19" t="s">
        <v>46</v>
      </c>
      <c r="D323" s="72" t="s">
        <v>644</v>
      </c>
      <c r="E323" s="72"/>
      <c r="F323" s="72"/>
      <c r="G323" s="72"/>
      <c r="H323" s="72"/>
      <c r="I323" s="72"/>
      <c r="J323" s="54">
        <v>155144053017962</v>
      </c>
      <c r="K323" s="54">
        <v>154192436525214</v>
      </c>
      <c r="L323" s="54">
        <v>153918802628867</v>
      </c>
      <c r="M323" s="54">
        <v>151539101314324</v>
      </c>
      <c r="N323" s="54">
        <v>155590150924306.44</v>
      </c>
      <c r="O323" s="54">
        <v>158144343508882.84</v>
      </c>
      <c r="P323" s="54">
        <v>156467793166484.53</v>
      </c>
      <c r="Q323" s="54">
        <v>157601884507992</v>
      </c>
      <c r="R323" s="54">
        <v>159538619208695</v>
      </c>
      <c r="S323" s="65">
        <v>167983484687040</v>
      </c>
      <c r="T323" s="65">
        <v>163333634422729</v>
      </c>
      <c r="U323" s="101">
        <v>164624710792802</v>
      </c>
      <c r="V323" s="77">
        <v>163943926473421</v>
      </c>
      <c r="W323" s="105">
        <v>171495721404278</v>
      </c>
      <c r="X323" s="105">
        <v>300771798806114.13</v>
      </c>
      <c r="Y323" s="105">
        <v>292404099534659.63</v>
      </c>
      <c r="Z323" s="105">
        <v>301257625439955.88</v>
      </c>
      <c r="AA323" s="105">
        <v>291489992376305</v>
      </c>
      <c r="AB323" s="105">
        <v>295346719520484</v>
      </c>
      <c r="AC323" s="105">
        <v>310784226045142</v>
      </c>
      <c r="AD323" s="105">
        <v>305765584552438</v>
      </c>
      <c r="AE323" s="105">
        <v>311642298583327</v>
      </c>
      <c r="AF323" s="105">
        <v>324996276848125</v>
      </c>
      <c r="AG323" s="105">
        <v>292404099534659.63</v>
      </c>
      <c r="AH323" s="105">
        <v>320894408681373</v>
      </c>
      <c r="AI323" s="90">
        <v>320894408681373</v>
      </c>
      <c r="AJ323" s="79">
        <f t="shared" si="52"/>
        <v>0</v>
      </c>
      <c r="AL323" s="87"/>
      <c r="AM323" s="87"/>
      <c r="AN323" s="87"/>
      <c r="AO323" s="87"/>
      <c r="AP323" s="87"/>
      <c r="AQ323" s="87"/>
      <c r="AS323" t="str">
        <f t="shared" si="53"/>
        <v>no!!!!!!!!!!!!!!!</v>
      </c>
      <c r="AT323" t="str">
        <f t="shared" si="54"/>
        <v>y</v>
      </c>
      <c r="AU323" t="str">
        <f t="shared" si="55"/>
        <v>y</v>
      </c>
      <c r="AV323" t="str">
        <f t="shared" si="56"/>
        <v>y</v>
      </c>
      <c r="AW323" t="str">
        <f t="shared" si="57"/>
        <v>y</v>
      </c>
      <c r="AX323" t="str">
        <f t="shared" si="58"/>
        <v>y</v>
      </c>
      <c r="AZ323">
        <v>163943976117432</v>
      </c>
      <c r="BA323" s="77">
        <f t="shared" si="59"/>
        <v>49644011</v>
      </c>
      <c r="BC323">
        <v>163943926473421</v>
      </c>
      <c r="BD323" s="77">
        <f t="shared" si="60"/>
        <v>0</v>
      </c>
      <c r="BF323">
        <v>301257625439955.88</v>
      </c>
      <c r="BG323" s="107">
        <f t="shared" si="61"/>
        <v>0</v>
      </c>
      <c r="BI323">
        <v>291451088243672</v>
      </c>
      <c r="BJ323" s="107">
        <f t="shared" si="62"/>
        <v>-38904132633</v>
      </c>
      <c r="BL323">
        <v>310772643355375</v>
      </c>
      <c r="BM323" s="117">
        <f t="shared" si="63"/>
        <v>-11582689767</v>
      </c>
      <c r="BO323">
        <v>305765584552438</v>
      </c>
      <c r="BP323" s="107">
        <f t="shared" si="64"/>
        <v>0</v>
      </c>
    </row>
    <row r="324" spans="1:68" ht="17.25" thickTop="1">
      <c r="A324" s="48">
        <v>319</v>
      </c>
      <c r="B324" s="48"/>
      <c r="C324" s="20" t="s">
        <v>72</v>
      </c>
      <c r="D324" s="66" t="s">
        <v>198</v>
      </c>
      <c r="E324" s="66"/>
      <c r="F324" s="66"/>
      <c r="G324" s="66"/>
      <c r="H324" s="66"/>
      <c r="I324" s="66"/>
      <c r="J324" s="54">
        <v>104183187342244</v>
      </c>
      <c r="K324" s="54">
        <v>104701748179755</v>
      </c>
      <c r="L324" s="54">
        <v>105395373194284</v>
      </c>
      <c r="M324" s="54">
        <v>106257766316519</v>
      </c>
      <c r="N324" s="54">
        <v>106889494193291</v>
      </c>
      <c r="O324" s="54">
        <v>110355074520826</v>
      </c>
      <c r="P324" s="54">
        <v>109741332549947</v>
      </c>
      <c r="Q324" s="54">
        <v>111356699527584</v>
      </c>
      <c r="R324" s="54">
        <v>113234778623595</v>
      </c>
      <c r="S324" s="65">
        <v>115197490647607</v>
      </c>
      <c r="T324" s="65">
        <v>115437991900918</v>
      </c>
      <c r="U324" s="101">
        <v>120269609533800</v>
      </c>
      <c r="V324" s="77">
        <v>116472230714086</v>
      </c>
      <c r="W324" s="105">
        <v>121362619219550</v>
      </c>
      <c r="X324" s="105">
        <v>202862353436803</v>
      </c>
      <c r="Y324" s="105">
        <v>204742719440731.69</v>
      </c>
      <c r="Z324" s="105">
        <v>205512636283561</v>
      </c>
      <c r="AA324" s="105">
        <v>204644050901485</v>
      </c>
      <c r="AB324" s="105">
        <v>205524312690743</v>
      </c>
      <c r="AC324" s="105">
        <v>220613405581083</v>
      </c>
      <c r="AD324" s="105">
        <v>214899393782597</v>
      </c>
      <c r="AE324" s="105">
        <v>221150522319330</v>
      </c>
      <c r="AF324" s="105">
        <v>227951583367677</v>
      </c>
      <c r="AG324" s="105">
        <v>204742719440731.69</v>
      </c>
      <c r="AH324" s="105">
        <v>230410494129402</v>
      </c>
      <c r="AI324" s="90">
        <v>230410494129402</v>
      </c>
      <c r="AJ324" s="79">
        <f t="shared" si="52"/>
        <v>0</v>
      </c>
      <c r="AL324" s="82" t="s">
        <v>198</v>
      </c>
      <c r="AM324" s="82"/>
      <c r="AN324" s="82"/>
      <c r="AO324" s="82"/>
      <c r="AP324" s="82"/>
      <c r="AQ324" s="82"/>
      <c r="AS324" t="str">
        <f t="shared" si="53"/>
        <v>y</v>
      </c>
      <c r="AT324" t="str">
        <f t="shared" si="54"/>
        <v>y</v>
      </c>
      <c r="AU324" t="str">
        <f t="shared" si="55"/>
        <v>y</v>
      </c>
      <c r="AV324" t="str">
        <f t="shared" si="56"/>
        <v>y</v>
      </c>
      <c r="AW324" t="str">
        <f t="shared" si="57"/>
        <v>y</v>
      </c>
      <c r="AX324" t="str">
        <f t="shared" si="58"/>
        <v>y</v>
      </c>
      <c r="AZ324">
        <v>116472230714086</v>
      </c>
      <c r="BA324" s="77">
        <f t="shared" si="59"/>
        <v>0</v>
      </c>
      <c r="BC324">
        <v>116472230714086</v>
      </c>
      <c r="BD324" s="77">
        <f t="shared" si="60"/>
        <v>0</v>
      </c>
      <c r="BF324">
        <v>205512636283561</v>
      </c>
      <c r="BG324" s="107">
        <f t="shared" si="61"/>
        <v>0</v>
      </c>
      <c r="BI324">
        <v>204644050901485</v>
      </c>
      <c r="BJ324" s="107">
        <f t="shared" si="62"/>
        <v>0</v>
      </c>
      <c r="BL324">
        <v>220613405581083</v>
      </c>
      <c r="BM324" s="117">
        <f t="shared" si="63"/>
        <v>0</v>
      </c>
      <c r="BO324">
        <v>214899393782597</v>
      </c>
      <c r="BP324" s="107">
        <f t="shared" si="64"/>
        <v>0</v>
      </c>
    </row>
    <row r="325" spans="1:68">
      <c r="A325" s="48">
        <v>320</v>
      </c>
      <c r="B325" s="48"/>
      <c r="C325" s="48"/>
      <c r="D325" s="66"/>
      <c r="E325" s="66" t="s">
        <v>199</v>
      </c>
      <c r="F325" s="66"/>
      <c r="G325" s="66"/>
      <c r="H325" s="66"/>
      <c r="I325" s="66"/>
      <c r="J325" s="54">
        <v>5442409195264</v>
      </c>
      <c r="K325" s="54">
        <v>4488516431337</v>
      </c>
      <c r="L325" s="54">
        <v>4541501211148</v>
      </c>
      <c r="M325" s="54">
        <v>4703616403385</v>
      </c>
      <c r="N325" s="54">
        <v>4825678521675</v>
      </c>
      <c r="O325" s="54">
        <v>4978242478232</v>
      </c>
      <c r="P325" s="54">
        <v>5286440953600</v>
      </c>
      <c r="Q325" s="54">
        <v>5373247903254</v>
      </c>
      <c r="R325" s="54">
        <v>5193607327914</v>
      </c>
      <c r="S325" s="65">
        <v>5752314481177</v>
      </c>
      <c r="T325" s="65">
        <v>5492056532118</v>
      </c>
      <c r="U325" s="101">
        <v>6081449392435</v>
      </c>
      <c r="V325" s="77">
        <v>6953004105270</v>
      </c>
      <c r="W325" s="105">
        <v>6488237634877</v>
      </c>
      <c r="X325" s="105">
        <v>27476004750252</v>
      </c>
      <c r="Y325" s="105">
        <v>28085968717411.699</v>
      </c>
      <c r="Z325" s="105">
        <v>27155112196887</v>
      </c>
      <c r="AA325" s="105">
        <v>27303894029528</v>
      </c>
      <c r="AB325" s="105">
        <v>28361746707233</v>
      </c>
      <c r="AC325" s="105">
        <v>31139417677450</v>
      </c>
      <c r="AD325" s="105">
        <v>29568614851836</v>
      </c>
      <c r="AE325" s="105">
        <v>29715931555005</v>
      </c>
      <c r="AF325" s="105">
        <v>29555771476948</v>
      </c>
      <c r="AG325" s="105">
        <v>28085968717411.699</v>
      </c>
      <c r="AH325" s="105">
        <v>31566007614349</v>
      </c>
      <c r="AI325" s="90">
        <v>31566007614349</v>
      </c>
      <c r="AJ325" s="79">
        <f t="shared" si="52"/>
        <v>0</v>
      </c>
      <c r="AL325" s="82"/>
      <c r="AM325" s="82" t="s">
        <v>199</v>
      </c>
      <c r="AN325" s="82"/>
      <c r="AO325" s="82"/>
      <c r="AP325" s="82"/>
      <c r="AQ325" s="82"/>
      <c r="AS325" t="str">
        <f t="shared" si="53"/>
        <v>y</v>
      </c>
      <c r="AT325" t="str">
        <f t="shared" si="54"/>
        <v>y</v>
      </c>
      <c r="AU325" t="str">
        <f t="shared" si="55"/>
        <v>y</v>
      </c>
      <c r="AV325" t="str">
        <f t="shared" si="56"/>
        <v>y</v>
      </c>
      <c r="AW325" t="str">
        <f t="shared" si="57"/>
        <v>y</v>
      </c>
      <c r="AX325" t="str">
        <f t="shared" si="58"/>
        <v>y</v>
      </c>
      <c r="AZ325">
        <v>6953004105270</v>
      </c>
      <c r="BA325" s="77">
        <f t="shared" si="59"/>
        <v>0</v>
      </c>
      <c r="BC325">
        <v>6953004105270</v>
      </c>
      <c r="BD325" s="77">
        <f t="shared" si="60"/>
        <v>0</v>
      </c>
      <c r="BF325">
        <v>27155112196887</v>
      </c>
      <c r="BG325" s="107">
        <f t="shared" si="61"/>
        <v>0</v>
      </c>
      <c r="BI325">
        <v>27303894029528</v>
      </c>
      <c r="BJ325" s="107">
        <f t="shared" si="62"/>
        <v>0</v>
      </c>
      <c r="BL325">
        <v>31139417677450</v>
      </c>
      <c r="BM325" s="117">
        <f t="shared" si="63"/>
        <v>0</v>
      </c>
      <c r="BO325">
        <v>29568614851836</v>
      </c>
      <c r="BP325" s="107">
        <f t="shared" si="64"/>
        <v>0</v>
      </c>
    </row>
    <row r="326" spans="1:68">
      <c r="A326" s="48">
        <v>321</v>
      </c>
      <c r="B326" s="48"/>
      <c r="C326" s="48"/>
      <c r="D326" s="66"/>
      <c r="E326" s="66"/>
      <c r="F326" s="66" t="s">
        <v>200</v>
      </c>
      <c r="G326" s="66"/>
      <c r="H326" s="66"/>
      <c r="I326" s="66"/>
      <c r="J326" s="54">
        <v>3132688094640</v>
      </c>
      <c r="K326" s="54">
        <v>3136452247808</v>
      </c>
      <c r="L326" s="54">
        <v>2994524670996</v>
      </c>
      <c r="M326" s="54">
        <v>3356585527202</v>
      </c>
      <c r="N326" s="54">
        <v>3508762292525</v>
      </c>
      <c r="O326" s="54">
        <v>3499657191985</v>
      </c>
      <c r="P326" s="54">
        <v>3432451160770</v>
      </c>
      <c r="Q326" s="54">
        <v>3640844900415</v>
      </c>
      <c r="R326" s="54">
        <v>3670179219962</v>
      </c>
      <c r="S326" s="65">
        <v>3838535474409</v>
      </c>
      <c r="T326" s="65">
        <v>3719745729936</v>
      </c>
      <c r="U326" s="101">
        <v>4091503306073</v>
      </c>
      <c r="V326" s="77">
        <v>4315402178606</v>
      </c>
      <c r="W326" s="105">
        <v>4382000398358</v>
      </c>
      <c r="X326" s="105">
        <v>7718627201779</v>
      </c>
      <c r="Y326" s="105">
        <v>7982814488237</v>
      </c>
      <c r="Z326" s="105">
        <v>7942550491945</v>
      </c>
      <c r="AA326" s="105">
        <v>8030805563800</v>
      </c>
      <c r="AB326" s="105">
        <v>7933117898517</v>
      </c>
      <c r="AC326" s="105">
        <v>8781464336239</v>
      </c>
      <c r="AD326" s="105">
        <v>8770638551427</v>
      </c>
      <c r="AE326" s="105">
        <v>9899680163994</v>
      </c>
      <c r="AF326" s="105">
        <v>9194340990619</v>
      </c>
      <c r="AG326" s="105">
        <v>7982814488237</v>
      </c>
      <c r="AH326" s="105">
        <v>9163653842071</v>
      </c>
      <c r="AI326" s="90">
        <v>9163653842071</v>
      </c>
      <c r="AJ326" s="79">
        <f t="shared" ref="AJ326:AJ389" si="65">Y326-AG326</f>
        <v>0</v>
      </c>
      <c r="AL326" s="82"/>
      <c r="AM326" s="82"/>
      <c r="AN326" s="82" t="s">
        <v>200</v>
      </c>
      <c r="AO326" s="82"/>
      <c r="AP326" s="82"/>
      <c r="AQ326" s="82"/>
      <c r="AS326" t="str">
        <f t="shared" ref="AS326:AS389" si="66">IF(AL326=D326,"y","no!!!!!!!!!!!!!!!")</f>
        <v>y</v>
      </c>
      <c r="AT326" t="str">
        <f t="shared" ref="AT326:AT389" si="67">IF(AM326=E326,"y","no!!!!!!!!!!!!!!!")</f>
        <v>y</v>
      </c>
      <c r="AU326" t="str">
        <f t="shared" ref="AU326:AU389" si="68">IF(AN326=F326,"y","no!!!!!!!!!!!!!!!")</f>
        <v>y</v>
      </c>
      <c r="AV326" t="str">
        <f t="shared" ref="AV326:AV389" si="69">IF(AO326=G326,"y","no!!!!!!!!!!!!!!!")</f>
        <v>y</v>
      </c>
      <c r="AW326" t="str">
        <f t="shared" ref="AW326:AW389" si="70">IF(AP326=H326,"y","no!!!!!!!!!!!!!!!")</f>
        <v>y</v>
      </c>
      <c r="AX326" t="str">
        <f t="shared" ref="AX326:AX389" si="71">IF(AQ326=I326,"y","no!!!!!!!!!!!!!!!")</f>
        <v>y</v>
      </c>
      <c r="AZ326">
        <v>4315402178606</v>
      </c>
      <c r="BA326" s="77">
        <f t="shared" ref="BA326:BA389" si="72">AZ326-V326</f>
        <v>0</v>
      </c>
      <c r="BC326">
        <v>4315402178606</v>
      </c>
      <c r="BD326" s="77">
        <f t="shared" ref="BD326:BD389" si="73">BC326-V326</f>
        <v>0</v>
      </c>
      <c r="BF326">
        <v>7942550491945</v>
      </c>
      <c r="BG326" s="107">
        <f t="shared" ref="BG326:BG389" si="74">BF326-Z326</f>
        <v>0</v>
      </c>
      <c r="BI326">
        <v>8030805563800</v>
      </c>
      <c r="BJ326" s="107">
        <f t="shared" ref="BJ326:BJ389" si="75">BI326-AA326</f>
        <v>0</v>
      </c>
      <c r="BL326">
        <v>8781464336239</v>
      </c>
      <c r="BM326" s="117">
        <f t="shared" ref="BM326:BM389" si="76">BL326-AC326</f>
        <v>0</v>
      </c>
      <c r="BO326">
        <v>8770638551427</v>
      </c>
      <c r="BP326" s="107">
        <f t="shared" ref="BP326:BP389" si="77">BO326-AD326</f>
        <v>0</v>
      </c>
    </row>
    <row r="327" spans="1:68">
      <c r="A327" s="48">
        <v>322</v>
      </c>
      <c r="B327" s="48"/>
      <c r="C327" s="48"/>
      <c r="D327" s="67"/>
      <c r="E327" s="67"/>
      <c r="F327" s="67"/>
      <c r="G327" s="67" t="s">
        <v>525</v>
      </c>
      <c r="H327" s="67"/>
      <c r="I327" s="67"/>
      <c r="J327" s="54">
        <v>3132688094640</v>
      </c>
      <c r="K327" s="54">
        <v>3136452247808</v>
      </c>
      <c r="L327" s="54">
        <v>2994524670996</v>
      </c>
      <c r="M327" s="54">
        <v>3356585527202</v>
      </c>
      <c r="N327" s="54">
        <v>3508762292525</v>
      </c>
      <c r="O327" s="54">
        <v>3499657191985</v>
      </c>
      <c r="P327" s="54">
        <v>3432451160770</v>
      </c>
      <c r="Q327" s="54">
        <v>3640844900415</v>
      </c>
      <c r="R327" s="54">
        <v>3670179219962</v>
      </c>
      <c r="S327" s="65">
        <v>3838535474409</v>
      </c>
      <c r="T327" s="65">
        <v>3719745729936</v>
      </c>
      <c r="U327" s="101">
        <v>4091503306073</v>
      </c>
      <c r="V327" s="77">
        <v>4315402178606</v>
      </c>
      <c r="W327" s="105">
        <v>4382000398358</v>
      </c>
      <c r="X327" s="105">
        <v>7718627201779</v>
      </c>
      <c r="Y327" s="105">
        <v>7982814488237</v>
      </c>
      <c r="Z327" s="105">
        <v>7942550491945</v>
      </c>
      <c r="AA327" s="105">
        <v>8030805563800</v>
      </c>
      <c r="AB327" s="105">
        <v>7933117898517</v>
      </c>
      <c r="AC327" s="105">
        <v>8781464336239</v>
      </c>
      <c r="AD327" s="105">
        <v>8770638551427</v>
      </c>
      <c r="AE327" s="105">
        <v>9899680163994</v>
      </c>
      <c r="AF327" s="105">
        <v>9194340990619</v>
      </c>
      <c r="AG327" s="105">
        <v>7982814488237</v>
      </c>
      <c r="AH327" s="105">
        <v>9163653842071</v>
      </c>
      <c r="AI327" s="90">
        <v>9163653842071</v>
      </c>
      <c r="AJ327" s="79">
        <f t="shared" si="65"/>
        <v>0</v>
      </c>
      <c r="AL327" s="83"/>
      <c r="AM327" s="83"/>
      <c r="AN327" s="83"/>
      <c r="AO327" s="83" t="s">
        <v>525</v>
      </c>
      <c r="AP327" s="83"/>
      <c r="AQ327" s="83"/>
      <c r="AS327" t="str">
        <f t="shared" si="66"/>
        <v>y</v>
      </c>
      <c r="AT327" t="str">
        <f t="shared" si="67"/>
        <v>y</v>
      </c>
      <c r="AU327" t="str">
        <f t="shared" si="68"/>
        <v>y</v>
      </c>
      <c r="AV327" t="str">
        <f t="shared" si="69"/>
        <v>y</v>
      </c>
      <c r="AW327" t="str">
        <f t="shared" si="70"/>
        <v>y</v>
      </c>
      <c r="AX327" t="str">
        <f t="shared" si="71"/>
        <v>y</v>
      </c>
      <c r="AZ327">
        <v>4315402178606</v>
      </c>
      <c r="BA327" s="77">
        <f t="shared" si="72"/>
        <v>0</v>
      </c>
      <c r="BC327">
        <v>4315402178606</v>
      </c>
      <c r="BD327" s="77">
        <f t="shared" si="73"/>
        <v>0</v>
      </c>
      <c r="BF327">
        <v>7942550491945</v>
      </c>
      <c r="BG327" s="107">
        <f t="shared" si="74"/>
        <v>0</v>
      </c>
      <c r="BI327">
        <v>8030805563800</v>
      </c>
      <c r="BJ327" s="107">
        <f t="shared" si="75"/>
        <v>0</v>
      </c>
      <c r="BL327">
        <v>8781464336239</v>
      </c>
      <c r="BM327" s="117">
        <f t="shared" si="76"/>
        <v>0</v>
      </c>
      <c r="BO327">
        <v>8770638551427</v>
      </c>
      <c r="BP327" s="107">
        <f t="shared" si="77"/>
        <v>0</v>
      </c>
    </row>
    <row r="328" spans="1:68">
      <c r="A328" s="48">
        <v>323</v>
      </c>
      <c r="B328" s="48"/>
      <c r="C328" s="48"/>
      <c r="D328" s="67"/>
      <c r="E328" s="67"/>
      <c r="F328" s="67"/>
      <c r="G328" s="67" t="s">
        <v>526</v>
      </c>
      <c r="H328" s="67"/>
      <c r="I328" s="67"/>
      <c r="J328" s="54">
        <v>0</v>
      </c>
      <c r="K328" s="54">
        <v>0</v>
      </c>
      <c r="L328" s="54">
        <v>0</v>
      </c>
      <c r="M328" s="54">
        <v>0</v>
      </c>
      <c r="N328" s="54">
        <v>0</v>
      </c>
      <c r="O328" s="54">
        <v>0</v>
      </c>
      <c r="P328" s="54">
        <v>0</v>
      </c>
      <c r="Q328" s="54">
        <v>0</v>
      </c>
      <c r="R328" s="54">
        <v>0</v>
      </c>
      <c r="S328" s="65">
        <v>0</v>
      </c>
      <c r="T328" s="65">
        <v>0</v>
      </c>
      <c r="U328" s="101">
        <v>0</v>
      </c>
      <c r="V328" s="77">
        <v>0</v>
      </c>
      <c r="W328" s="105">
        <v>0</v>
      </c>
      <c r="X328" s="105">
        <v>0</v>
      </c>
      <c r="Y328" s="105">
        <v>0</v>
      </c>
      <c r="Z328" s="105">
        <v>0</v>
      </c>
      <c r="AA328" s="105">
        <v>0</v>
      </c>
      <c r="AB328" s="105">
        <v>0</v>
      </c>
      <c r="AC328" s="105">
        <v>0</v>
      </c>
      <c r="AD328" s="105">
        <v>0</v>
      </c>
      <c r="AE328" s="105">
        <v>0</v>
      </c>
      <c r="AF328" s="105">
        <v>0</v>
      </c>
      <c r="AG328" s="105">
        <v>0</v>
      </c>
      <c r="AH328" s="105">
        <v>0</v>
      </c>
      <c r="AI328" s="90">
        <v>0</v>
      </c>
      <c r="AJ328" s="79">
        <f t="shared" si="65"/>
        <v>0</v>
      </c>
      <c r="AL328" s="83"/>
      <c r="AM328" s="83"/>
      <c r="AN328" s="83"/>
      <c r="AO328" s="83" t="s">
        <v>526</v>
      </c>
      <c r="AP328" s="83"/>
      <c r="AQ328" s="83"/>
      <c r="AS328" t="str">
        <f t="shared" si="66"/>
        <v>y</v>
      </c>
      <c r="AT328" t="str">
        <f t="shared" si="67"/>
        <v>y</v>
      </c>
      <c r="AU328" t="str">
        <f t="shared" si="68"/>
        <v>y</v>
      </c>
      <c r="AV328" t="str">
        <f t="shared" si="69"/>
        <v>y</v>
      </c>
      <c r="AW328" t="str">
        <f t="shared" si="70"/>
        <v>y</v>
      </c>
      <c r="AX328" t="str">
        <f t="shared" si="71"/>
        <v>y</v>
      </c>
      <c r="AZ328">
        <v>0</v>
      </c>
      <c r="BA328" s="77">
        <f t="shared" si="72"/>
        <v>0</v>
      </c>
      <c r="BC328">
        <v>0</v>
      </c>
      <c r="BD328" s="77">
        <f t="shared" si="73"/>
        <v>0</v>
      </c>
      <c r="BF328">
        <v>0</v>
      </c>
      <c r="BG328" s="107">
        <f t="shared" si="74"/>
        <v>0</v>
      </c>
      <c r="BI328">
        <v>0</v>
      </c>
      <c r="BJ328" s="107">
        <f t="shared" si="75"/>
        <v>0</v>
      </c>
      <c r="BL328">
        <v>0</v>
      </c>
      <c r="BM328" s="117">
        <f t="shared" si="76"/>
        <v>0</v>
      </c>
      <c r="BO328">
        <v>0</v>
      </c>
      <c r="BP328" s="107">
        <f t="shared" si="77"/>
        <v>0</v>
      </c>
    </row>
    <row r="329" spans="1:68">
      <c r="A329" s="48">
        <v>324</v>
      </c>
      <c r="B329" s="48"/>
      <c r="C329" s="48"/>
      <c r="D329" s="67"/>
      <c r="E329" s="67"/>
      <c r="F329" s="67"/>
      <c r="G329" s="67" t="s">
        <v>527</v>
      </c>
      <c r="H329" s="67"/>
      <c r="I329" s="67"/>
      <c r="J329" s="54">
        <v>0</v>
      </c>
      <c r="K329" s="54">
        <v>0</v>
      </c>
      <c r="L329" s="54">
        <v>0</v>
      </c>
      <c r="M329" s="54">
        <v>0</v>
      </c>
      <c r="N329" s="54">
        <v>0</v>
      </c>
      <c r="O329" s="54">
        <v>0</v>
      </c>
      <c r="P329" s="54">
        <v>0</v>
      </c>
      <c r="Q329" s="54">
        <v>0</v>
      </c>
      <c r="R329" s="54">
        <v>0</v>
      </c>
      <c r="S329" s="65">
        <v>0</v>
      </c>
      <c r="T329" s="65">
        <v>0</v>
      </c>
      <c r="U329" s="101">
        <v>0</v>
      </c>
      <c r="V329" s="77">
        <v>0</v>
      </c>
      <c r="W329" s="105">
        <v>0</v>
      </c>
      <c r="X329" s="105">
        <v>0</v>
      </c>
      <c r="Y329" s="105">
        <v>0</v>
      </c>
      <c r="Z329" s="105">
        <v>0</v>
      </c>
      <c r="AA329" s="105">
        <v>0</v>
      </c>
      <c r="AB329" s="105">
        <v>0</v>
      </c>
      <c r="AC329" s="105">
        <v>0</v>
      </c>
      <c r="AD329" s="105">
        <v>0</v>
      </c>
      <c r="AE329" s="105">
        <v>0</v>
      </c>
      <c r="AF329" s="105">
        <v>0</v>
      </c>
      <c r="AG329" s="105">
        <v>0</v>
      </c>
      <c r="AH329" s="105">
        <v>0</v>
      </c>
      <c r="AI329" s="90">
        <v>0</v>
      </c>
      <c r="AJ329" s="79">
        <f t="shared" si="65"/>
        <v>0</v>
      </c>
      <c r="AL329" s="83"/>
      <c r="AM329" s="83"/>
      <c r="AN329" s="83"/>
      <c r="AO329" s="83" t="s">
        <v>527</v>
      </c>
      <c r="AP329" s="83"/>
      <c r="AQ329" s="83"/>
      <c r="AS329" t="str">
        <f t="shared" si="66"/>
        <v>y</v>
      </c>
      <c r="AT329" t="str">
        <f t="shared" si="67"/>
        <v>y</v>
      </c>
      <c r="AU329" t="str">
        <f t="shared" si="68"/>
        <v>y</v>
      </c>
      <c r="AV329" t="str">
        <f t="shared" si="69"/>
        <v>y</v>
      </c>
      <c r="AW329" t="str">
        <f t="shared" si="70"/>
        <v>y</v>
      </c>
      <c r="AX329" t="str">
        <f t="shared" si="71"/>
        <v>y</v>
      </c>
      <c r="AZ329">
        <v>0</v>
      </c>
      <c r="BA329" s="77">
        <f t="shared" si="72"/>
        <v>0</v>
      </c>
      <c r="BC329">
        <v>0</v>
      </c>
      <c r="BD329" s="77">
        <f t="shared" si="73"/>
        <v>0</v>
      </c>
      <c r="BF329">
        <v>0</v>
      </c>
      <c r="BG329" s="107">
        <f t="shared" si="74"/>
        <v>0</v>
      </c>
      <c r="BI329">
        <v>0</v>
      </c>
      <c r="BJ329" s="107">
        <f t="shared" si="75"/>
        <v>0</v>
      </c>
      <c r="BL329">
        <v>0</v>
      </c>
      <c r="BM329" s="117">
        <f t="shared" si="76"/>
        <v>0</v>
      </c>
      <c r="BO329">
        <v>0</v>
      </c>
      <c r="BP329" s="107">
        <f t="shared" si="77"/>
        <v>0</v>
      </c>
    </row>
    <row r="330" spans="1:68">
      <c r="A330" s="48">
        <v>325</v>
      </c>
      <c r="B330" s="48"/>
      <c r="C330" s="48"/>
      <c r="D330" s="67"/>
      <c r="E330" s="67"/>
      <c r="F330" s="67" t="s">
        <v>201</v>
      </c>
      <c r="G330" s="67"/>
      <c r="H330" s="67"/>
      <c r="I330" s="67"/>
      <c r="J330" s="54">
        <v>2309721100624</v>
      </c>
      <c r="K330" s="54">
        <v>1352064183529</v>
      </c>
      <c r="L330" s="54">
        <v>1546976540152</v>
      </c>
      <c r="M330" s="54">
        <v>1347030876183</v>
      </c>
      <c r="N330" s="54">
        <v>1316916229150</v>
      </c>
      <c r="O330" s="54">
        <v>1478585286247</v>
      </c>
      <c r="P330" s="54">
        <v>1853989792830</v>
      </c>
      <c r="Q330" s="54">
        <v>1732403002839</v>
      </c>
      <c r="R330" s="54">
        <v>1523428107952</v>
      </c>
      <c r="S330" s="65">
        <v>1913779006768</v>
      </c>
      <c r="T330" s="65">
        <v>1772310802182</v>
      </c>
      <c r="U330" s="101">
        <v>1989946086362</v>
      </c>
      <c r="V330" s="77">
        <v>2637601926664</v>
      </c>
      <c r="W330" s="105">
        <v>2106237236519</v>
      </c>
      <c r="X330" s="105">
        <v>19757377548473</v>
      </c>
      <c r="Y330" s="105">
        <v>20103154229174.699</v>
      </c>
      <c r="Z330" s="105">
        <v>19212561704942</v>
      </c>
      <c r="AA330" s="105">
        <v>19273088465728</v>
      </c>
      <c r="AB330" s="105">
        <v>20428628808716</v>
      </c>
      <c r="AC330" s="105">
        <v>22357953341211</v>
      </c>
      <c r="AD330" s="105">
        <v>20797976300409</v>
      </c>
      <c r="AE330" s="105">
        <v>19816251391011</v>
      </c>
      <c r="AF330" s="105">
        <v>20361430486329</v>
      </c>
      <c r="AG330" s="105">
        <v>20103154229174.699</v>
      </c>
      <c r="AH330" s="105">
        <v>22402353772278</v>
      </c>
      <c r="AI330" s="90">
        <v>22402353772278</v>
      </c>
      <c r="AJ330" s="79">
        <f t="shared" si="65"/>
        <v>0</v>
      </c>
      <c r="AL330" s="83"/>
      <c r="AM330" s="83"/>
      <c r="AN330" s="83" t="s">
        <v>201</v>
      </c>
      <c r="AO330" s="83"/>
      <c r="AP330" s="83"/>
      <c r="AQ330" s="83"/>
      <c r="AS330" t="str">
        <f t="shared" si="66"/>
        <v>y</v>
      </c>
      <c r="AT330" t="str">
        <f t="shared" si="67"/>
        <v>y</v>
      </c>
      <c r="AU330" t="str">
        <f t="shared" si="68"/>
        <v>y</v>
      </c>
      <c r="AV330" t="str">
        <f t="shared" si="69"/>
        <v>y</v>
      </c>
      <c r="AW330" t="str">
        <f t="shared" si="70"/>
        <v>y</v>
      </c>
      <c r="AX330" t="str">
        <f t="shared" si="71"/>
        <v>y</v>
      </c>
      <c r="AZ330">
        <v>2637601926664</v>
      </c>
      <c r="BA330" s="77">
        <f t="shared" si="72"/>
        <v>0</v>
      </c>
      <c r="BC330">
        <v>2637601926664</v>
      </c>
      <c r="BD330" s="77">
        <f t="shared" si="73"/>
        <v>0</v>
      </c>
      <c r="BF330">
        <v>19212561704942</v>
      </c>
      <c r="BG330" s="107">
        <f t="shared" si="74"/>
        <v>0</v>
      </c>
      <c r="BI330">
        <v>19273088465728</v>
      </c>
      <c r="BJ330" s="107">
        <f t="shared" si="75"/>
        <v>0</v>
      </c>
      <c r="BL330">
        <v>22357953341211</v>
      </c>
      <c r="BM330" s="117">
        <f t="shared" si="76"/>
        <v>0</v>
      </c>
      <c r="BO330">
        <v>20797976300409</v>
      </c>
      <c r="BP330" s="107">
        <f t="shared" si="77"/>
        <v>0</v>
      </c>
    </row>
    <row r="331" spans="1:68">
      <c r="A331" s="48">
        <v>326</v>
      </c>
      <c r="B331" s="48"/>
      <c r="C331" s="48"/>
      <c r="D331" s="66"/>
      <c r="E331" s="66" t="s">
        <v>202</v>
      </c>
      <c r="F331" s="66"/>
      <c r="G331" s="66"/>
      <c r="H331" s="66"/>
      <c r="I331" s="66"/>
      <c r="J331" s="54">
        <v>98442603756502</v>
      </c>
      <c r="K331" s="54">
        <v>99932299050355</v>
      </c>
      <c r="L331" s="54">
        <v>100380400039228</v>
      </c>
      <c r="M331" s="54">
        <v>100895492062568</v>
      </c>
      <c r="N331" s="54">
        <v>101440285839132</v>
      </c>
      <c r="O331" s="54">
        <v>104384103376047</v>
      </c>
      <c r="P331" s="54">
        <v>104111004860993</v>
      </c>
      <c r="Q331" s="54">
        <v>105439419234866</v>
      </c>
      <c r="R331" s="54">
        <v>107369453753842</v>
      </c>
      <c r="S331" s="65">
        <v>108727348281561</v>
      </c>
      <c r="T331" s="65">
        <v>109486949626623</v>
      </c>
      <c r="U331" s="101">
        <v>113427414716771</v>
      </c>
      <c r="V331" s="77">
        <v>109118571927780</v>
      </c>
      <c r="W331" s="105">
        <v>114472705938016</v>
      </c>
      <c r="X331" s="105">
        <v>174704039418198</v>
      </c>
      <c r="Y331" s="105">
        <v>174389013905428</v>
      </c>
      <c r="Z331" s="105">
        <v>176666075446436</v>
      </c>
      <c r="AA331" s="105">
        <v>176482648266516</v>
      </c>
      <c r="AB331" s="105">
        <v>175904914857731</v>
      </c>
      <c r="AC331" s="105">
        <v>187492119065512</v>
      </c>
      <c r="AD331" s="105">
        <v>183888311432298</v>
      </c>
      <c r="AE331" s="105">
        <v>189345061234186</v>
      </c>
      <c r="AF331" s="105">
        <v>195322292728044</v>
      </c>
      <c r="AG331" s="105">
        <v>174389013905428</v>
      </c>
      <c r="AH331" s="105">
        <v>195461051210765</v>
      </c>
      <c r="AI331" s="90">
        <v>195461051210765</v>
      </c>
      <c r="AJ331" s="79">
        <f t="shared" si="65"/>
        <v>0</v>
      </c>
      <c r="AL331" s="82"/>
      <c r="AM331" s="82" t="s">
        <v>202</v>
      </c>
      <c r="AN331" s="82"/>
      <c r="AO331" s="82"/>
      <c r="AP331" s="82"/>
      <c r="AQ331" s="82"/>
      <c r="AS331" t="str">
        <f t="shared" si="66"/>
        <v>y</v>
      </c>
      <c r="AT331" t="str">
        <f t="shared" si="67"/>
        <v>y</v>
      </c>
      <c r="AU331" t="str">
        <f t="shared" si="68"/>
        <v>y</v>
      </c>
      <c r="AV331" t="str">
        <f t="shared" si="69"/>
        <v>y</v>
      </c>
      <c r="AW331" t="str">
        <f t="shared" si="70"/>
        <v>y</v>
      </c>
      <c r="AX331" t="str">
        <f t="shared" si="71"/>
        <v>y</v>
      </c>
      <c r="AZ331">
        <v>109118571927780</v>
      </c>
      <c r="BA331" s="77">
        <f t="shared" si="72"/>
        <v>0</v>
      </c>
      <c r="BC331">
        <v>109118571927780</v>
      </c>
      <c r="BD331" s="77">
        <f t="shared" si="73"/>
        <v>0</v>
      </c>
      <c r="BF331">
        <v>176666075446436</v>
      </c>
      <c r="BG331" s="107">
        <f t="shared" si="74"/>
        <v>0</v>
      </c>
      <c r="BI331">
        <v>176482648266516</v>
      </c>
      <c r="BJ331" s="107">
        <f t="shared" si="75"/>
        <v>0</v>
      </c>
      <c r="BL331">
        <v>187492119065512</v>
      </c>
      <c r="BM331" s="117">
        <f t="shared" si="76"/>
        <v>0</v>
      </c>
      <c r="BO331">
        <v>183888311432298</v>
      </c>
      <c r="BP331" s="107">
        <f t="shared" si="77"/>
        <v>0</v>
      </c>
    </row>
    <row r="332" spans="1:68">
      <c r="A332" s="48">
        <v>327</v>
      </c>
      <c r="B332" s="48"/>
      <c r="C332" s="48"/>
      <c r="D332" s="66"/>
      <c r="E332" s="66"/>
      <c r="F332" s="66" t="s">
        <v>203</v>
      </c>
      <c r="G332" s="66"/>
      <c r="H332" s="66"/>
      <c r="I332" s="66"/>
      <c r="J332" s="54">
        <v>95840398598011</v>
      </c>
      <c r="K332" s="54">
        <v>97318660777575</v>
      </c>
      <c r="L332" s="54">
        <v>97952163536170</v>
      </c>
      <c r="M332" s="54">
        <v>98451548635793</v>
      </c>
      <c r="N332" s="54">
        <v>99276627950336</v>
      </c>
      <c r="O332" s="54">
        <v>101935590673494</v>
      </c>
      <c r="P332" s="54">
        <v>101605908043524</v>
      </c>
      <c r="Q332" s="54">
        <v>103055538461866</v>
      </c>
      <c r="R332" s="54">
        <v>104570614999236</v>
      </c>
      <c r="S332" s="65">
        <v>105706327345328</v>
      </c>
      <c r="T332" s="65">
        <v>106754155645313</v>
      </c>
      <c r="U332" s="101">
        <v>110663868619059</v>
      </c>
      <c r="V332" s="77">
        <v>106445730211016</v>
      </c>
      <c r="W332" s="105">
        <v>111859809185009</v>
      </c>
      <c r="X332" s="105">
        <v>162958564253693</v>
      </c>
      <c r="Y332" s="105">
        <v>163759467053797</v>
      </c>
      <c r="Z332" s="105">
        <v>165606281163252</v>
      </c>
      <c r="AA332" s="105">
        <v>165554935961375</v>
      </c>
      <c r="AB332" s="105">
        <v>164509335188036</v>
      </c>
      <c r="AC332" s="105">
        <v>175107828871487</v>
      </c>
      <c r="AD332" s="105">
        <v>172541773684026</v>
      </c>
      <c r="AE332" s="105">
        <v>176983839556399</v>
      </c>
      <c r="AF332" s="105">
        <v>181515623510059</v>
      </c>
      <c r="AG332" s="105">
        <v>163759467053797</v>
      </c>
      <c r="AH332" s="105">
        <v>182682082838532</v>
      </c>
      <c r="AI332" s="90">
        <v>182682082838532</v>
      </c>
      <c r="AJ332" s="79">
        <f t="shared" si="65"/>
        <v>0</v>
      </c>
      <c r="AL332" s="82"/>
      <c r="AM332" s="82"/>
      <c r="AN332" s="82" t="s">
        <v>203</v>
      </c>
      <c r="AO332" s="82"/>
      <c r="AP332" s="82"/>
      <c r="AQ332" s="82"/>
      <c r="AS332" t="str">
        <f t="shared" si="66"/>
        <v>y</v>
      </c>
      <c r="AT332" t="str">
        <f t="shared" si="67"/>
        <v>y</v>
      </c>
      <c r="AU332" t="str">
        <f t="shared" si="68"/>
        <v>y</v>
      </c>
      <c r="AV332" t="str">
        <f t="shared" si="69"/>
        <v>y</v>
      </c>
      <c r="AW332" t="str">
        <f t="shared" si="70"/>
        <v>y</v>
      </c>
      <c r="AX332" t="str">
        <f t="shared" si="71"/>
        <v>y</v>
      </c>
      <c r="AZ332">
        <v>106445730211016</v>
      </c>
      <c r="BA332" s="77">
        <f t="shared" si="72"/>
        <v>0</v>
      </c>
      <c r="BC332">
        <v>106445730211016</v>
      </c>
      <c r="BD332" s="77">
        <f t="shared" si="73"/>
        <v>0</v>
      </c>
      <c r="BF332">
        <v>165606281163252</v>
      </c>
      <c r="BG332" s="107">
        <f t="shared" si="74"/>
        <v>0</v>
      </c>
      <c r="BI332">
        <v>165554935961375</v>
      </c>
      <c r="BJ332" s="107">
        <f t="shared" si="75"/>
        <v>0</v>
      </c>
      <c r="BL332">
        <v>175107828871487</v>
      </c>
      <c r="BM332" s="117">
        <f t="shared" si="76"/>
        <v>0</v>
      </c>
      <c r="BO332">
        <v>172541773684026</v>
      </c>
      <c r="BP332" s="107">
        <f t="shared" si="77"/>
        <v>0</v>
      </c>
    </row>
    <row r="333" spans="1:68">
      <c r="A333" s="48">
        <v>328</v>
      </c>
      <c r="B333" s="48"/>
      <c r="C333" s="48"/>
      <c r="D333" s="67"/>
      <c r="E333" s="67"/>
      <c r="F333" s="67"/>
      <c r="G333" s="67" t="s">
        <v>528</v>
      </c>
      <c r="H333" s="67"/>
      <c r="I333" s="67"/>
      <c r="J333" s="54">
        <v>95840398598011</v>
      </c>
      <c r="K333" s="54">
        <v>97318660777575</v>
      </c>
      <c r="L333" s="54">
        <v>97952163536170</v>
      </c>
      <c r="M333" s="54">
        <v>98451548635793</v>
      </c>
      <c r="N333" s="54">
        <v>99276627950336</v>
      </c>
      <c r="O333" s="54">
        <v>101935590673494</v>
      </c>
      <c r="P333" s="54">
        <v>101605908043524</v>
      </c>
      <c r="Q333" s="54">
        <v>103055538461866</v>
      </c>
      <c r="R333" s="54">
        <v>104570614999236</v>
      </c>
      <c r="S333" s="65">
        <v>105706327345328</v>
      </c>
      <c r="T333" s="65">
        <v>106754155645313</v>
      </c>
      <c r="U333" s="101">
        <v>110663868619059</v>
      </c>
      <c r="V333" s="77">
        <v>106445730211016</v>
      </c>
      <c r="W333" s="105">
        <v>111859809185009</v>
      </c>
      <c r="X333" s="105">
        <v>162431352743588</v>
      </c>
      <c r="Y333" s="105">
        <v>163226753564963</v>
      </c>
      <c r="Z333" s="105">
        <v>165078705723019</v>
      </c>
      <c r="AA333" s="105">
        <v>164199583414720</v>
      </c>
      <c r="AB333" s="105">
        <v>163141842468041</v>
      </c>
      <c r="AC333" s="105">
        <v>173674571029146</v>
      </c>
      <c r="AD333" s="105">
        <v>171071988377983</v>
      </c>
      <c r="AE333" s="105">
        <v>175421646036766</v>
      </c>
      <c r="AF333" s="105">
        <v>179927858379814</v>
      </c>
      <c r="AG333" s="105">
        <v>163226753564963</v>
      </c>
      <c r="AH333" s="105">
        <v>181062774344163</v>
      </c>
      <c r="AI333" s="90">
        <v>181062774344163</v>
      </c>
      <c r="AJ333" s="79">
        <f t="shared" si="65"/>
        <v>0</v>
      </c>
      <c r="AL333" s="83"/>
      <c r="AM333" s="83"/>
      <c r="AN333" s="83"/>
      <c r="AO333" s="83" t="s">
        <v>528</v>
      </c>
      <c r="AP333" s="83"/>
      <c r="AQ333" s="83"/>
      <c r="AS333" t="str">
        <f t="shared" si="66"/>
        <v>y</v>
      </c>
      <c r="AT333" t="str">
        <f t="shared" si="67"/>
        <v>y</v>
      </c>
      <c r="AU333" t="str">
        <f t="shared" si="68"/>
        <v>y</v>
      </c>
      <c r="AV333" t="str">
        <f t="shared" si="69"/>
        <v>y</v>
      </c>
      <c r="AW333" t="str">
        <f t="shared" si="70"/>
        <v>y</v>
      </c>
      <c r="AX333" t="str">
        <f t="shared" si="71"/>
        <v>y</v>
      </c>
      <c r="AZ333">
        <v>106445730211016</v>
      </c>
      <c r="BA333" s="77">
        <f t="shared" si="72"/>
        <v>0</v>
      </c>
      <c r="BC333">
        <v>106445730211016</v>
      </c>
      <c r="BD333" s="77">
        <f t="shared" si="73"/>
        <v>0</v>
      </c>
      <c r="BF333">
        <v>165078705723019</v>
      </c>
      <c r="BG333" s="107">
        <f t="shared" si="74"/>
        <v>0</v>
      </c>
      <c r="BI333">
        <v>164199583414720</v>
      </c>
      <c r="BJ333" s="107">
        <f t="shared" si="75"/>
        <v>0</v>
      </c>
      <c r="BL333">
        <v>173674571029146</v>
      </c>
      <c r="BM333" s="117">
        <f t="shared" si="76"/>
        <v>0</v>
      </c>
      <c r="BO333">
        <v>171071988377983</v>
      </c>
      <c r="BP333" s="107">
        <f t="shared" si="77"/>
        <v>0</v>
      </c>
    </row>
    <row r="334" spans="1:68">
      <c r="A334" s="48">
        <v>329</v>
      </c>
      <c r="B334" s="48"/>
      <c r="C334" s="48"/>
      <c r="D334" s="67"/>
      <c r="E334" s="67"/>
      <c r="F334" s="67"/>
      <c r="G334" s="67" t="s">
        <v>529</v>
      </c>
      <c r="H334" s="67"/>
      <c r="I334" s="67"/>
      <c r="J334" s="54">
        <v>0</v>
      </c>
      <c r="K334" s="54">
        <v>0</v>
      </c>
      <c r="L334" s="54">
        <v>0</v>
      </c>
      <c r="M334" s="54">
        <v>0</v>
      </c>
      <c r="N334" s="54">
        <v>0</v>
      </c>
      <c r="O334" s="54">
        <v>0</v>
      </c>
      <c r="P334" s="54">
        <v>0</v>
      </c>
      <c r="Q334" s="54">
        <v>0</v>
      </c>
      <c r="R334" s="54">
        <v>0</v>
      </c>
      <c r="S334" s="65">
        <v>0</v>
      </c>
      <c r="T334" s="65">
        <v>0</v>
      </c>
      <c r="U334" s="101">
        <v>0</v>
      </c>
      <c r="V334" s="77">
        <v>0</v>
      </c>
      <c r="W334" s="105">
        <v>0</v>
      </c>
      <c r="X334" s="105">
        <v>527211510105</v>
      </c>
      <c r="Y334" s="105">
        <v>532713488834</v>
      </c>
      <c r="Z334" s="105">
        <v>527575440233</v>
      </c>
      <c r="AA334" s="105">
        <v>1355352546655</v>
      </c>
      <c r="AB334" s="105">
        <v>1367492719995</v>
      </c>
      <c r="AC334" s="105">
        <v>1433257842341</v>
      </c>
      <c r="AD334" s="105">
        <v>1469785306043</v>
      </c>
      <c r="AE334" s="105">
        <v>1562193519633</v>
      </c>
      <c r="AF334" s="105">
        <v>1587765130245</v>
      </c>
      <c r="AG334" s="105">
        <v>532713488834</v>
      </c>
      <c r="AH334" s="105">
        <v>1619308494369</v>
      </c>
      <c r="AI334" s="90">
        <v>1619308494369</v>
      </c>
      <c r="AJ334" s="79">
        <f t="shared" si="65"/>
        <v>0</v>
      </c>
      <c r="AL334" s="83"/>
      <c r="AM334" s="83"/>
      <c r="AN334" s="83"/>
      <c r="AO334" s="83" t="s">
        <v>529</v>
      </c>
      <c r="AP334" s="83"/>
      <c r="AQ334" s="83"/>
      <c r="AS334" t="str">
        <f t="shared" si="66"/>
        <v>y</v>
      </c>
      <c r="AT334" t="str">
        <f t="shared" si="67"/>
        <v>y</v>
      </c>
      <c r="AU334" t="str">
        <f t="shared" si="68"/>
        <v>y</v>
      </c>
      <c r="AV334" t="str">
        <f t="shared" si="69"/>
        <v>y</v>
      </c>
      <c r="AW334" t="str">
        <f t="shared" si="70"/>
        <v>y</v>
      </c>
      <c r="AX334" t="str">
        <f t="shared" si="71"/>
        <v>y</v>
      </c>
      <c r="AZ334">
        <v>0</v>
      </c>
      <c r="BA334" s="77">
        <f t="shared" si="72"/>
        <v>0</v>
      </c>
      <c r="BC334">
        <v>0</v>
      </c>
      <c r="BD334" s="77">
        <f t="shared" si="73"/>
        <v>0</v>
      </c>
      <c r="BF334">
        <v>527575440233</v>
      </c>
      <c r="BG334" s="107">
        <f t="shared" si="74"/>
        <v>0</v>
      </c>
      <c r="BI334">
        <v>1355352546655</v>
      </c>
      <c r="BJ334" s="107">
        <f t="shared" si="75"/>
        <v>0</v>
      </c>
      <c r="BL334">
        <v>1433257842341</v>
      </c>
      <c r="BM334" s="117">
        <f t="shared" si="76"/>
        <v>0</v>
      </c>
      <c r="BO334">
        <v>1469785306043</v>
      </c>
      <c r="BP334" s="107">
        <f t="shared" si="77"/>
        <v>0</v>
      </c>
    </row>
    <row r="335" spans="1:68">
      <c r="A335" s="48">
        <v>330</v>
      </c>
      <c r="B335" s="48"/>
      <c r="C335" s="48"/>
      <c r="D335" s="67"/>
      <c r="E335" s="67"/>
      <c r="F335" s="67"/>
      <c r="G335" s="67" t="s">
        <v>530</v>
      </c>
      <c r="H335" s="67"/>
      <c r="I335" s="67"/>
      <c r="J335" s="54">
        <v>0</v>
      </c>
      <c r="K335" s="54">
        <v>0</v>
      </c>
      <c r="L335" s="54">
        <v>0</v>
      </c>
      <c r="M335" s="54">
        <v>0</v>
      </c>
      <c r="N335" s="54">
        <v>0</v>
      </c>
      <c r="O335" s="54">
        <v>0</v>
      </c>
      <c r="P335" s="54">
        <v>0</v>
      </c>
      <c r="Q335" s="54">
        <v>0</v>
      </c>
      <c r="R335" s="54">
        <v>0</v>
      </c>
      <c r="S335" s="65">
        <v>0</v>
      </c>
      <c r="T335" s="65">
        <v>0</v>
      </c>
      <c r="U335" s="101">
        <v>0</v>
      </c>
      <c r="V335" s="77">
        <v>0</v>
      </c>
      <c r="W335" s="105">
        <v>0</v>
      </c>
      <c r="X335" s="105">
        <v>0</v>
      </c>
      <c r="Y335" s="105">
        <v>0</v>
      </c>
      <c r="Z335" s="105">
        <v>0</v>
      </c>
      <c r="AA335" s="105">
        <v>0</v>
      </c>
      <c r="AB335" s="105">
        <v>0</v>
      </c>
      <c r="AC335" s="105">
        <v>0</v>
      </c>
      <c r="AD335" s="105">
        <v>0</v>
      </c>
      <c r="AE335" s="105">
        <v>0</v>
      </c>
      <c r="AF335" s="105">
        <v>0</v>
      </c>
      <c r="AG335" s="105">
        <v>0</v>
      </c>
      <c r="AH335" s="105">
        <v>0</v>
      </c>
      <c r="AI335" s="90">
        <v>0</v>
      </c>
      <c r="AJ335" s="79">
        <f t="shared" si="65"/>
        <v>0</v>
      </c>
      <c r="AL335" s="83"/>
      <c r="AM335" s="83"/>
      <c r="AN335" s="83"/>
      <c r="AO335" s="83" t="s">
        <v>530</v>
      </c>
      <c r="AP335" s="83"/>
      <c r="AQ335" s="83"/>
      <c r="AS335" t="str">
        <f t="shared" si="66"/>
        <v>y</v>
      </c>
      <c r="AT335" t="str">
        <f t="shared" si="67"/>
        <v>y</v>
      </c>
      <c r="AU335" t="str">
        <f t="shared" si="68"/>
        <v>y</v>
      </c>
      <c r="AV335" t="str">
        <f t="shared" si="69"/>
        <v>y</v>
      </c>
      <c r="AW335" t="str">
        <f t="shared" si="70"/>
        <v>y</v>
      </c>
      <c r="AX335" t="str">
        <f t="shared" si="71"/>
        <v>y</v>
      </c>
      <c r="AZ335">
        <v>0</v>
      </c>
      <c r="BA335" s="77">
        <f t="shared" si="72"/>
        <v>0</v>
      </c>
      <c r="BC335">
        <v>0</v>
      </c>
      <c r="BD335" s="77">
        <f t="shared" si="73"/>
        <v>0</v>
      </c>
      <c r="BF335">
        <v>0</v>
      </c>
      <c r="BG335" s="107">
        <f t="shared" si="74"/>
        <v>0</v>
      </c>
      <c r="BI335">
        <v>0</v>
      </c>
      <c r="BJ335" s="107">
        <f t="shared" si="75"/>
        <v>0</v>
      </c>
      <c r="BL335">
        <v>0</v>
      </c>
      <c r="BM335" s="117">
        <f t="shared" si="76"/>
        <v>0</v>
      </c>
      <c r="BO335">
        <v>0</v>
      </c>
      <c r="BP335" s="107">
        <f t="shared" si="77"/>
        <v>0</v>
      </c>
    </row>
    <row r="336" spans="1:68">
      <c r="A336" s="48">
        <v>331</v>
      </c>
      <c r="B336" s="48"/>
      <c r="C336" s="48"/>
      <c r="D336" s="67"/>
      <c r="E336" s="67"/>
      <c r="F336" s="67" t="s">
        <v>204</v>
      </c>
      <c r="G336" s="67"/>
      <c r="H336" s="67"/>
      <c r="I336" s="67"/>
      <c r="J336" s="54">
        <v>2602205158491</v>
      </c>
      <c r="K336" s="54">
        <v>2613638272780</v>
      </c>
      <c r="L336" s="54">
        <v>2428236503058</v>
      </c>
      <c r="M336" s="54">
        <v>2443943426775</v>
      </c>
      <c r="N336" s="54">
        <v>2163657888796</v>
      </c>
      <c r="O336" s="54">
        <v>2448512702553</v>
      </c>
      <c r="P336" s="54">
        <v>2505096817469</v>
      </c>
      <c r="Q336" s="54">
        <v>2383880773000</v>
      </c>
      <c r="R336" s="54">
        <v>2798838754606</v>
      </c>
      <c r="S336" s="65">
        <v>3021020936233</v>
      </c>
      <c r="T336" s="65">
        <v>2732793981310</v>
      </c>
      <c r="U336" s="101">
        <v>2763546097712</v>
      </c>
      <c r="V336" s="77">
        <v>2672841716764</v>
      </c>
      <c r="W336" s="105">
        <v>2612896753007</v>
      </c>
      <c r="X336" s="105">
        <v>11745475164505</v>
      </c>
      <c r="Y336" s="105">
        <v>10629546851631</v>
      </c>
      <c r="Z336" s="105">
        <v>11059794283184</v>
      </c>
      <c r="AA336" s="105">
        <v>10927712305141</v>
      </c>
      <c r="AB336" s="105">
        <v>11395579669695</v>
      </c>
      <c r="AC336" s="105">
        <v>12384290194025</v>
      </c>
      <c r="AD336" s="105">
        <v>11346537748272</v>
      </c>
      <c r="AE336" s="105">
        <v>12361221677787</v>
      </c>
      <c r="AF336" s="105">
        <v>13806669217985</v>
      </c>
      <c r="AG336" s="105">
        <v>10629546851631</v>
      </c>
      <c r="AH336" s="105">
        <v>12778968372233</v>
      </c>
      <c r="AI336" s="90">
        <v>12778968372233</v>
      </c>
      <c r="AJ336" s="79">
        <f t="shared" si="65"/>
        <v>0</v>
      </c>
      <c r="AL336" s="83"/>
      <c r="AM336" s="83"/>
      <c r="AN336" s="83" t="s">
        <v>204</v>
      </c>
      <c r="AO336" s="83"/>
      <c r="AP336" s="83"/>
      <c r="AQ336" s="83"/>
      <c r="AS336" t="str">
        <f t="shared" si="66"/>
        <v>y</v>
      </c>
      <c r="AT336" t="str">
        <f t="shared" si="67"/>
        <v>y</v>
      </c>
      <c r="AU336" t="str">
        <f t="shared" si="68"/>
        <v>y</v>
      </c>
      <c r="AV336" t="str">
        <f t="shared" si="69"/>
        <v>y</v>
      </c>
      <c r="AW336" t="str">
        <f t="shared" si="70"/>
        <v>y</v>
      </c>
      <c r="AX336" t="str">
        <f t="shared" si="71"/>
        <v>y</v>
      </c>
      <c r="AZ336">
        <v>2672841716764</v>
      </c>
      <c r="BA336" s="77">
        <f t="shared" si="72"/>
        <v>0</v>
      </c>
      <c r="BC336">
        <v>2672841716764</v>
      </c>
      <c r="BD336" s="77">
        <f t="shared" si="73"/>
        <v>0</v>
      </c>
      <c r="BF336">
        <v>11059794283184</v>
      </c>
      <c r="BG336" s="107">
        <f t="shared" si="74"/>
        <v>0</v>
      </c>
      <c r="BI336">
        <v>10927712305141</v>
      </c>
      <c r="BJ336" s="107">
        <f t="shared" si="75"/>
        <v>0</v>
      </c>
      <c r="BL336">
        <v>12384290194025</v>
      </c>
      <c r="BM336" s="117">
        <f t="shared" si="76"/>
        <v>0</v>
      </c>
      <c r="BO336">
        <v>11346537748272</v>
      </c>
      <c r="BP336" s="107">
        <f t="shared" si="77"/>
        <v>0</v>
      </c>
    </row>
    <row r="337" spans="1:68">
      <c r="A337" s="48">
        <v>332</v>
      </c>
      <c r="B337" s="48"/>
      <c r="C337" s="48"/>
      <c r="D337" s="67"/>
      <c r="E337" s="67" t="s">
        <v>205</v>
      </c>
      <c r="F337" s="67"/>
      <c r="G337" s="67"/>
      <c r="H337" s="67"/>
      <c r="I337" s="67"/>
      <c r="J337" s="54">
        <v>298174390478</v>
      </c>
      <c r="K337" s="54">
        <v>280932698063</v>
      </c>
      <c r="L337" s="54">
        <v>473471943908</v>
      </c>
      <c r="M337" s="54">
        <v>658657850566</v>
      </c>
      <c r="N337" s="54">
        <v>623529832484</v>
      </c>
      <c r="O337" s="54">
        <v>992728666547</v>
      </c>
      <c r="P337" s="54">
        <v>343886735354</v>
      </c>
      <c r="Q337" s="54">
        <v>544032389464</v>
      </c>
      <c r="R337" s="54">
        <v>671717541839</v>
      </c>
      <c r="S337" s="65">
        <v>717827884869</v>
      </c>
      <c r="T337" s="65">
        <v>458985742177</v>
      </c>
      <c r="U337" s="101">
        <v>760745424594</v>
      </c>
      <c r="V337" s="77">
        <v>400654681036</v>
      </c>
      <c r="W337" s="105">
        <v>401675646657</v>
      </c>
      <c r="X337" s="105">
        <v>682309268353</v>
      </c>
      <c r="Y337" s="105">
        <v>2267736817892</v>
      </c>
      <c r="Z337" s="105">
        <v>1691448640238</v>
      </c>
      <c r="AA337" s="105">
        <v>857508605441</v>
      </c>
      <c r="AB337" s="105">
        <v>1257651125779</v>
      </c>
      <c r="AC337" s="105">
        <v>1981868838121</v>
      </c>
      <c r="AD337" s="105">
        <v>1442467498463</v>
      </c>
      <c r="AE337" s="105">
        <v>2089529530139</v>
      </c>
      <c r="AF337" s="105">
        <v>3073519162685</v>
      </c>
      <c r="AG337" s="105">
        <v>2267736817892</v>
      </c>
      <c r="AH337" s="105">
        <v>3383886319890</v>
      </c>
      <c r="AI337" s="90">
        <v>3383886319890</v>
      </c>
      <c r="AJ337" s="79">
        <f t="shared" si="65"/>
        <v>0</v>
      </c>
      <c r="AL337" s="83"/>
      <c r="AM337" s="83" t="s">
        <v>205</v>
      </c>
      <c r="AN337" s="83"/>
      <c r="AO337" s="83"/>
      <c r="AP337" s="83"/>
      <c r="AQ337" s="83"/>
      <c r="AS337" t="str">
        <f t="shared" si="66"/>
        <v>y</v>
      </c>
      <c r="AT337" t="str">
        <f t="shared" si="67"/>
        <v>y</v>
      </c>
      <c r="AU337" t="str">
        <f t="shared" si="68"/>
        <v>y</v>
      </c>
      <c r="AV337" t="str">
        <f t="shared" si="69"/>
        <v>y</v>
      </c>
      <c r="AW337" t="str">
        <f t="shared" si="70"/>
        <v>y</v>
      </c>
      <c r="AX337" t="str">
        <f t="shared" si="71"/>
        <v>y</v>
      </c>
      <c r="AZ337">
        <v>400654681036</v>
      </c>
      <c r="BA337" s="77">
        <f t="shared" si="72"/>
        <v>0</v>
      </c>
      <c r="BC337">
        <v>400654681036</v>
      </c>
      <c r="BD337" s="77">
        <f t="shared" si="73"/>
        <v>0</v>
      </c>
      <c r="BF337">
        <v>1691448640238</v>
      </c>
      <c r="BG337" s="107">
        <f t="shared" si="74"/>
        <v>0</v>
      </c>
      <c r="BI337">
        <v>857508605441</v>
      </c>
      <c r="BJ337" s="107">
        <f t="shared" si="75"/>
        <v>0</v>
      </c>
      <c r="BL337">
        <v>1981868838121</v>
      </c>
      <c r="BM337" s="117">
        <f t="shared" si="76"/>
        <v>0</v>
      </c>
      <c r="BO337">
        <v>1442467498463</v>
      </c>
      <c r="BP337" s="107">
        <f t="shared" si="77"/>
        <v>0</v>
      </c>
    </row>
    <row r="338" spans="1:68">
      <c r="A338" s="48">
        <v>333</v>
      </c>
      <c r="B338" s="48"/>
      <c r="C338" s="48"/>
      <c r="D338" s="67"/>
      <c r="E338" s="67" t="s">
        <v>206</v>
      </c>
      <c r="F338" s="67"/>
      <c r="G338" s="67"/>
      <c r="H338" s="67"/>
      <c r="I338" s="67"/>
      <c r="J338" s="54">
        <v>0</v>
      </c>
      <c r="K338" s="54">
        <v>0</v>
      </c>
      <c r="L338" s="54">
        <v>0</v>
      </c>
      <c r="M338" s="54">
        <v>0</v>
      </c>
      <c r="N338" s="54">
        <v>0</v>
      </c>
      <c r="O338" s="54">
        <v>0</v>
      </c>
      <c r="P338" s="54">
        <v>0</v>
      </c>
      <c r="Q338" s="54">
        <v>0</v>
      </c>
      <c r="R338" s="54">
        <v>0</v>
      </c>
      <c r="S338" s="65">
        <v>0</v>
      </c>
      <c r="T338" s="65">
        <v>0</v>
      </c>
      <c r="U338" s="101">
        <v>0</v>
      </c>
      <c r="V338" s="77">
        <v>0</v>
      </c>
      <c r="W338" s="105">
        <v>0</v>
      </c>
      <c r="X338" s="105">
        <v>0</v>
      </c>
      <c r="Y338" s="105">
        <v>0</v>
      </c>
      <c r="Z338" s="105">
        <v>0</v>
      </c>
      <c r="AA338" s="105">
        <v>0</v>
      </c>
      <c r="AB338" s="105">
        <v>0</v>
      </c>
      <c r="AC338" s="105">
        <v>0</v>
      </c>
      <c r="AD338" s="105">
        <v>0</v>
      </c>
      <c r="AE338" s="105">
        <v>0</v>
      </c>
      <c r="AF338" s="105">
        <v>0</v>
      </c>
      <c r="AG338" s="105">
        <v>0</v>
      </c>
      <c r="AH338" s="105">
        <v>-451015602</v>
      </c>
      <c r="AI338" s="90">
        <v>-451015602</v>
      </c>
      <c r="AJ338" s="79">
        <f t="shared" si="65"/>
        <v>0</v>
      </c>
      <c r="AL338" s="83"/>
      <c r="AM338" s="83" t="s">
        <v>206</v>
      </c>
      <c r="AN338" s="83"/>
      <c r="AO338" s="83"/>
      <c r="AP338" s="83"/>
      <c r="AQ338" s="83"/>
      <c r="AS338" t="str">
        <f t="shared" si="66"/>
        <v>y</v>
      </c>
      <c r="AT338" t="str">
        <f t="shared" si="67"/>
        <v>y</v>
      </c>
      <c r="AU338" t="str">
        <f t="shared" si="68"/>
        <v>y</v>
      </c>
      <c r="AV338" t="str">
        <f t="shared" si="69"/>
        <v>y</v>
      </c>
      <c r="AW338" t="str">
        <f t="shared" si="70"/>
        <v>y</v>
      </c>
      <c r="AX338" t="str">
        <f t="shared" si="71"/>
        <v>y</v>
      </c>
      <c r="AZ338">
        <v>0</v>
      </c>
      <c r="BA338" s="77">
        <f t="shared" si="72"/>
        <v>0</v>
      </c>
      <c r="BC338">
        <v>0</v>
      </c>
      <c r="BD338" s="77">
        <f t="shared" si="73"/>
        <v>0</v>
      </c>
      <c r="BF338">
        <v>0</v>
      </c>
      <c r="BG338" s="107">
        <f t="shared" si="74"/>
        <v>0</v>
      </c>
      <c r="BI338">
        <v>0</v>
      </c>
      <c r="BJ338" s="107">
        <f t="shared" si="75"/>
        <v>0</v>
      </c>
      <c r="BL338">
        <v>0</v>
      </c>
      <c r="BM338" s="117">
        <f t="shared" si="76"/>
        <v>0</v>
      </c>
      <c r="BO338">
        <v>0</v>
      </c>
      <c r="BP338" s="107">
        <f t="shared" si="77"/>
        <v>0</v>
      </c>
    </row>
    <row r="339" spans="1:68">
      <c r="A339" s="48">
        <v>334</v>
      </c>
      <c r="B339" s="48"/>
      <c r="C339" s="48"/>
      <c r="D339" s="69"/>
      <c r="E339" s="69" t="s">
        <v>207</v>
      </c>
      <c r="F339" s="69"/>
      <c r="G339" s="69"/>
      <c r="H339" s="69"/>
      <c r="I339" s="69"/>
      <c r="J339" s="54">
        <v>0</v>
      </c>
      <c r="K339" s="54">
        <v>0</v>
      </c>
      <c r="L339" s="54">
        <v>0</v>
      </c>
      <c r="M339" s="54">
        <v>0</v>
      </c>
      <c r="N339" s="54">
        <v>0</v>
      </c>
      <c r="O339" s="54">
        <v>0</v>
      </c>
      <c r="P339" s="54">
        <v>0</v>
      </c>
      <c r="Q339" s="54">
        <v>0</v>
      </c>
      <c r="R339" s="54">
        <v>0</v>
      </c>
      <c r="S339" s="65">
        <v>0</v>
      </c>
      <c r="T339" s="65">
        <v>0</v>
      </c>
      <c r="U339" s="101">
        <v>0</v>
      </c>
      <c r="V339" s="77">
        <v>0</v>
      </c>
      <c r="W339" s="105">
        <v>0</v>
      </c>
      <c r="X339" s="105">
        <v>0</v>
      </c>
      <c r="Y339" s="105">
        <v>0</v>
      </c>
      <c r="Z339" s="105">
        <v>0</v>
      </c>
      <c r="AA339" s="105">
        <v>0</v>
      </c>
      <c r="AB339" s="105">
        <v>0</v>
      </c>
      <c r="AC339" s="105">
        <v>0</v>
      </c>
      <c r="AD339" s="105">
        <v>0</v>
      </c>
      <c r="AE339" s="105">
        <v>0</v>
      </c>
      <c r="AF339" s="105">
        <v>0</v>
      </c>
      <c r="AG339" s="105">
        <v>0</v>
      </c>
      <c r="AH339" s="105">
        <v>0</v>
      </c>
      <c r="AI339" s="90">
        <v>0</v>
      </c>
      <c r="AJ339" s="79">
        <f t="shared" si="65"/>
        <v>0</v>
      </c>
      <c r="AL339" s="83"/>
      <c r="AM339" s="83" t="s">
        <v>207</v>
      </c>
      <c r="AN339" s="83"/>
      <c r="AO339" s="83"/>
      <c r="AP339" s="83"/>
      <c r="AQ339" s="83"/>
      <c r="AS339" t="str">
        <f t="shared" si="66"/>
        <v>y</v>
      </c>
      <c r="AT339" t="str">
        <f t="shared" si="67"/>
        <v>y</v>
      </c>
      <c r="AU339" t="str">
        <f t="shared" si="68"/>
        <v>y</v>
      </c>
      <c r="AV339" t="str">
        <f t="shared" si="69"/>
        <v>y</v>
      </c>
      <c r="AW339" t="str">
        <f t="shared" si="70"/>
        <v>y</v>
      </c>
      <c r="AX339" t="str">
        <f t="shared" si="71"/>
        <v>y</v>
      </c>
      <c r="AZ339">
        <v>0</v>
      </c>
      <c r="BA339" s="77">
        <f t="shared" si="72"/>
        <v>0</v>
      </c>
      <c r="BC339">
        <v>0</v>
      </c>
      <c r="BD339" s="77">
        <f t="shared" si="73"/>
        <v>0</v>
      </c>
      <c r="BF339">
        <v>0</v>
      </c>
      <c r="BG339" s="107">
        <f t="shared" si="74"/>
        <v>0</v>
      </c>
      <c r="BI339">
        <v>0</v>
      </c>
      <c r="BJ339" s="107">
        <f t="shared" si="75"/>
        <v>0</v>
      </c>
      <c r="BL339">
        <v>0</v>
      </c>
      <c r="BM339" s="117">
        <f t="shared" si="76"/>
        <v>0</v>
      </c>
      <c r="BO339">
        <v>0</v>
      </c>
      <c r="BP339" s="107">
        <f t="shared" si="77"/>
        <v>0</v>
      </c>
    </row>
    <row r="340" spans="1:68">
      <c r="A340" s="48">
        <v>335</v>
      </c>
      <c r="B340" s="48"/>
      <c r="C340" s="48"/>
      <c r="D340" s="69"/>
      <c r="E340" s="69" t="s">
        <v>208</v>
      </c>
      <c r="F340" s="69"/>
      <c r="G340" s="69"/>
      <c r="H340" s="69"/>
      <c r="I340" s="69"/>
      <c r="J340" s="54">
        <v>0</v>
      </c>
      <c r="K340" s="54">
        <v>0</v>
      </c>
      <c r="L340" s="54">
        <v>0</v>
      </c>
      <c r="M340" s="54">
        <v>0</v>
      </c>
      <c r="N340" s="54">
        <v>0</v>
      </c>
      <c r="O340" s="54">
        <v>0</v>
      </c>
      <c r="P340" s="54">
        <v>0</v>
      </c>
      <c r="Q340" s="54">
        <v>0</v>
      </c>
      <c r="R340" s="54">
        <v>0</v>
      </c>
      <c r="S340" s="65">
        <v>0</v>
      </c>
      <c r="T340" s="65">
        <v>0</v>
      </c>
      <c r="U340" s="101">
        <v>0</v>
      </c>
      <c r="V340" s="77">
        <v>0</v>
      </c>
      <c r="W340" s="105">
        <v>0</v>
      </c>
      <c r="X340" s="105">
        <v>0</v>
      </c>
      <c r="Y340" s="105">
        <v>0</v>
      </c>
      <c r="Z340" s="105">
        <v>0</v>
      </c>
      <c r="AA340" s="105">
        <v>0</v>
      </c>
      <c r="AB340" s="105">
        <v>0</v>
      </c>
      <c r="AC340" s="105">
        <v>0</v>
      </c>
      <c r="AD340" s="105">
        <v>0</v>
      </c>
      <c r="AE340" s="105">
        <v>0</v>
      </c>
      <c r="AF340" s="105">
        <v>0</v>
      </c>
      <c r="AG340" s="105">
        <v>0</v>
      </c>
      <c r="AH340" s="105">
        <v>0</v>
      </c>
      <c r="AI340" s="90">
        <v>0</v>
      </c>
      <c r="AJ340" s="79">
        <f t="shared" si="65"/>
        <v>0</v>
      </c>
      <c r="AL340" s="83"/>
      <c r="AM340" s="83" t="s">
        <v>208</v>
      </c>
      <c r="AN340" s="83"/>
      <c r="AO340" s="83"/>
      <c r="AP340" s="83"/>
      <c r="AQ340" s="83"/>
      <c r="AS340" t="str">
        <f t="shared" si="66"/>
        <v>y</v>
      </c>
      <c r="AT340" t="str">
        <f t="shared" si="67"/>
        <v>y</v>
      </c>
      <c r="AU340" t="str">
        <f t="shared" si="68"/>
        <v>y</v>
      </c>
      <c r="AV340" t="str">
        <f t="shared" si="69"/>
        <v>y</v>
      </c>
      <c r="AW340" t="str">
        <f t="shared" si="70"/>
        <v>y</v>
      </c>
      <c r="AX340" t="str">
        <f t="shared" si="71"/>
        <v>y</v>
      </c>
      <c r="AZ340">
        <v>0</v>
      </c>
      <c r="BA340" s="77">
        <f t="shared" si="72"/>
        <v>0</v>
      </c>
      <c r="BC340">
        <v>0</v>
      </c>
      <c r="BD340" s="77">
        <f t="shared" si="73"/>
        <v>0</v>
      </c>
      <c r="BF340">
        <v>0</v>
      </c>
      <c r="BG340" s="107">
        <f t="shared" si="74"/>
        <v>0</v>
      </c>
      <c r="BI340">
        <v>0</v>
      </c>
      <c r="BJ340" s="107">
        <f t="shared" si="75"/>
        <v>0</v>
      </c>
      <c r="BL340">
        <v>0</v>
      </c>
      <c r="BM340" s="117">
        <f t="shared" si="76"/>
        <v>0</v>
      </c>
      <c r="BO340">
        <v>0</v>
      </c>
      <c r="BP340" s="107">
        <f t="shared" si="77"/>
        <v>0</v>
      </c>
    </row>
    <row r="341" spans="1:68">
      <c r="A341" s="48">
        <v>336</v>
      </c>
      <c r="B341" s="48"/>
      <c r="C341" s="48"/>
      <c r="D341" s="66" t="s">
        <v>188</v>
      </c>
      <c r="E341" s="66"/>
      <c r="F341" s="66"/>
      <c r="G341" s="66"/>
      <c r="H341" s="66"/>
      <c r="I341" s="66"/>
      <c r="J341" s="54">
        <v>1284752131264</v>
      </c>
      <c r="K341" s="54">
        <v>1382223790838</v>
      </c>
      <c r="L341" s="54">
        <v>1454308135469.4631</v>
      </c>
      <c r="M341" s="54">
        <v>1854357296706</v>
      </c>
      <c r="N341" s="54">
        <v>1557681956300</v>
      </c>
      <c r="O341" s="54">
        <v>1796626892126</v>
      </c>
      <c r="P341" s="54">
        <v>1747239606283</v>
      </c>
      <c r="Q341" s="54">
        <v>1856137199276</v>
      </c>
      <c r="R341" s="54">
        <v>1316458061498</v>
      </c>
      <c r="S341" s="65">
        <v>2698912284394</v>
      </c>
      <c r="T341" s="65">
        <v>2093616011659</v>
      </c>
      <c r="U341" s="101">
        <v>2687155336726</v>
      </c>
      <c r="V341" s="77">
        <v>2571818869393</v>
      </c>
      <c r="W341" s="105">
        <v>2646719881908</v>
      </c>
      <c r="X341" s="105">
        <v>7206545023023</v>
      </c>
      <c r="Y341" s="105">
        <v>4642890403138</v>
      </c>
      <c r="Z341" s="105">
        <v>5151147463849</v>
      </c>
      <c r="AA341" s="105">
        <v>4303308278842</v>
      </c>
      <c r="AB341" s="105">
        <v>5429121104865</v>
      </c>
      <c r="AC341" s="105">
        <v>6036550427021</v>
      </c>
      <c r="AD341" s="105">
        <v>4607379506874</v>
      </c>
      <c r="AE341" s="105">
        <v>3070635446522</v>
      </c>
      <c r="AF341" s="105">
        <v>3199516904322</v>
      </c>
      <c r="AG341" s="105">
        <v>4642890403138</v>
      </c>
      <c r="AH341" s="105">
        <v>6413932204297</v>
      </c>
      <c r="AI341" s="90">
        <v>6413932204297</v>
      </c>
      <c r="AJ341" s="79">
        <f t="shared" si="65"/>
        <v>0</v>
      </c>
      <c r="AL341" s="82" t="s">
        <v>188</v>
      </c>
      <c r="AM341" s="82"/>
      <c r="AN341" s="82"/>
      <c r="AO341" s="82"/>
      <c r="AP341" s="82"/>
      <c r="AQ341" s="82"/>
      <c r="AS341" t="str">
        <f t="shared" si="66"/>
        <v>y</v>
      </c>
      <c r="AT341" t="str">
        <f t="shared" si="67"/>
        <v>y</v>
      </c>
      <c r="AU341" t="str">
        <f t="shared" si="68"/>
        <v>y</v>
      </c>
      <c r="AV341" t="str">
        <f t="shared" si="69"/>
        <v>y</v>
      </c>
      <c r="AW341" t="str">
        <f t="shared" si="70"/>
        <v>y</v>
      </c>
      <c r="AX341" t="str">
        <f t="shared" si="71"/>
        <v>y</v>
      </c>
      <c r="AZ341">
        <v>2571818869393</v>
      </c>
      <c r="BA341" s="77">
        <f t="shared" si="72"/>
        <v>0</v>
      </c>
      <c r="BC341">
        <v>2571818869393</v>
      </c>
      <c r="BD341" s="77">
        <f t="shared" si="73"/>
        <v>0</v>
      </c>
      <c r="BF341">
        <v>5151147463849</v>
      </c>
      <c r="BG341" s="107">
        <f t="shared" si="74"/>
        <v>0</v>
      </c>
      <c r="BI341">
        <v>4303308278842</v>
      </c>
      <c r="BJ341" s="107">
        <f t="shared" si="75"/>
        <v>0</v>
      </c>
      <c r="BL341">
        <v>6036550427021</v>
      </c>
      <c r="BM341" s="117">
        <f t="shared" si="76"/>
        <v>0</v>
      </c>
      <c r="BO341">
        <v>4607379506874</v>
      </c>
      <c r="BP341" s="107">
        <f t="shared" si="77"/>
        <v>0</v>
      </c>
    </row>
    <row r="342" spans="1:68">
      <c r="A342" s="48">
        <v>337</v>
      </c>
      <c r="B342" s="48"/>
      <c r="C342" s="48"/>
      <c r="D342" s="66"/>
      <c r="E342" s="66" t="s">
        <v>189</v>
      </c>
      <c r="F342" s="66"/>
      <c r="G342" s="66"/>
      <c r="H342" s="66"/>
      <c r="I342" s="66"/>
      <c r="J342" s="54">
        <v>1284752131264</v>
      </c>
      <c r="K342" s="54">
        <v>1382223790838</v>
      </c>
      <c r="L342" s="54">
        <v>1454308135469.4631</v>
      </c>
      <c r="M342" s="54">
        <v>1854357296706</v>
      </c>
      <c r="N342" s="54">
        <v>1557681956300</v>
      </c>
      <c r="O342" s="54">
        <v>1796626892126</v>
      </c>
      <c r="P342" s="54">
        <v>1747239606283</v>
      </c>
      <c r="Q342" s="54">
        <v>1856137199276</v>
      </c>
      <c r="R342" s="54">
        <v>1316458061498</v>
      </c>
      <c r="S342" s="65">
        <v>2698912284394</v>
      </c>
      <c r="T342" s="65">
        <v>2093616011659</v>
      </c>
      <c r="U342" s="101">
        <v>2687155336726</v>
      </c>
      <c r="V342" s="77">
        <v>2571818869393</v>
      </c>
      <c r="W342" s="105">
        <v>2646719881908</v>
      </c>
      <c r="X342" s="105">
        <v>7206545023023</v>
      </c>
      <c r="Y342" s="105">
        <v>4642890403138</v>
      </c>
      <c r="Z342" s="105">
        <v>5151147463849</v>
      </c>
      <c r="AA342" s="105">
        <v>4303308278842</v>
      </c>
      <c r="AB342" s="105">
        <v>5429121104865</v>
      </c>
      <c r="AC342" s="105">
        <v>6036550427021</v>
      </c>
      <c r="AD342" s="105">
        <v>4607379506874</v>
      </c>
      <c r="AE342" s="105">
        <v>3070635446522</v>
      </c>
      <c r="AF342" s="105">
        <v>3199516904322</v>
      </c>
      <c r="AG342" s="105">
        <v>4642890403138</v>
      </c>
      <c r="AH342" s="105">
        <v>6413932204297</v>
      </c>
      <c r="AI342" s="90">
        <v>6413932204297</v>
      </c>
      <c r="AJ342" s="79">
        <f t="shared" si="65"/>
        <v>0</v>
      </c>
      <c r="AL342" s="82"/>
      <c r="AM342" s="82" t="s">
        <v>189</v>
      </c>
      <c r="AN342" s="82"/>
      <c r="AO342" s="82"/>
      <c r="AP342" s="82"/>
      <c r="AQ342" s="82"/>
      <c r="AS342" t="str">
        <f t="shared" si="66"/>
        <v>y</v>
      </c>
      <c r="AT342" t="str">
        <f t="shared" si="67"/>
        <v>y</v>
      </c>
      <c r="AU342" t="str">
        <f t="shared" si="68"/>
        <v>y</v>
      </c>
      <c r="AV342" t="str">
        <f t="shared" si="69"/>
        <v>y</v>
      </c>
      <c r="AW342" t="str">
        <f t="shared" si="70"/>
        <v>y</v>
      </c>
      <c r="AX342" t="str">
        <f t="shared" si="71"/>
        <v>y</v>
      </c>
      <c r="AZ342">
        <v>2571818869393</v>
      </c>
      <c r="BA342" s="77">
        <f t="shared" si="72"/>
        <v>0</v>
      </c>
      <c r="BC342">
        <v>2571818869393</v>
      </c>
      <c r="BD342" s="77">
        <f t="shared" si="73"/>
        <v>0</v>
      </c>
      <c r="BF342">
        <v>5151147463849</v>
      </c>
      <c r="BG342" s="107">
        <f t="shared" si="74"/>
        <v>0</v>
      </c>
      <c r="BI342">
        <v>4303308278842</v>
      </c>
      <c r="BJ342" s="107">
        <f t="shared" si="75"/>
        <v>0</v>
      </c>
      <c r="BL342">
        <v>6036550427021</v>
      </c>
      <c r="BM342" s="117">
        <f t="shared" si="76"/>
        <v>0</v>
      </c>
      <c r="BO342">
        <v>4607379506874</v>
      </c>
      <c r="BP342" s="107">
        <f t="shared" si="77"/>
        <v>0</v>
      </c>
    </row>
    <row r="343" spans="1:68">
      <c r="A343" s="48">
        <v>338</v>
      </c>
      <c r="B343" s="48"/>
      <c r="C343" s="48"/>
      <c r="D343" s="66"/>
      <c r="E343" s="66"/>
      <c r="F343" s="66" t="s">
        <v>531</v>
      </c>
      <c r="G343" s="66"/>
      <c r="H343" s="66"/>
      <c r="I343" s="66"/>
      <c r="J343" s="54">
        <v>875987839491</v>
      </c>
      <c r="K343" s="54">
        <v>952916155896</v>
      </c>
      <c r="L343" s="54">
        <v>926322306737</v>
      </c>
      <c r="M343" s="54">
        <v>1380773272880</v>
      </c>
      <c r="N343" s="54">
        <v>1072986806715</v>
      </c>
      <c r="O343" s="54">
        <v>1375007119968</v>
      </c>
      <c r="P343" s="54">
        <v>1348336958499</v>
      </c>
      <c r="Q343" s="54">
        <v>1490566832874</v>
      </c>
      <c r="R343" s="54">
        <v>967689985616</v>
      </c>
      <c r="S343" s="65">
        <v>2308470270522</v>
      </c>
      <c r="T343" s="65">
        <v>1581942359769</v>
      </c>
      <c r="U343" s="101">
        <v>2012641999978</v>
      </c>
      <c r="V343" s="77">
        <v>1724805185896</v>
      </c>
      <c r="W343" s="105">
        <v>1942489228196</v>
      </c>
      <c r="X343" s="105">
        <v>5932619938120</v>
      </c>
      <c r="Y343" s="105">
        <v>3596695604224</v>
      </c>
      <c r="Z343" s="105">
        <v>3895748590393</v>
      </c>
      <c r="AA343" s="105">
        <v>3022079386174</v>
      </c>
      <c r="AB343" s="105">
        <v>4282941302130</v>
      </c>
      <c r="AC343" s="105">
        <v>5293975590689</v>
      </c>
      <c r="AD343" s="105">
        <v>3958000775610</v>
      </c>
      <c r="AE343" s="105">
        <v>2450052241366</v>
      </c>
      <c r="AF343" s="105">
        <v>2699419914800</v>
      </c>
      <c r="AG343" s="105">
        <v>3596695604224</v>
      </c>
      <c r="AH343" s="105">
        <v>5988608668346</v>
      </c>
      <c r="AI343" s="90">
        <v>5988608668346</v>
      </c>
      <c r="AJ343" s="79">
        <f t="shared" si="65"/>
        <v>0</v>
      </c>
      <c r="AL343" s="82"/>
      <c r="AM343" s="82"/>
      <c r="AN343" s="82" t="s">
        <v>531</v>
      </c>
      <c r="AO343" s="82"/>
      <c r="AP343" s="82"/>
      <c r="AQ343" s="82"/>
      <c r="AS343" t="str">
        <f t="shared" si="66"/>
        <v>y</v>
      </c>
      <c r="AT343" t="str">
        <f t="shared" si="67"/>
        <v>y</v>
      </c>
      <c r="AU343" t="str">
        <f t="shared" si="68"/>
        <v>y</v>
      </c>
      <c r="AV343" t="str">
        <f t="shared" si="69"/>
        <v>y</v>
      </c>
      <c r="AW343" t="str">
        <f t="shared" si="70"/>
        <v>y</v>
      </c>
      <c r="AX343" t="str">
        <f t="shared" si="71"/>
        <v>y</v>
      </c>
      <c r="AZ343">
        <v>1724805185896</v>
      </c>
      <c r="BA343" s="77">
        <f t="shared" si="72"/>
        <v>0</v>
      </c>
      <c r="BC343">
        <v>1724805185896</v>
      </c>
      <c r="BD343" s="77">
        <f t="shared" si="73"/>
        <v>0</v>
      </c>
      <c r="BF343">
        <v>3895748590393</v>
      </c>
      <c r="BG343" s="107">
        <f t="shared" si="74"/>
        <v>0</v>
      </c>
      <c r="BI343">
        <v>3022079386174</v>
      </c>
      <c r="BJ343" s="107">
        <f t="shared" si="75"/>
        <v>0</v>
      </c>
      <c r="BL343">
        <v>5293975590689</v>
      </c>
      <c r="BM343" s="117">
        <f t="shared" si="76"/>
        <v>0</v>
      </c>
      <c r="BO343">
        <v>3958000775610</v>
      </c>
      <c r="BP343" s="107">
        <f t="shared" si="77"/>
        <v>0</v>
      </c>
    </row>
    <row r="344" spans="1:68">
      <c r="A344" s="48">
        <v>339</v>
      </c>
      <c r="B344" s="48"/>
      <c r="C344" s="48"/>
      <c r="D344" s="67"/>
      <c r="E344" s="67"/>
      <c r="F344" s="67"/>
      <c r="G344" s="67" t="s">
        <v>532</v>
      </c>
      <c r="H344" s="67"/>
      <c r="I344" s="67"/>
      <c r="J344" s="54">
        <v>507471383305</v>
      </c>
      <c r="K344" s="54">
        <v>556690708842</v>
      </c>
      <c r="L344" s="54">
        <v>622741278629</v>
      </c>
      <c r="M344" s="54">
        <v>917069142503</v>
      </c>
      <c r="N344" s="54">
        <v>769489307598</v>
      </c>
      <c r="O344" s="54">
        <v>1029329934140</v>
      </c>
      <c r="P344" s="54">
        <v>1002312487690</v>
      </c>
      <c r="Q344" s="54">
        <v>1050223178065</v>
      </c>
      <c r="R344" s="54">
        <v>634814595536</v>
      </c>
      <c r="S344" s="65">
        <v>1604728017720</v>
      </c>
      <c r="T344" s="65">
        <v>1151891626026</v>
      </c>
      <c r="U344" s="101">
        <v>1517664356760</v>
      </c>
      <c r="V344" s="77">
        <v>1211435042334</v>
      </c>
      <c r="W344" s="105">
        <v>1323752444737</v>
      </c>
      <c r="X344" s="105">
        <v>3607028561719</v>
      </c>
      <c r="Y344" s="105">
        <v>1817021291176</v>
      </c>
      <c r="Z344" s="105">
        <v>2446302529840</v>
      </c>
      <c r="AA344" s="105">
        <v>1627502149308</v>
      </c>
      <c r="AB344" s="105">
        <v>3251584856556</v>
      </c>
      <c r="AC344" s="105">
        <v>3452401024084</v>
      </c>
      <c r="AD344" s="105">
        <v>3035949941807</v>
      </c>
      <c r="AE344" s="105">
        <v>1645601206802</v>
      </c>
      <c r="AF344" s="105">
        <v>1806957330372</v>
      </c>
      <c r="AG344" s="105">
        <v>1817021291176</v>
      </c>
      <c r="AH344" s="105">
        <v>4508586288081</v>
      </c>
      <c r="AI344" s="90">
        <v>4508586288081</v>
      </c>
      <c r="AJ344" s="79">
        <f t="shared" si="65"/>
        <v>0</v>
      </c>
      <c r="AL344" s="83"/>
      <c r="AM344" s="83"/>
      <c r="AN344" s="83"/>
      <c r="AO344" s="83" t="s">
        <v>532</v>
      </c>
      <c r="AP344" s="83"/>
      <c r="AQ344" s="83"/>
      <c r="AS344" t="str">
        <f t="shared" si="66"/>
        <v>y</v>
      </c>
      <c r="AT344" t="str">
        <f t="shared" si="67"/>
        <v>y</v>
      </c>
      <c r="AU344" t="str">
        <f t="shared" si="68"/>
        <v>y</v>
      </c>
      <c r="AV344" t="str">
        <f t="shared" si="69"/>
        <v>y</v>
      </c>
      <c r="AW344" t="str">
        <f t="shared" si="70"/>
        <v>y</v>
      </c>
      <c r="AX344" t="str">
        <f t="shared" si="71"/>
        <v>y</v>
      </c>
      <c r="AZ344">
        <v>1211435042334</v>
      </c>
      <c r="BA344" s="77">
        <f t="shared" si="72"/>
        <v>0</v>
      </c>
      <c r="BC344">
        <v>1211435042334</v>
      </c>
      <c r="BD344" s="77">
        <f t="shared" si="73"/>
        <v>0</v>
      </c>
      <c r="BF344">
        <v>2446302529840</v>
      </c>
      <c r="BG344" s="107">
        <f t="shared" si="74"/>
        <v>0</v>
      </c>
      <c r="BI344">
        <v>1627502149308</v>
      </c>
      <c r="BJ344" s="107">
        <f t="shared" si="75"/>
        <v>0</v>
      </c>
      <c r="BL344">
        <v>3452401024084</v>
      </c>
      <c r="BM344" s="117">
        <f t="shared" si="76"/>
        <v>0</v>
      </c>
      <c r="BO344">
        <v>3035949941807</v>
      </c>
      <c r="BP344" s="107">
        <f t="shared" si="77"/>
        <v>0</v>
      </c>
    </row>
    <row r="345" spans="1:68">
      <c r="A345" s="48">
        <v>340</v>
      </c>
      <c r="B345" s="48"/>
      <c r="C345" s="48"/>
      <c r="D345" s="67"/>
      <c r="E345" s="67"/>
      <c r="F345" s="67"/>
      <c r="G345" s="67" t="s">
        <v>533</v>
      </c>
      <c r="H345" s="67"/>
      <c r="I345" s="67"/>
      <c r="J345" s="54">
        <v>350382626246</v>
      </c>
      <c r="K345" s="54">
        <v>374898580520</v>
      </c>
      <c r="L345" s="54">
        <v>283681597076</v>
      </c>
      <c r="M345" s="54">
        <v>448824173668</v>
      </c>
      <c r="N345" s="54">
        <v>298413348503</v>
      </c>
      <c r="O345" s="54">
        <v>338853187581</v>
      </c>
      <c r="P345" s="54">
        <v>339415406284</v>
      </c>
      <c r="Q345" s="54">
        <v>435830911308</v>
      </c>
      <c r="R345" s="54">
        <v>329239134285</v>
      </c>
      <c r="S345" s="65">
        <v>692193670642</v>
      </c>
      <c r="T345" s="65">
        <v>417834856418</v>
      </c>
      <c r="U345" s="101">
        <v>483438072789</v>
      </c>
      <c r="V345" s="77">
        <v>500357513535</v>
      </c>
      <c r="W345" s="105">
        <v>612314176128</v>
      </c>
      <c r="X345" s="105">
        <v>2296819363194</v>
      </c>
      <c r="Y345" s="105">
        <v>1746730161521</v>
      </c>
      <c r="Z345" s="105">
        <v>1396650541688</v>
      </c>
      <c r="AA345" s="105">
        <v>1348377817442</v>
      </c>
      <c r="AB345" s="105">
        <v>982336609388</v>
      </c>
      <c r="AC345" s="105">
        <v>1832847764895</v>
      </c>
      <c r="AD345" s="105">
        <v>910207087222</v>
      </c>
      <c r="AE345" s="105">
        <v>801696535501</v>
      </c>
      <c r="AF345" s="105">
        <v>890691695782</v>
      </c>
      <c r="AG345" s="105">
        <v>1746730161521</v>
      </c>
      <c r="AH345" s="105">
        <v>1477572275592</v>
      </c>
      <c r="AI345" s="90">
        <v>1477572275592</v>
      </c>
      <c r="AJ345" s="79">
        <f t="shared" si="65"/>
        <v>0</v>
      </c>
      <c r="AL345" s="83"/>
      <c r="AM345" s="83"/>
      <c r="AN345" s="83"/>
      <c r="AO345" s="83" t="s">
        <v>533</v>
      </c>
      <c r="AP345" s="83"/>
      <c r="AQ345" s="83"/>
      <c r="AS345" t="str">
        <f t="shared" si="66"/>
        <v>y</v>
      </c>
      <c r="AT345" t="str">
        <f t="shared" si="67"/>
        <v>y</v>
      </c>
      <c r="AU345" t="str">
        <f t="shared" si="68"/>
        <v>y</v>
      </c>
      <c r="AV345" t="str">
        <f t="shared" si="69"/>
        <v>y</v>
      </c>
      <c r="AW345" t="str">
        <f t="shared" si="70"/>
        <v>y</v>
      </c>
      <c r="AX345" t="str">
        <f t="shared" si="71"/>
        <v>y</v>
      </c>
      <c r="AZ345">
        <v>500357513535</v>
      </c>
      <c r="BA345" s="77">
        <f t="shared" si="72"/>
        <v>0</v>
      </c>
      <c r="BC345">
        <v>500357513535</v>
      </c>
      <c r="BD345" s="77">
        <f t="shared" si="73"/>
        <v>0</v>
      </c>
      <c r="BF345">
        <v>1396650541688</v>
      </c>
      <c r="BG345" s="107">
        <f t="shared" si="74"/>
        <v>0</v>
      </c>
      <c r="BI345">
        <v>1348377817442</v>
      </c>
      <c r="BJ345" s="107">
        <f t="shared" si="75"/>
        <v>0</v>
      </c>
      <c r="BL345">
        <v>1832847764895</v>
      </c>
      <c r="BM345" s="117">
        <f t="shared" si="76"/>
        <v>0</v>
      </c>
      <c r="BO345">
        <v>910207087222</v>
      </c>
      <c r="BP345" s="107">
        <f t="shared" si="77"/>
        <v>0</v>
      </c>
    </row>
    <row r="346" spans="1:68">
      <c r="A346" s="48">
        <v>341</v>
      </c>
      <c r="B346" s="48"/>
      <c r="C346" s="48"/>
      <c r="D346" s="67"/>
      <c r="E346" s="67"/>
      <c r="F346" s="67"/>
      <c r="G346" s="67" t="s">
        <v>534</v>
      </c>
      <c r="H346" s="67"/>
      <c r="I346" s="67"/>
      <c r="J346" s="54">
        <v>18133829940</v>
      </c>
      <c r="K346" s="54">
        <v>21326866534</v>
      </c>
      <c r="L346" s="54">
        <v>19899431032</v>
      </c>
      <c r="M346" s="54">
        <v>14879956709</v>
      </c>
      <c r="N346" s="54">
        <v>5084150614</v>
      </c>
      <c r="O346" s="54">
        <v>6823998247</v>
      </c>
      <c r="P346" s="54">
        <v>6609064525</v>
      </c>
      <c r="Q346" s="54">
        <v>4512743501</v>
      </c>
      <c r="R346" s="54">
        <v>3636255795</v>
      </c>
      <c r="S346" s="65">
        <v>11548582160</v>
      </c>
      <c r="T346" s="65">
        <v>12215877325</v>
      </c>
      <c r="U346" s="101">
        <v>11539570429</v>
      </c>
      <c r="V346" s="77">
        <v>13012630027</v>
      </c>
      <c r="W346" s="105">
        <v>6422607331</v>
      </c>
      <c r="X346" s="105">
        <v>28772013207</v>
      </c>
      <c r="Y346" s="105">
        <v>32944151527</v>
      </c>
      <c r="Z346" s="105">
        <v>52795518865</v>
      </c>
      <c r="AA346" s="105">
        <v>46199419424</v>
      </c>
      <c r="AB346" s="105">
        <v>49019836186</v>
      </c>
      <c r="AC346" s="105">
        <v>8726801710</v>
      </c>
      <c r="AD346" s="105">
        <v>11843746581</v>
      </c>
      <c r="AE346" s="105">
        <v>2754499063</v>
      </c>
      <c r="AF346" s="105">
        <v>1770888646</v>
      </c>
      <c r="AG346" s="105">
        <v>32944151527</v>
      </c>
      <c r="AH346" s="105">
        <v>2450104673</v>
      </c>
      <c r="AI346" s="90">
        <v>2450104673</v>
      </c>
      <c r="AJ346" s="79">
        <f t="shared" si="65"/>
        <v>0</v>
      </c>
      <c r="AL346" s="83"/>
      <c r="AM346" s="83"/>
      <c r="AN346" s="83"/>
      <c r="AO346" s="83" t="s">
        <v>534</v>
      </c>
      <c r="AP346" s="83"/>
      <c r="AQ346" s="83"/>
      <c r="AS346" t="str">
        <f t="shared" si="66"/>
        <v>y</v>
      </c>
      <c r="AT346" t="str">
        <f t="shared" si="67"/>
        <v>y</v>
      </c>
      <c r="AU346" t="str">
        <f t="shared" si="68"/>
        <v>y</v>
      </c>
      <c r="AV346" t="str">
        <f t="shared" si="69"/>
        <v>y</v>
      </c>
      <c r="AW346" t="str">
        <f t="shared" si="70"/>
        <v>y</v>
      </c>
      <c r="AX346" t="str">
        <f t="shared" si="71"/>
        <v>y</v>
      </c>
      <c r="AZ346">
        <v>13012630027</v>
      </c>
      <c r="BA346" s="77">
        <f t="shared" si="72"/>
        <v>0</v>
      </c>
      <c r="BC346">
        <v>13012630027</v>
      </c>
      <c r="BD346" s="77">
        <f t="shared" si="73"/>
        <v>0</v>
      </c>
      <c r="BF346">
        <v>52795518865</v>
      </c>
      <c r="BG346" s="107">
        <f t="shared" si="74"/>
        <v>0</v>
      </c>
      <c r="BI346">
        <v>46199419424</v>
      </c>
      <c r="BJ346" s="107">
        <f t="shared" si="75"/>
        <v>0</v>
      </c>
      <c r="BL346">
        <v>8726801710</v>
      </c>
      <c r="BM346" s="117">
        <f t="shared" si="76"/>
        <v>0</v>
      </c>
      <c r="BO346">
        <v>11843746581</v>
      </c>
      <c r="BP346" s="107">
        <f t="shared" si="77"/>
        <v>0</v>
      </c>
    </row>
    <row r="347" spans="1:68">
      <c r="A347" s="48">
        <v>342</v>
      </c>
      <c r="B347" s="48"/>
      <c r="C347" s="48"/>
      <c r="D347" s="67"/>
      <c r="E347" s="67"/>
      <c r="F347" s="67"/>
      <c r="G347" s="67" t="s">
        <v>535</v>
      </c>
      <c r="H347" s="67"/>
      <c r="I347" s="67"/>
      <c r="J347" s="54">
        <v>0</v>
      </c>
      <c r="K347" s="54">
        <v>0</v>
      </c>
      <c r="L347" s="54">
        <v>0</v>
      </c>
      <c r="M347" s="54">
        <v>0</v>
      </c>
      <c r="N347" s="54">
        <v>0</v>
      </c>
      <c r="O347" s="54">
        <v>0</v>
      </c>
      <c r="P347" s="54">
        <v>0</v>
      </c>
      <c r="Q347" s="54">
        <v>0</v>
      </c>
      <c r="R347" s="54">
        <v>0</v>
      </c>
      <c r="S347" s="65">
        <v>0</v>
      </c>
      <c r="T347" s="65">
        <v>0</v>
      </c>
      <c r="U347" s="101">
        <v>0</v>
      </c>
      <c r="V347" s="77">
        <v>0</v>
      </c>
      <c r="W347" s="105">
        <v>0</v>
      </c>
      <c r="X347" s="105">
        <v>0</v>
      </c>
      <c r="Y347" s="105">
        <v>0</v>
      </c>
      <c r="Z347" s="105">
        <v>0</v>
      </c>
      <c r="AA347" s="105">
        <v>0</v>
      </c>
      <c r="AB347" s="105">
        <v>0</v>
      </c>
      <c r="AC347" s="105">
        <v>0</v>
      </c>
      <c r="AD347" s="105">
        <v>0</v>
      </c>
      <c r="AE347" s="105">
        <v>0</v>
      </c>
      <c r="AF347" s="105">
        <v>0</v>
      </c>
      <c r="AG347" s="105">
        <v>0</v>
      </c>
      <c r="AH347" s="105">
        <v>0</v>
      </c>
      <c r="AI347" s="90">
        <v>0</v>
      </c>
      <c r="AJ347" s="79">
        <f t="shared" si="65"/>
        <v>0</v>
      </c>
      <c r="AL347" s="83"/>
      <c r="AM347" s="83"/>
      <c r="AN347" s="83"/>
      <c r="AO347" s="83" t="s">
        <v>535</v>
      </c>
      <c r="AP347" s="83"/>
      <c r="AQ347" s="83"/>
      <c r="AS347" t="str">
        <f t="shared" si="66"/>
        <v>y</v>
      </c>
      <c r="AT347" t="str">
        <f t="shared" si="67"/>
        <v>y</v>
      </c>
      <c r="AU347" t="str">
        <f t="shared" si="68"/>
        <v>y</v>
      </c>
      <c r="AV347" t="str">
        <f t="shared" si="69"/>
        <v>y</v>
      </c>
      <c r="AW347" t="str">
        <f t="shared" si="70"/>
        <v>y</v>
      </c>
      <c r="AX347" t="str">
        <f t="shared" si="71"/>
        <v>y</v>
      </c>
      <c r="AZ347">
        <v>0</v>
      </c>
      <c r="BA347" s="77">
        <f t="shared" si="72"/>
        <v>0</v>
      </c>
      <c r="BC347">
        <v>0</v>
      </c>
      <c r="BD347" s="77">
        <f t="shared" si="73"/>
        <v>0</v>
      </c>
      <c r="BF347">
        <v>0</v>
      </c>
      <c r="BG347" s="107">
        <f t="shared" si="74"/>
        <v>0</v>
      </c>
      <c r="BI347">
        <v>0</v>
      </c>
      <c r="BJ347" s="107">
        <f t="shared" si="75"/>
        <v>0</v>
      </c>
      <c r="BL347">
        <v>0</v>
      </c>
      <c r="BM347" s="117">
        <f t="shared" si="76"/>
        <v>0</v>
      </c>
      <c r="BO347">
        <v>0</v>
      </c>
      <c r="BP347" s="107">
        <f t="shared" si="77"/>
        <v>0</v>
      </c>
    </row>
    <row r="348" spans="1:68">
      <c r="A348" s="48">
        <v>343</v>
      </c>
      <c r="B348" s="48"/>
      <c r="C348" s="48"/>
      <c r="D348" s="66"/>
      <c r="E348" s="66"/>
      <c r="F348" s="66" t="s">
        <v>536</v>
      </c>
      <c r="G348" s="66"/>
      <c r="H348" s="66"/>
      <c r="I348" s="66"/>
      <c r="J348" s="54">
        <v>371610540936</v>
      </c>
      <c r="K348" s="54">
        <v>405926219269</v>
      </c>
      <c r="L348" s="54">
        <v>505659625596.46313</v>
      </c>
      <c r="M348" s="54">
        <v>452820880309</v>
      </c>
      <c r="N348" s="54">
        <v>467867202096</v>
      </c>
      <c r="O348" s="54">
        <v>399404941642</v>
      </c>
      <c r="P348" s="54">
        <v>365413400886</v>
      </c>
      <c r="Q348" s="54">
        <v>336714415941</v>
      </c>
      <c r="R348" s="54">
        <v>324124076797</v>
      </c>
      <c r="S348" s="65">
        <v>370992398092</v>
      </c>
      <c r="T348" s="65">
        <v>501518387994</v>
      </c>
      <c r="U348" s="101">
        <v>617949584839</v>
      </c>
      <c r="V348" s="77">
        <v>796419360700</v>
      </c>
      <c r="W348" s="105">
        <v>684866561974</v>
      </c>
      <c r="X348" s="105">
        <v>1254518944960</v>
      </c>
      <c r="Y348" s="105">
        <v>1043645371864</v>
      </c>
      <c r="Z348" s="105">
        <v>1252671234152</v>
      </c>
      <c r="AA348" s="105">
        <v>1280197546823</v>
      </c>
      <c r="AB348" s="105">
        <v>1143373366452</v>
      </c>
      <c r="AC348" s="105">
        <v>741436863308</v>
      </c>
      <c r="AD348" s="105">
        <v>647931698151</v>
      </c>
      <c r="AE348" s="105">
        <v>619482286700</v>
      </c>
      <c r="AF348" s="105">
        <v>499522774541</v>
      </c>
      <c r="AG348" s="105">
        <v>1043645371864</v>
      </c>
      <c r="AH348" s="105">
        <v>425255542903</v>
      </c>
      <c r="AI348" s="90">
        <v>425255542903</v>
      </c>
      <c r="AJ348" s="79">
        <f t="shared" si="65"/>
        <v>0</v>
      </c>
      <c r="AL348" s="82"/>
      <c r="AM348" s="82"/>
      <c r="AN348" s="82" t="s">
        <v>536</v>
      </c>
      <c r="AO348" s="82"/>
      <c r="AP348" s="82"/>
      <c r="AQ348" s="82"/>
      <c r="AS348" t="str">
        <f t="shared" si="66"/>
        <v>y</v>
      </c>
      <c r="AT348" t="str">
        <f t="shared" si="67"/>
        <v>y</v>
      </c>
      <c r="AU348" t="str">
        <f t="shared" si="68"/>
        <v>y</v>
      </c>
      <c r="AV348" t="str">
        <f t="shared" si="69"/>
        <v>y</v>
      </c>
      <c r="AW348" t="str">
        <f t="shared" si="70"/>
        <v>y</v>
      </c>
      <c r="AX348" t="str">
        <f t="shared" si="71"/>
        <v>y</v>
      </c>
      <c r="AZ348">
        <v>796419360700</v>
      </c>
      <c r="BA348" s="77">
        <f t="shared" si="72"/>
        <v>0</v>
      </c>
      <c r="BC348">
        <v>796419360700</v>
      </c>
      <c r="BD348" s="77">
        <f t="shared" si="73"/>
        <v>0</v>
      </c>
      <c r="BF348">
        <v>1252671234152</v>
      </c>
      <c r="BG348" s="107">
        <f t="shared" si="74"/>
        <v>0</v>
      </c>
      <c r="BI348">
        <v>1280197546823</v>
      </c>
      <c r="BJ348" s="107">
        <f t="shared" si="75"/>
        <v>0</v>
      </c>
      <c r="BL348">
        <v>741436863308</v>
      </c>
      <c r="BM348" s="117">
        <f t="shared" si="76"/>
        <v>0</v>
      </c>
      <c r="BO348">
        <v>647931698151</v>
      </c>
      <c r="BP348" s="107">
        <f t="shared" si="77"/>
        <v>0</v>
      </c>
    </row>
    <row r="349" spans="1:68">
      <c r="A349" s="48">
        <v>344</v>
      </c>
      <c r="B349" s="48"/>
      <c r="C349" s="48"/>
      <c r="D349" s="67"/>
      <c r="E349" s="67"/>
      <c r="F349" s="67"/>
      <c r="G349" s="67" t="s">
        <v>537</v>
      </c>
      <c r="H349" s="67"/>
      <c r="I349" s="67"/>
      <c r="J349" s="54">
        <v>0</v>
      </c>
      <c r="K349" s="54">
        <v>0</v>
      </c>
      <c r="L349" s="54">
        <v>0</v>
      </c>
      <c r="M349" s="54">
        <v>0</v>
      </c>
      <c r="N349" s="54">
        <v>0</v>
      </c>
      <c r="O349" s="54">
        <v>0</v>
      </c>
      <c r="P349" s="54">
        <v>6996778</v>
      </c>
      <c r="Q349" s="54">
        <v>0</v>
      </c>
      <c r="R349" s="54">
        <v>0</v>
      </c>
      <c r="S349" s="65">
        <v>0</v>
      </c>
      <c r="T349" s="65">
        <v>0</v>
      </c>
      <c r="U349" s="101">
        <v>0</v>
      </c>
      <c r="V349" s="77">
        <v>1775760</v>
      </c>
      <c r="W349" s="105">
        <v>0</v>
      </c>
      <c r="X349" s="105">
        <v>0</v>
      </c>
      <c r="Y349" s="105">
        <v>0</v>
      </c>
      <c r="Z349" s="105">
        <v>0</v>
      </c>
      <c r="AA349" s="105">
        <v>0</v>
      </c>
      <c r="AB349" s="105">
        <v>0</v>
      </c>
      <c r="AC349" s="105">
        <v>0</v>
      </c>
      <c r="AD349" s="105">
        <v>0</v>
      </c>
      <c r="AE349" s="105">
        <v>68272863</v>
      </c>
      <c r="AF349" s="105">
        <v>0</v>
      </c>
      <c r="AG349" s="105">
        <v>0</v>
      </c>
      <c r="AH349" s="105">
        <v>0</v>
      </c>
      <c r="AI349" s="90">
        <v>0</v>
      </c>
      <c r="AJ349" s="79">
        <f t="shared" si="65"/>
        <v>0</v>
      </c>
      <c r="AL349" s="83"/>
      <c r="AM349" s="83"/>
      <c r="AN349" s="83"/>
      <c r="AO349" s="83" t="s">
        <v>537</v>
      </c>
      <c r="AP349" s="83"/>
      <c r="AQ349" s="83"/>
      <c r="AS349" t="str">
        <f t="shared" si="66"/>
        <v>y</v>
      </c>
      <c r="AT349" t="str">
        <f t="shared" si="67"/>
        <v>y</v>
      </c>
      <c r="AU349" t="str">
        <f t="shared" si="68"/>
        <v>y</v>
      </c>
      <c r="AV349" t="str">
        <f t="shared" si="69"/>
        <v>y</v>
      </c>
      <c r="AW349" t="str">
        <f t="shared" si="70"/>
        <v>y</v>
      </c>
      <c r="AX349" t="str">
        <f t="shared" si="71"/>
        <v>y</v>
      </c>
      <c r="AZ349">
        <v>1775760</v>
      </c>
      <c r="BA349" s="77">
        <f t="shared" si="72"/>
        <v>0</v>
      </c>
      <c r="BC349">
        <v>1775760</v>
      </c>
      <c r="BD349" s="77">
        <f t="shared" si="73"/>
        <v>0</v>
      </c>
      <c r="BF349">
        <v>0</v>
      </c>
      <c r="BG349" s="107">
        <f t="shared" si="74"/>
        <v>0</v>
      </c>
      <c r="BI349">
        <v>0</v>
      </c>
      <c r="BJ349" s="107">
        <f t="shared" si="75"/>
        <v>0</v>
      </c>
      <c r="BL349">
        <v>0</v>
      </c>
      <c r="BM349" s="117">
        <f t="shared" si="76"/>
        <v>0</v>
      </c>
      <c r="BO349">
        <v>0</v>
      </c>
      <c r="BP349" s="107">
        <f t="shared" si="77"/>
        <v>0</v>
      </c>
    </row>
    <row r="350" spans="1:68">
      <c r="A350" s="48">
        <v>345</v>
      </c>
      <c r="B350" s="48"/>
      <c r="C350" s="48"/>
      <c r="D350" s="67"/>
      <c r="E350" s="67"/>
      <c r="F350" s="67"/>
      <c r="G350" s="67" t="s">
        <v>538</v>
      </c>
      <c r="H350" s="67"/>
      <c r="I350" s="67"/>
      <c r="J350" s="54">
        <v>310576247288</v>
      </c>
      <c r="K350" s="54">
        <v>336909542958</v>
      </c>
      <c r="L350" s="54">
        <v>418033107608.46313</v>
      </c>
      <c r="M350" s="54">
        <v>388114072149</v>
      </c>
      <c r="N350" s="54">
        <v>391178961845</v>
      </c>
      <c r="O350" s="54">
        <v>337635754704</v>
      </c>
      <c r="P350" s="54">
        <v>307436548296</v>
      </c>
      <c r="Q350" s="54">
        <v>287754604364</v>
      </c>
      <c r="R350" s="54">
        <v>274969650427</v>
      </c>
      <c r="S350" s="65">
        <v>311840443415</v>
      </c>
      <c r="T350" s="65">
        <v>441735875456</v>
      </c>
      <c r="U350" s="101">
        <v>543355003811</v>
      </c>
      <c r="V350" s="77">
        <v>712554293670</v>
      </c>
      <c r="W350" s="105">
        <v>603423382264</v>
      </c>
      <c r="X350" s="105">
        <v>1155145073830</v>
      </c>
      <c r="Y350" s="105">
        <v>948479048319</v>
      </c>
      <c r="Z350" s="105">
        <v>1148492171621</v>
      </c>
      <c r="AA350" s="105">
        <v>1161563699653</v>
      </c>
      <c r="AB350" s="105">
        <v>1027745112055</v>
      </c>
      <c r="AC350" s="105">
        <v>657805720125</v>
      </c>
      <c r="AD350" s="105">
        <v>597436083903</v>
      </c>
      <c r="AE350" s="105">
        <v>564741534126</v>
      </c>
      <c r="AF350" s="105">
        <v>448033094964</v>
      </c>
      <c r="AG350" s="105">
        <v>948479048319</v>
      </c>
      <c r="AH350" s="105">
        <v>379420572453</v>
      </c>
      <c r="AI350" s="90">
        <v>379420572453</v>
      </c>
      <c r="AJ350" s="79">
        <f t="shared" si="65"/>
        <v>0</v>
      </c>
      <c r="AL350" s="83"/>
      <c r="AM350" s="83"/>
      <c r="AN350" s="83"/>
      <c r="AO350" s="83" t="s">
        <v>538</v>
      </c>
      <c r="AP350" s="83"/>
      <c r="AQ350" s="83"/>
      <c r="AS350" t="str">
        <f t="shared" si="66"/>
        <v>y</v>
      </c>
      <c r="AT350" t="str">
        <f t="shared" si="67"/>
        <v>y</v>
      </c>
      <c r="AU350" t="str">
        <f t="shared" si="68"/>
        <v>y</v>
      </c>
      <c r="AV350" t="str">
        <f t="shared" si="69"/>
        <v>y</v>
      </c>
      <c r="AW350" t="str">
        <f t="shared" si="70"/>
        <v>y</v>
      </c>
      <c r="AX350" t="str">
        <f t="shared" si="71"/>
        <v>y</v>
      </c>
      <c r="AZ350">
        <v>712554293670</v>
      </c>
      <c r="BA350" s="77">
        <f t="shared" si="72"/>
        <v>0</v>
      </c>
      <c r="BC350">
        <v>712554293670</v>
      </c>
      <c r="BD350" s="77">
        <f t="shared" si="73"/>
        <v>0</v>
      </c>
      <c r="BF350">
        <v>1148492171621</v>
      </c>
      <c r="BG350" s="107">
        <f t="shared" si="74"/>
        <v>0</v>
      </c>
      <c r="BI350">
        <v>1161563699653</v>
      </c>
      <c r="BJ350" s="107">
        <f t="shared" si="75"/>
        <v>0</v>
      </c>
      <c r="BL350">
        <v>657805720125</v>
      </c>
      <c r="BM350" s="117">
        <f t="shared" si="76"/>
        <v>0</v>
      </c>
      <c r="BO350">
        <v>597436083903</v>
      </c>
      <c r="BP350" s="107">
        <f t="shared" si="77"/>
        <v>0</v>
      </c>
    </row>
    <row r="351" spans="1:68">
      <c r="A351" s="48">
        <v>346</v>
      </c>
      <c r="B351" s="48"/>
      <c r="C351" s="48"/>
      <c r="D351" s="67"/>
      <c r="E351" s="67"/>
      <c r="F351" s="67"/>
      <c r="G351" s="67" t="s">
        <v>539</v>
      </c>
      <c r="H351" s="67"/>
      <c r="I351" s="67"/>
      <c r="J351" s="54">
        <v>61034293648</v>
      </c>
      <c r="K351" s="54">
        <v>69016676311</v>
      </c>
      <c r="L351" s="54">
        <v>87626517988</v>
      </c>
      <c r="M351" s="54">
        <v>64706808160</v>
      </c>
      <c r="N351" s="54">
        <v>76688240251</v>
      </c>
      <c r="O351" s="54">
        <v>61769186938</v>
      </c>
      <c r="P351" s="54">
        <v>57969855812</v>
      </c>
      <c r="Q351" s="54">
        <v>48959811577</v>
      </c>
      <c r="R351" s="54">
        <v>49154426370</v>
      </c>
      <c r="S351" s="65">
        <v>59151954677</v>
      </c>
      <c r="T351" s="65">
        <v>59782512538</v>
      </c>
      <c r="U351" s="101">
        <v>74594581028</v>
      </c>
      <c r="V351" s="77">
        <v>83863291270</v>
      </c>
      <c r="W351" s="105">
        <v>81443179710</v>
      </c>
      <c r="X351" s="105">
        <v>99373871130</v>
      </c>
      <c r="Y351" s="105">
        <v>95166323545</v>
      </c>
      <c r="Z351" s="105">
        <v>104179062531</v>
      </c>
      <c r="AA351" s="105">
        <v>118633847170</v>
      </c>
      <c r="AB351" s="105">
        <v>115628254397</v>
      </c>
      <c r="AC351" s="105">
        <v>83631143183</v>
      </c>
      <c r="AD351" s="105">
        <v>47563667347</v>
      </c>
      <c r="AE351" s="105">
        <v>51789632397</v>
      </c>
      <c r="AF351" s="105">
        <v>48655931850</v>
      </c>
      <c r="AG351" s="105">
        <v>95166323545</v>
      </c>
      <c r="AH351" s="105">
        <v>43050322310</v>
      </c>
      <c r="AI351" s="90">
        <v>43050322310</v>
      </c>
      <c r="AJ351" s="79">
        <f t="shared" si="65"/>
        <v>0</v>
      </c>
      <c r="AL351" s="83"/>
      <c r="AM351" s="83"/>
      <c r="AN351" s="83"/>
      <c r="AO351" s="83" t="s">
        <v>539</v>
      </c>
      <c r="AP351" s="83"/>
      <c r="AQ351" s="83"/>
      <c r="AS351" t="str">
        <f t="shared" si="66"/>
        <v>y</v>
      </c>
      <c r="AT351" t="str">
        <f t="shared" si="67"/>
        <v>y</v>
      </c>
      <c r="AU351" t="str">
        <f t="shared" si="68"/>
        <v>y</v>
      </c>
      <c r="AV351" t="str">
        <f t="shared" si="69"/>
        <v>y</v>
      </c>
      <c r="AW351" t="str">
        <f t="shared" si="70"/>
        <v>y</v>
      </c>
      <c r="AX351" t="str">
        <f t="shared" si="71"/>
        <v>y</v>
      </c>
      <c r="AZ351">
        <v>83863291270</v>
      </c>
      <c r="BA351" s="77">
        <f t="shared" si="72"/>
        <v>0</v>
      </c>
      <c r="BC351">
        <v>83863291270</v>
      </c>
      <c r="BD351" s="77">
        <f t="shared" si="73"/>
        <v>0</v>
      </c>
      <c r="BF351">
        <v>104179062531</v>
      </c>
      <c r="BG351" s="107">
        <f t="shared" si="74"/>
        <v>0</v>
      </c>
      <c r="BI351">
        <v>118633847170</v>
      </c>
      <c r="BJ351" s="107">
        <f t="shared" si="75"/>
        <v>0</v>
      </c>
      <c r="BL351">
        <v>83631143183</v>
      </c>
      <c r="BM351" s="117">
        <f t="shared" si="76"/>
        <v>0</v>
      </c>
      <c r="BO351">
        <v>47563667347</v>
      </c>
      <c r="BP351" s="107">
        <f t="shared" si="77"/>
        <v>0</v>
      </c>
    </row>
    <row r="352" spans="1:68">
      <c r="A352" s="48">
        <v>347</v>
      </c>
      <c r="B352" s="48"/>
      <c r="C352" s="48"/>
      <c r="D352" s="67"/>
      <c r="E352" s="67"/>
      <c r="F352" s="67"/>
      <c r="G352" s="67" t="s">
        <v>540</v>
      </c>
      <c r="H352" s="67"/>
      <c r="I352" s="67"/>
      <c r="J352" s="54">
        <v>0</v>
      </c>
      <c r="K352" s="54">
        <v>0</v>
      </c>
      <c r="L352" s="54">
        <v>0</v>
      </c>
      <c r="M352" s="54">
        <v>0</v>
      </c>
      <c r="N352" s="54">
        <v>0</v>
      </c>
      <c r="O352" s="54">
        <v>0</v>
      </c>
      <c r="P352" s="54">
        <v>0</v>
      </c>
      <c r="Q352" s="54">
        <v>0</v>
      </c>
      <c r="R352" s="54">
        <v>0</v>
      </c>
      <c r="S352" s="65">
        <v>0</v>
      </c>
      <c r="T352" s="65">
        <v>0</v>
      </c>
      <c r="U352" s="101">
        <v>0</v>
      </c>
      <c r="V352" s="77">
        <v>0</v>
      </c>
      <c r="W352" s="105">
        <v>0</v>
      </c>
      <c r="X352" s="105">
        <v>0</v>
      </c>
      <c r="Y352" s="105">
        <v>0</v>
      </c>
      <c r="Z352" s="105">
        <v>0</v>
      </c>
      <c r="AA352" s="105">
        <v>0</v>
      </c>
      <c r="AB352" s="105">
        <v>0</v>
      </c>
      <c r="AC352" s="105">
        <v>0</v>
      </c>
      <c r="AD352" s="105">
        <v>2931946901</v>
      </c>
      <c r="AE352" s="105">
        <v>2882847314</v>
      </c>
      <c r="AF352" s="105">
        <v>2833747727</v>
      </c>
      <c r="AG352" s="105">
        <v>0</v>
      </c>
      <c r="AH352" s="105">
        <v>2784648140</v>
      </c>
      <c r="AI352" s="90">
        <v>2784648140</v>
      </c>
      <c r="AJ352" s="79">
        <f t="shared" si="65"/>
        <v>0</v>
      </c>
      <c r="AL352" s="83"/>
      <c r="AM352" s="83"/>
      <c r="AN352" s="83"/>
      <c r="AO352" s="83" t="s">
        <v>540</v>
      </c>
      <c r="AP352" s="83"/>
      <c r="AQ352" s="83"/>
      <c r="AS352" t="str">
        <f t="shared" si="66"/>
        <v>y</v>
      </c>
      <c r="AT352" t="str">
        <f t="shared" si="67"/>
        <v>y</v>
      </c>
      <c r="AU352" t="str">
        <f t="shared" si="68"/>
        <v>y</v>
      </c>
      <c r="AV352" t="str">
        <f t="shared" si="69"/>
        <v>y</v>
      </c>
      <c r="AW352" t="str">
        <f t="shared" si="70"/>
        <v>y</v>
      </c>
      <c r="AX352" t="str">
        <f t="shared" si="71"/>
        <v>y</v>
      </c>
      <c r="AZ352">
        <v>0</v>
      </c>
      <c r="BA352" s="77">
        <f t="shared" si="72"/>
        <v>0</v>
      </c>
      <c r="BC352">
        <v>0</v>
      </c>
      <c r="BD352" s="77">
        <f t="shared" si="73"/>
        <v>0</v>
      </c>
      <c r="BF352">
        <v>0</v>
      </c>
      <c r="BG352" s="107">
        <f t="shared" si="74"/>
        <v>0</v>
      </c>
      <c r="BI352">
        <v>0</v>
      </c>
      <c r="BJ352" s="107">
        <f t="shared" si="75"/>
        <v>0</v>
      </c>
      <c r="BL352">
        <v>0</v>
      </c>
      <c r="BM352" s="117">
        <f t="shared" si="76"/>
        <v>0</v>
      </c>
      <c r="BO352">
        <v>2931946901</v>
      </c>
      <c r="BP352" s="107">
        <f t="shared" si="77"/>
        <v>0</v>
      </c>
    </row>
    <row r="353" spans="1:68">
      <c r="A353" s="48">
        <v>348</v>
      </c>
      <c r="B353" s="48"/>
      <c r="C353" s="48"/>
      <c r="D353" s="66"/>
      <c r="E353" s="66"/>
      <c r="F353" s="66" t="s">
        <v>541</v>
      </c>
      <c r="G353" s="66"/>
      <c r="H353" s="66"/>
      <c r="I353" s="66"/>
      <c r="J353" s="54">
        <v>36986743108</v>
      </c>
      <c r="K353" s="54">
        <v>19242048034</v>
      </c>
      <c r="L353" s="54">
        <v>18730674393</v>
      </c>
      <c r="M353" s="54">
        <v>10258912893</v>
      </c>
      <c r="N353" s="54">
        <v>13392947302</v>
      </c>
      <c r="O353" s="54">
        <v>18708339884</v>
      </c>
      <c r="P353" s="54">
        <v>25628130237</v>
      </c>
      <c r="Q353" s="54">
        <v>20141588946</v>
      </c>
      <c r="R353" s="54">
        <v>17176320783</v>
      </c>
      <c r="S353" s="65">
        <v>12520470063</v>
      </c>
      <c r="T353" s="65">
        <v>8627051156</v>
      </c>
      <c r="U353" s="101">
        <v>6677076544</v>
      </c>
      <c r="V353" s="77">
        <v>5557695905</v>
      </c>
      <c r="W353" s="105">
        <v>2768511611</v>
      </c>
      <c r="X353" s="105">
        <v>2674400169</v>
      </c>
      <c r="Y353" s="105">
        <v>1593433450</v>
      </c>
      <c r="Z353" s="105">
        <v>1046295304</v>
      </c>
      <c r="AA353" s="105">
        <v>545221045</v>
      </c>
      <c r="AB353" s="105">
        <v>318282683</v>
      </c>
      <c r="AC353" s="105">
        <v>273326624</v>
      </c>
      <c r="AD353" s="105">
        <v>202907613</v>
      </c>
      <c r="AE353" s="105">
        <v>129883856</v>
      </c>
      <c r="AF353" s="105">
        <v>102394981</v>
      </c>
      <c r="AG353" s="105">
        <v>1593433450</v>
      </c>
      <c r="AH353" s="105">
        <v>67993048</v>
      </c>
      <c r="AI353" s="90">
        <v>67993048</v>
      </c>
      <c r="AJ353" s="79">
        <f t="shared" si="65"/>
        <v>0</v>
      </c>
      <c r="AL353" s="82"/>
      <c r="AM353" s="82"/>
      <c r="AN353" s="82" t="s">
        <v>541</v>
      </c>
      <c r="AO353" s="82"/>
      <c r="AP353" s="82"/>
      <c r="AQ353" s="82"/>
      <c r="AS353" t="str">
        <f t="shared" si="66"/>
        <v>y</v>
      </c>
      <c r="AT353" t="str">
        <f t="shared" si="67"/>
        <v>y</v>
      </c>
      <c r="AU353" t="str">
        <f t="shared" si="68"/>
        <v>y</v>
      </c>
      <c r="AV353" t="str">
        <f t="shared" si="69"/>
        <v>y</v>
      </c>
      <c r="AW353" t="str">
        <f t="shared" si="70"/>
        <v>y</v>
      </c>
      <c r="AX353" t="str">
        <f t="shared" si="71"/>
        <v>y</v>
      </c>
      <c r="AZ353">
        <v>5557695905</v>
      </c>
      <c r="BA353" s="77">
        <f t="shared" si="72"/>
        <v>0</v>
      </c>
      <c r="BC353">
        <v>5557695905</v>
      </c>
      <c r="BD353" s="77">
        <f t="shared" si="73"/>
        <v>0</v>
      </c>
      <c r="BF353">
        <v>1046295304</v>
      </c>
      <c r="BG353" s="107">
        <f t="shared" si="74"/>
        <v>0</v>
      </c>
      <c r="BI353">
        <v>545221045</v>
      </c>
      <c r="BJ353" s="107">
        <f t="shared" si="75"/>
        <v>0</v>
      </c>
      <c r="BL353">
        <v>273326624</v>
      </c>
      <c r="BM353" s="117">
        <f t="shared" si="76"/>
        <v>0</v>
      </c>
      <c r="BO353">
        <v>202907613</v>
      </c>
      <c r="BP353" s="107">
        <f t="shared" si="77"/>
        <v>0</v>
      </c>
    </row>
    <row r="354" spans="1:68">
      <c r="A354" s="48">
        <v>349</v>
      </c>
      <c r="B354" s="48"/>
      <c r="C354" s="48"/>
      <c r="D354" s="67"/>
      <c r="E354" s="67"/>
      <c r="F354" s="67"/>
      <c r="G354" s="67" t="s">
        <v>542</v>
      </c>
      <c r="H354" s="67"/>
      <c r="I354" s="67"/>
      <c r="J354" s="54">
        <v>0</v>
      </c>
      <c r="K354" s="54">
        <v>0</v>
      </c>
      <c r="L354" s="54">
        <v>0</v>
      </c>
      <c r="M354" s="54">
        <v>0</v>
      </c>
      <c r="N354" s="54">
        <v>0</v>
      </c>
      <c r="O354" s="54">
        <v>0</v>
      </c>
      <c r="P354" s="54">
        <v>0</v>
      </c>
      <c r="Q354" s="54">
        <v>0</v>
      </c>
      <c r="R354" s="54">
        <v>0</v>
      </c>
      <c r="S354" s="65">
        <v>0</v>
      </c>
      <c r="T354" s="65">
        <v>0</v>
      </c>
      <c r="U354" s="101">
        <v>0</v>
      </c>
      <c r="V354" s="77">
        <v>0</v>
      </c>
      <c r="W354" s="105">
        <v>0</v>
      </c>
      <c r="X354" s="105">
        <v>0</v>
      </c>
      <c r="Y354" s="105">
        <v>0</v>
      </c>
      <c r="Z354" s="105">
        <v>0</v>
      </c>
      <c r="AA354" s="105">
        <v>0</v>
      </c>
      <c r="AB354" s="105">
        <v>0</v>
      </c>
      <c r="AC354" s="105">
        <v>0</v>
      </c>
      <c r="AD354" s="105">
        <v>0</v>
      </c>
      <c r="AE354" s="105">
        <v>0</v>
      </c>
      <c r="AF354" s="105">
        <v>0</v>
      </c>
      <c r="AG354" s="105">
        <v>0</v>
      </c>
      <c r="AH354" s="105">
        <v>0</v>
      </c>
      <c r="AI354" s="90">
        <v>0</v>
      </c>
      <c r="AJ354" s="79">
        <f t="shared" si="65"/>
        <v>0</v>
      </c>
      <c r="AL354" s="83"/>
      <c r="AM354" s="83"/>
      <c r="AN354" s="83"/>
      <c r="AO354" s="83" t="s">
        <v>542</v>
      </c>
      <c r="AP354" s="83"/>
      <c r="AQ354" s="83"/>
      <c r="AS354" t="str">
        <f t="shared" si="66"/>
        <v>y</v>
      </c>
      <c r="AT354" t="str">
        <f t="shared" si="67"/>
        <v>y</v>
      </c>
      <c r="AU354" t="str">
        <f t="shared" si="68"/>
        <v>y</v>
      </c>
      <c r="AV354" t="str">
        <f t="shared" si="69"/>
        <v>y</v>
      </c>
      <c r="AW354" t="str">
        <f t="shared" si="70"/>
        <v>y</v>
      </c>
      <c r="AX354" t="str">
        <f t="shared" si="71"/>
        <v>y</v>
      </c>
      <c r="AZ354">
        <v>0</v>
      </c>
      <c r="BA354" s="77">
        <f t="shared" si="72"/>
        <v>0</v>
      </c>
      <c r="BC354">
        <v>0</v>
      </c>
      <c r="BD354" s="77">
        <f t="shared" si="73"/>
        <v>0</v>
      </c>
      <c r="BF354">
        <v>0</v>
      </c>
      <c r="BG354" s="107">
        <f t="shared" si="74"/>
        <v>0</v>
      </c>
      <c r="BI354">
        <v>0</v>
      </c>
      <c r="BJ354" s="107">
        <f t="shared" si="75"/>
        <v>0</v>
      </c>
      <c r="BL354">
        <v>0</v>
      </c>
      <c r="BM354" s="117">
        <f t="shared" si="76"/>
        <v>0</v>
      </c>
      <c r="BO354">
        <v>0</v>
      </c>
      <c r="BP354" s="107">
        <f t="shared" si="77"/>
        <v>0</v>
      </c>
    </row>
    <row r="355" spans="1:68">
      <c r="A355" s="48">
        <v>350</v>
      </c>
      <c r="B355" s="48"/>
      <c r="C355" s="48"/>
      <c r="D355" s="67"/>
      <c r="E355" s="67"/>
      <c r="F355" s="67"/>
      <c r="G355" s="67" t="s">
        <v>543</v>
      </c>
      <c r="H355" s="67"/>
      <c r="I355" s="67"/>
      <c r="J355" s="54">
        <v>0</v>
      </c>
      <c r="K355" s="54">
        <v>0</v>
      </c>
      <c r="L355" s="54">
        <v>0</v>
      </c>
      <c r="M355" s="54">
        <v>0</v>
      </c>
      <c r="N355" s="54">
        <v>0</v>
      </c>
      <c r="O355" s="54">
        <v>0</v>
      </c>
      <c r="P355" s="54">
        <v>0</v>
      </c>
      <c r="Q355" s="54">
        <v>0</v>
      </c>
      <c r="R355" s="54">
        <v>0</v>
      </c>
      <c r="S355" s="65">
        <v>0</v>
      </c>
      <c r="T355" s="65">
        <v>0</v>
      </c>
      <c r="U355" s="101">
        <v>0</v>
      </c>
      <c r="V355" s="77">
        <v>0</v>
      </c>
      <c r="W355" s="105">
        <v>0</v>
      </c>
      <c r="X355" s="105">
        <v>0</v>
      </c>
      <c r="Y355" s="105">
        <v>0</v>
      </c>
      <c r="Z355" s="105">
        <v>0</v>
      </c>
      <c r="AA355" s="105">
        <v>0</v>
      </c>
      <c r="AB355" s="105">
        <v>0</v>
      </c>
      <c r="AC355" s="105">
        <v>0</v>
      </c>
      <c r="AD355" s="105">
        <v>0</v>
      </c>
      <c r="AE355" s="105">
        <v>0</v>
      </c>
      <c r="AF355" s="105">
        <v>0</v>
      </c>
      <c r="AG355" s="105">
        <v>0</v>
      </c>
      <c r="AH355" s="105">
        <v>0</v>
      </c>
      <c r="AI355" s="90">
        <v>0</v>
      </c>
      <c r="AJ355" s="79">
        <f t="shared" si="65"/>
        <v>0</v>
      </c>
      <c r="AL355" s="83"/>
      <c r="AM355" s="83"/>
      <c r="AN355" s="83"/>
      <c r="AO355" s="83" t="s">
        <v>543</v>
      </c>
      <c r="AP355" s="83"/>
      <c r="AQ355" s="83"/>
      <c r="AS355" t="str">
        <f t="shared" si="66"/>
        <v>y</v>
      </c>
      <c r="AT355" t="str">
        <f t="shared" si="67"/>
        <v>y</v>
      </c>
      <c r="AU355" t="str">
        <f t="shared" si="68"/>
        <v>y</v>
      </c>
      <c r="AV355" t="str">
        <f t="shared" si="69"/>
        <v>y</v>
      </c>
      <c r="AW355" t="str">
        <f t="shared" si="70"/>
        <v>y</v>
      </c>
      <c r="AX355" t="str">
        <f t="shared" si="71"/>
        <v>y</v>
      </c>
      <c r="AZ355">
        <v>0</v>
      </c>
      <c r="BA355" s="77">
        <f t="shared" si="72"/>
        <v>0</v>
      </c>
      <c r="BC355">
        <v>0</v>
      </c>
      <c r="BD355" s="77">
        <f t="shared" si="73"/>
        <v>0</v>
      </c>
      <c r="BF355">
        <v>0</v>
      </c>
      <c r="BG355" s="107">
        <f t="shared" si="74"/>
        <v>0</v>
      </c>
      <c r="BI355">
        <v>0</v>
      </c>
      <c r="BJ355" s="107">
        <f t="shared" si="75"/>
        <v>0</v>
      </c>
      <c r="BL355">
        <v>0</v>
      </c>
      <c r="BM355" s="117">
        <f t="shared" si="76"/>
        <v>0</v>
      </c>
      <c r="BO355">
        <v>0</v>
      </c>
      <c r="BP355" s="107">
        <f t="shared" si="77"/>
        <v>0</v>
      </c>
    </row>
    <row r="356" spans="1:68">
      <c r="A356" s="48">
        <v>351</v>
      </c>
      <c r="B356" s="48"/>
      <c r="C356" s="48"/>
      <c r="D356" s="67"/>
      <c r="E356" s="67"/>
      <c r="F356" s="67"/>
      <c r="G356" s="67" t="s">
        <v>544</v>
      </c>
      <c r="H356" s="67"/>
      <c r="I356" s="67"/>
      <c r="J356" s="54">
        <v>36986743108</v>
      </c>
      <c r="K356" s="54">
        <v>19242048034</v>
      </c>
      <c r="L356" s="54">
        <v>18730674393</v>
      </c>
      <c r="M356" s="54">
        <v>10258912893</v>
      </c>
      <c r="N356" s="54">
        <v>13392947302</v>
      </c>
      <c r="O356" s="54">
        <v>18708339884</v>
      </c>
      <c r="P356" s="54">
        <v>25628130237</v>
      </c>
      <c r="Q356" s="54">
        <v>20141588946</v>
      </c>
      <c r="R356" s="54">
        <v>17176320783</v>
      </c>
      <c r="S356" s="65">
        <v>12520470063</v>
      </c>
      <c r="T356" s="65">
        <v>8627051156</v>
      </c>
      <c r="U356" s="101">
        <v>6677076544</v>
      </c>
      <c r="V356" s="77">
        <v>5557695905</v>
      </c>
      <c r="W356" s="105">
        <v>2768511611</v>
      </c>
      <c r="X356" s="105">
        <v>2674400169</v>
      </c>
      <c r="Y356" s="105">
        <v>1593433450</v>
      </c>
      <c r="Z356" s="105">
        <v>1046295304</v>
      </c>
      <c r="AA356" s="105">
        <v>545221045</v>
      </c>
      <c r="AB356" s="105">
        <v>318282683</v>
      </c>
      <c r="AC356" s="105">
        <v>273326624</v>
      </c>
      <c r="AD356" s="105">
        <v>202907613</v>
      </c>
      <c r="AE356" s="105">
        <v>129883856</v>
      </c>
      <c r="AF356" s="105">
        <v>102394981</v>
      </c>
      <c r="AG356" s="105">
        <v>1593433450</v>
      </c>
      <c r="AH356" s="105">
        <v>67993048</v>
      </c>
      <c r="AI356" s="90">
        <v>67993048</v>
      </c>
      <c r="AJ356" s="79">
        <f t="shared" si="65"/>
        <v>0</v>
      </c>
      <c r="AL356" s="83"/>
      <c r="AM356" s="83"/>
      <c r="AN356" s="83"/>
      <c r="AO356" s="83" t="s">
        <v>544</v>
      </c>
      <c r="AP356" s="83"/>
      <c r="AQ356" s="83"/>
      <c r="AS356" t="str">
        <f t="shared" si="66"/>
        <v>y</v>
      </c>
      <c r="AT356" t="str">
        <f t="shared" si="67"/>
        <v>y</v>
      </c>
      <c r="AU356" t="str">
        <f t="shared" si="68"/>
        <v>y</v>
      </c>
      <c r="AV356" t="str">
        <f t="shared" si="69"/>
        <v>y</v>
      </c>
      <c r="AW356" t="str">
        <f t="shared" si="70"/>
        <v>y</v>
      </c>
      <c r="AX356" t="str">
        <f t="shared" si="71"/>
        <v>y</v>
      </c>
      <c r="AZ356">
        <v>5557695905</v>
      </c>
      <c r="BA356" s="77">
        <f t="shared" si="72"/>
        <v>0</v>
      </c>
      <c r="BC356">
        <v>5557695905</v>
      </c>
      <c r="BD356" s="77">
        <f t="shared" si="73"/>
        <v>0</v>
      </c>
      <c r="BF356">
        <v>1046295304</v>
      </c>
      <c r="BG356" s="107">
        <f t="shared" si="74"/>
        <v>0</v>
      </c>
      <c r="BI356">
        <v>545221045</v>
      </c>
      <c r="BJ356" s="107">
        <f t="shared" si="75"/>
        <v>0</v>
      </c>
      <c r="BL356">
        <v>273326624</v>
      </c>
      <c r="BM356" s="117">
        <f t="shared" si="76"/>
        <v>0</v>
      </c>
      <c r="BO356">
        <v>202907613</v>
      </c>
      <c r="BP356" s="107">
        <f t="shared" si="77"/>
        <v>0</v>
      </c>
    </row>
    <row r="357" spans="1:68">
      <c r="A357" s="48">
        <v>352</v>
      </c>
      <c r="B357" s="48"/>
      <c r="C357" s="48"/>
      <c r="D357" s="67"/>
      <c r="E357" s="67"/>
      <c r="F357" s="67"/>
      <c r="G357" s="67" t="s">
        <v>545</v>
      </c>
      <c r="H357" s="67"/>
      <c r="I357" s="67"/>
      <c r="J357" s="54">
        <v>0</v>
      </c>
      <c r="K357" s="54">
        <v>0</v>
      </c>
      <c r="L357" s="54">
        <v>0</v>
      </c>
      <c r="M357" s="54">
        <v>0</v>
      </c>
      <c r="N357" s="54">
        <v>0</v>
      </c>
      <c r="O357" s="54">
        <v>0</v>
      </c>
      <c r="P357" s="54">
        <v>0</v>
      </c>
      <c r="Q357" s="54">
        <v>0</v>
      </c>
      <c r="R357" s="54">
        <v>0</v>
      </c>
      <c r="S357" s="65">
        <v>0</v>
      </c>
      <c r="T357" s="65">
        <v>0</v>
      </c>
      <c r="U357" s="101">
        <v>0</v>
      </c>
      <c r="V357" s="77">
        <v>0</v>
      </c>
      <c r="W357" s="105">
        <v>0</v>
      </c>
      <c r="X357" s="105">
        <v>0</v>
      </c>
      <c r="Y357" s="105">
        <v>0</v>
      </c>
      <c r="Z357" s="105">
        <v>0</v>
      </c>
      <c r="AA357" s="105">
        <v>0</v>
      </c>
      <c r="AB357" s="105">
        <v>0</v>
      </c>
      <c r="AC357" s="105">
        <v>0</v>
      </c>
      <c r="AD357" s="105">
        <v>0</v>
      </c>
      <c r="AE357" s="105">
        <v>0</v>
      </c>
      <c r="AF357" s="105">
        <v>0</v>
      </c>
      <c r="AG357" s="105">
        <v>0</v>
      </c>
      <c r="AH357" s="105">
        <v>0</v>
      </c>
      <c r="AI357" s="90">
        <v>0</v>
      </c>
      <c r="AJ357" s="79">
        <f t="shared" si="65"/>
        <v>0</v>
      </c>
      <c r="AL357" s="83"/>
      <c r="AM357" s="83"/>
      <c r="AN357" s="83"/>
      <c r="AO357" s="83" t="s">
        <v>545</v>
      </c>
      <c r="AP357" s="83"/>
      <c r="AQ357" s="83"/>
      <c r="AS357" t="str">
        <f t="shared" si="66"/>
        <v>y</v>
      </c>
      <c r="AT357" t="str">
        <f t="shared" si="67"/>
        <v>y</v>
      </c>
      <c r="AU357" t="str">
        <f t="shared" si="68"/>
        <v>y</v>
      </c>
      <c r="AV357" t="str">
        <f t="shared" si="69"/>
        <v>y</v>
      </c>
      <c r="AW357" t="str">
        <f t="shared" si="70"/>
        <v>y</v>
      </c>
      <c r="AX357" t="str">
        <f t="shared" si="71"/>
        <v>y</v>
      </c>
      <c r="AZ357">
        <v>0</v>
      </c>
      <c r="BA357" s="77">
        <f t="shared" si="72"/>
        <v>0</v>
      </c>
      <c r="BC357">
        <v>0</v>
      </c>
      <c r="BD357" s="77">
        <f t="shared" si="73"/>
        <v>0</v>
      </c>
      <c r="BF357">
        <v>0</v>
      </c>
      <c r="BG357" s="107">
        <f t="shared" si="74"/>
        <v>0</v>
      </c>
      <c r="BI357">
        <v>0</v>
      </c>
      <c r="BJ357" s="107">
        <f t="shared" si="75"/>
        <v>0</v>
      </c>
      <c r="BL357">
        <v>0</v>
      </c>
      <c r="BM357" s="117">
        <f t="shared" si="76"/>
        <v>0</v>
      </c>
      <c r="BO357">
        <v>0</v>
      </c>
      <c r="BP357" s="107">
        <f t="shared" si="77"/>
        <v>0</v>
      </c>
    </row>
    <row r="358" spans="1:68">
      <c r="A358" s="48">
        <v>353</v>
      </c>
      <c r="B358" s="48"/>
      <c r="C358" s="48"/>
      <c r="D358" s="66"/>
      <c r="E358" s="66"/>
      <c r="F358" s="66" t="s">
        <v>546</v>
      </c>
      <c r="G358" s="66"/>
      <c r="H358" s="66"/>
      <c r="I358" s="66"/>
      <c r="J358" s="54">
        <v>0</v>
      </c>
      <c r="K358" s="54">
        <v>0</v>
      </c>
      <c r="L358" s="54">
        <v>0</v>
      </c>
      <c r="M358" s="54">
        <v>0</v>
      </c>
      <c r="N358" s="54">
        <v>0</v>
      </c>
      <c r="O358" s="54">
        <v>0</v>
      </c>
      <c r="P358" s="54">
        <v>0</v>
      </c>
      <c r="Q358" s="54">
        <v>0</v>
      </c>
      <c r="R358" s="54">
        <v>0</v>
      </c>
      <c r="S358" s="65">
        <v>0</v>
      </c>
      <c r="T358" s="65">
        <v>0</v>
      </c>
      <c r="U358" s="101">
        <v>0</v>
      </c>
      <c r="V358" s="77">
        <v>0</v>
      </c>
      <c r="W358" s="105">
        <v>0</v>
      </c>
      <c r="X358" s="105">
        <v>0</v>
      </c>
      <c r="Y358" s="105">
        <v>0</v>
      </c>
      <c r="Z358" s="105">
        <v>0</v>
      </c>
      <c r="AA358" s="105">
        <v>0</v>
      </c>
      <c r="AB358" s="105">
        <v>0</v>
      </c>
      <c r="AC358" s="105">
        <v>0</v>
      </c>
      <c r="AD358" s="105">
        <v>0</v>
      </c>
      <c r="AE358" s="105">
        <v>0</v>
      </c>
      <c r="AF358" s="105">
        <v>0</v>
      </c>
      <c r="AG358" s="105">
        <v>0</v>
      </c>
      <c r="AH358" s="105">
        <v>0</v>
      </c>
      <c r="AI358" s="90">
        <v>0</v>
      </c>
      <c r="AJ358" s="79">
        <f t="shared" si="65"/>
        <v>0</v>
      </c>
      <c r="AL358" s="82"/>
      <c r="AM358" s="82"/>
      <c r="AN358" s="82" t="s">
        <v>546</v>
      </c>
      <c r="AO358" s="82"/>
      <c r="AP358" s="82"/>
      <c r="AQ358" s="82"/>
      <c r="AS358" t="str">
        <f t="shared" si="66"/>
        <v>y</v>
      </c>
      <c r="AT358" t="str">
        <f t="shared" si="67"/>
        <v>y</v>
      </c>
      <c r="AU358" t="str">
        <f t="shared" si="68"/>
        <v>y</v>
      </c>
      <c r="AV358" t="str">
        <f t="shared" si="69"/>
        <v>y</v>
      </c>
      <c r="AW358" t="str">
        <f t="shared" si="70"/>
        <v>y</v>
      </c>
      <c r="AX358" t="str">
        <f t="shared" si="71"/>
        <v>y</v>
      </c>
      <c r="AZ358">
        <v>0</v>
      </c>
      <c r="BA358" s="77">
        <f t="shared" si="72"/>
        <v>0</v>
      </c>
      <c r="BC358">
        <v>0</v>
      </c>
      <c r="BD358" s="77">
        <f t="shared" si="73"/>
        <v>0</v>
      </c>
      <c r="BF358">
        <v>0</v>
      </c>
      <c r="BG358" s="107">
        <f t="shared" si="74"/>
        <v>0</v>
      </c>
      <c r="BI358">
        <v>0</v>
      </c>
      <c r="BJ358" s="107">
        <f t="shared" si="75"/>
        <v>0</v>
      </c>
      <c r="BL358">
        <v>0</v>
      </c>
      <c r="BM358" s="117">
        <f t="shared" si="76"/>
        <v>0</v>
      </c>
      <c r="BO358">
        <v>0</v>
      </c>
      <c r="BP358" s="107">
        <f t="shared" si="77"/>
        <v>0</v>
      </c>
    </row>
    <row r="359" spans="1:68">
      <c r="A359" s="48">
        <v>354</v>
      </c>
      <c r="B359" s="48"/>
      <c r="C359" s="48"/>
      <c r="D359" s="67"/>
      <c r="E359" s="67"/>
      <c r="F359" s="67"/>
      <c r="G359" s="67" t="s">
        <v>547</v>
      </c>
      <c r="H359" s="67"/>
      <c r="I359" s="67"/>
      <c r="J359" s="54">
        <v>0</v>
      </c>
      <c r="K359" s="54">
        <v>0</v>
      </c>
      <c r="L359" s="54">
        <v>0</v>
      </c>
      <c r="M359" s="54">
        <v>0</v>
      </c>
      <c r="N359" s="54">
        <v>0</v>
      </c>
      <c r="O359" s="54">
        <v>0</v>
      </c>
      <c r="P359" s="54">
        <v>0</v>
      </c>
      <c r="Q359" s="54">
        <v>0</v>
      </c>
      <c r="R359" s="54">
        <v>0</v>
      </c>
      <c r="S359" s="65">
        <v>0</v>
      </c>
      <c r="T359" s="65">
        <v>0</v>
      </c>
      <c r="U359" s="101">
        <v>0</v>
      </c>
      <c r="V359" s="77">
        <v>0</v>
      </c>
      <c r="W359" s="105">
        <v>0</v>
      </c>
      <c r="X359" s="105">
        <v>0</v>
      </c>
      <c r="Y359" s="105">
        <v>0</v>
      </c>
      <c r="Z359" s="105">
        <v>0</v>
      </c>
      <c r="AA359" s="105">
        <v>0</v>
      </c>
      <c r="AB359" s="105">
        <v>0</v>
      </c>
      <c r="AC359" s="105">
        <v>0</v>
      </c>
      <c r="AD359" s="105">
        <v>0</v>
      </c>
      <c r="AE359" s="105">
        <v>0</v>
      </c>
      <c r="AF359" s="105">
        <v>0</v>
      </c>
      <c r="AG359" s="105">
        <v>0</v>
      </c>
      <c r="AH359" s="105">
        <v>0</v>
      </c>
      <c r="AI359" s="90">
        <v>0</v>
      </c>
      <c r="AJ359" s="79">
        <f t="shared" si="65"/>
        <v>0</v>
      </c>
      <c r="AL359" s="83"/>
      <c r="AM359" s="83"/>
      <c r="AN359" s="83"/>
      <c r="AO359" s="83" t="s">
        <v>547</v>
      </c>
      <c r="AP359" s="83"/>
      <c r="AQ359" s="83"/>
      <c r="AS359" t="str">
        <f t="shared" si="66"/>
        <v>y</v>
      </c>
      <c r="AT359" t="str">
        <f t="shared" si="67"/>
        <v>y</v>
      </c>
      <c r="AU359" t="str">
        <f t="shared" si="68"/>
        <v>y</v>
      </c>
      <c r="AV359" t="str">
        <f t="shared" si="69"/>
        <v>y</v>
      </c>
      <c r="AW359" t="str">
        <f t="shared" si="70"/>
        <v>y</v>
      </c>
      <c r="AX359" t="str">
        <f t="shared" si="71"/>
        <v>y</v>
      </c>
      <c r="AZ359">
        <v>0</v>
      </c>
      <c r="BA359" s="77">
        <f t="shared" si="72"/>
        <v>0</v>
      </c>
      <c r="BC359">
        <v>0</v>
      </c>
      <c r="BD359" s="77">
        <f t="shared" si="73"/>
        <v>0</v>
      </c>
      <c r="BF359">
        <v>0</v>
      </c>
      <c r="BG359" s="107">
        <f t="shared" si="74"/>
        <v>0</v>
      </c>
      <c r="BI359">
        <v>0</v>
      </c>
      <c r="BJ359" s="107">
        <f t="shared" si="75"/>
        <v>0</v>
      </c>
      <c r="BL359">
        <v>0</v>
      </c>
      <c r="BM359" s="117">
        <f t="shared" si="76"/>
        <v>0</v>
      </c>
      <c r="BO359">
        <v>0</v>
      </c>
      <c r="BP359" s="107">
        <f t="shared" si="77"/>
        <v>0</v>
      </c>
    </row>
    <row r="360" spans="1:68">
      <c r="A360" s="48">
        <v>355</v>
      </c>
      <c r="B360" s="48"/>
      <c r="C360" s="48"/>
      <c r="D360" s="67"/>
      <c r="E360" s="67"/>
      <c r="F360" s="67"/>
      <c r="G360" s="67" t="s">
        <v>548</v>
      </c>
      <c r="H360" s="67"/>
      <c r="I360" s="67"/>
      <c r="J360" s="54">
        <v>0</v>
      </c>
      <c r="K360" s="54">
        <v>0</v>
      </c>
      <c r="L360" s="54">
        <v>0</v>
      </c>
      <c r="M360" s="54">
        <v>0</v>
      </c>
      <c r="N360" s="54">
        <v>0</v>
      </c>
      <c r="O360" s="54">
        <v>0</v>
      </c>
      <c r="P360" s="54">
        <v>0</v>
      </c>
      <c r="Q360" s="54">
        <v>0</v>
      </c>
      <c r="R360" s="54">
        <v>0</v>
      </c>
      <c r="S360" s="65">
        <v>0</v>
      </c>
      <c r="T360" s="65">
        <v>0</v>
      </c>
      <c r="U360" s="101">
        <v>0</v>
      </c>
      <c r="V360" s="77">
        <v>0</v>
      </c>
      <c r="W360" s="105">
        <v>0</v>
      </c>
      <c r="X360" s="105">
        <v>0</v>
      </c>
      <c r="Y360" s="105">
        <v>0</v>
      </c>
      <c r="Z360" s="105">
        <v>0</v>
      </c>
      <c r="AA360" s="105">
        <v>0</v>
      </c>
      <c r="AB360" s="105">
        <v>0</v>
      </c>
      <c r="AC360" s="105">
        <v>0</v>
      </c>
      <c r="AD360" s="105">
        <v>0</v>
      </c>
      <c r="AE360" s="105">
        <v>0</v>
      </c>
      <c r="AF360" s="105">
        <v>0</v>
      </c>
      <c r="AG360" s="105">
        <v>0</v>
      </c>
      <c r="AH360" s="105">
        <v>0</v>
      </c>
      <c r="AI360" s="90">
        <v>0</v>
      </c>
      <c r="AJ360" s="79">
        <f t="shared" si="65"/>
        <v>0</v>
      </c>
      <c r="AL360" s="83"/>
      <c r="AM360" s="83"/>
      <c r="AN360" s="83"/>
      <c r="AO360" s="83" t="s">
        <v>548</v>
      </c>
      <c r="AP360" s="83"/>
      <c r="AQ360" s="83"/>
      <c r="AS360" t="str">
        <f t="shared" si="66"/>
        <v>y</v>
      </c>
      <c r="AT360" t="str">
        <f t="shared" si="67"/>
        <v>y</v>
      </c>
      <c r="AU360" t="str">
        <f t="shared" si="68"/>
        <v>y</v>
      </c>
      <c r="AV360" t="str">
        <f t="shared" si="69"/>
        <v>y</v>
      </c>
      <c r="AW360" t="str">
        <f t="shared" si="70"/>
        <v>y</v>
      </c>
      <c r="AX360" t="str">
        <f t="shared" si="71"/>
        <v>y</v>
      </c>
      <c r="AZ360">
        <v>0</v>
      </c>
      <c r="BA360" s="77">
        <f t="shared" si="72"/>
        <v>0</v>
      </c>
      <c r="BC360">
        <v>0</v>
      </c>
      <c r="BD360" s="77">
        <f t="shared" si="73"/>
        <v>0</v>
      </c>
      <c r="BF360">
        <v>0</v>
      </c>
      <c r="BG360" s="107">
        <f t="shared" si="74"/>
        <v>0</v>
      </c>
      <c r="BI360">
        <v>0</v>
      </c>
      <c r="BJ360" s="107">
        <f t="shared" si="75"/>
        <v>0</v>
      </c>
      <c r="BL360">
        <v>0</v>
      </c>
      <c r="BM360" s="117">
        <f t="shared" si="76"/>
        <v>0</v>
      </c>
      <c r="BO360">
        <v>0</v>
      </c>
      <c r="BP360" s="107">
        <f t="shared" si="77"/>
        <v>0</v>
      </c>
    </row>
    <row r="361" spans="1:68">
      <c r="A361" s="48">
        <v>356</v>
      </c>
      <c r="B361" s="48"/>
      <c r="C361" s="48"/>
      <c r="D361" s="67"/>
      <c r="E361" s="67"/>
      <c r="F361" s="67"/>
      <c r="G361" s="67" t="s">
        <v>549</v>
      </c>
      <c r="H361" s="67"/>
      <c r="I361" s="67"/>
      <c r="J361" s="54">
        <v>0</v>
      </c>
      <c r="K361" s="54">
        <v>0</v>
      </c>
      <c r="L361" s="54">
        <v>0</v>
      </c>
      <c r="M361" s="54">
        <v>0</v>
      </c>
      <c r="N361" s="54">
        <v>0</v>
      </c>
      <c r="O361" s="54">
        <v>0</v>
      </c>
      <c r="P361" s="54">
        <v>0</v>
      </c>
      <c r="Q361" s="54">
        <v>0</v>
      </c>
      <c r="R361" s="54">
        <v>0</v>
      </c>
      <c r="S361" s="65">
        <v>0</v>
      </c>
      <c r="T361" s="65">
        <v>0</v>
      </c>
      <c r="U361" s="101">
        <v>0</v>
      </c>
      <c r="V361" s="77">
        <v>0</v>
      </c>
      <c r="W361" s="105">
        <v>0</v>
      </c>
      <c r="X361" s="105">
        <v>0</v>
      </c>
      <c r="Y361" s="105">
        <v>0</v>
      </c>
      <c r="Z361" s="105">
        <v>0</v>
      </c>
      <c r="AA361" s="105">
        <v>0</v>
      </c>
      <c r="AB361" s="105">
        <v>0</v>
      </c>
      <c r="AC361" s="105">
        <v>0</v>
      </c>
      <c r="AD361" s="105">
        <v>0</v>
      </c>
      <c r="AE361" s="105">
        <v>0</v>
      </c>
      <c r="AF361" s="105">
        <v>0</v>
      </c>
      <c r="AG361" s="105">
        <v>0</v>
      </c>
      <c r="AH361" s="105">
        <v>0</v>
      </c>
      <c r="AI361" s="90">
        <v>0</v>
      </c>
      <c r="AJ361" s="79">
        <f t="shared" si="65"/>
        <v>0</v>
      </c>
      <c r="AL361" s="83"/>
      <c r="AM361" s="83"/>
      <c r="AN361" s="83"/>
      <c r="AO361" s="83" t="s">
        <v>549</v>
      </c>
      <c r="AP361" s="83"/>
      <c r="AQ361" s="83"/>
      <c r="AS361" t="str">
        <f t="shared" si="66"/>
        <v>y</v>
      </c>
      <c r="AT361" t="str">
        <f t="shared" si="67"/>
        <v>y</v>
      </c>
      <c r="AU361" t="str">
        <f t="shared" si="68"/>
        <v>y</v>
      </c>
      <c r="AV361" t="str">
        <f t="shared" si="69"/>
        <v>y</v>
      </c>
      <c r="AW361" t="str">
        <f t="shared" si="70"/>
        <v>y</v>
      </c>
      <c r="AX361" t="str">
        <f t="shared" si="71"/>
        <v>y</v>
      </c>
      <c r="AZ361">
        <v>0</v>
      </c>
      <c r="BA361" s="77">
        <f t="shared" si="72"/>
        <v>0</v>
      </c>
      <c r="BC361">
        <v>0</v>
      </c>
      <c r="BD361" s="77">
        <f t="shared" si="73"/>
        <v>0</v>
      </c>
      <c r="BF361">
        <v>0</v>
      </c>
      <c r="BG361" s="107">
        <f t="shared" si="74"/>
        <v>0</v>
      </c>
      <c r="BI361">
        <v>0</v>
      </c>
      <c r="BJ361" s="107">
        <f t="shared" si="75"/>
        <v>0</v>
      </c>
      <c r="BL361">
        <v>0</v>
      </c>
      <c r="BM361" s="117">
        <f t="shared" si="76"/>
        <v>0</v>
      </c>
      <c r="BO361">
        <v>0</v>
      </c>
      <c r="BP361" s="107">
        <f t="shared" si="77"/>
        <v>0</v>
      </c>
    </row>
    <row r="362" spans="1:68">
      <c r="A362" s="48">
        <v>357</v>
      </c>
      <c r="B362" s="48"/>
      <c r="C362" s="48"/>
      <c r="D362" s="67"/>
      <c r="E362" s="67"/>
      <c r="F362" s="67"/>
      <c r="G362" s="67" t="s">
        <v>550</v>
      </c>
      <c r="H362" s="67"/>
      <c r="I362" s="67"/>
      <c r="J362" s="54">
        <v>0</v>
      </c>
      <c r="K362" s="54">
        <v>0</v>
      </c>
      <c r="L362" s="54">
        <v>0</v>
      </c>
      <c r="M362" s="54">
        <v>0</v>
      </c>
      <c r="N362" s="54">
        <v>0</v>
      </c>
      <c r="O362" s="54">
        <v>0</v>
      </c>
      <c r="P362" s="54">
        <v>0</v>
      </c>
      <c r="Q362" s="54">
        <v>0</v>
      </c>
      <c r="R362" s="54">
        <v>0</v>
      </c>
      <c r="S362" s="65">
        <v>0</v>
      </c>
      <c r="T362" s="65">
        <v>0</v>
      </c>
      <c r="U362" s="101">
        <v>0</v>
      </c>
      <c r="V362" s="77">
        <v>0</v>
      </c>
      <c r="W362" s="105">
        <v>0</v>
      </c>
      <c r="X362" s="105">
        <v>0</v>
      </c>
      <c r="Y362" s="105">
        <v>0</v>
      </c>
      <c r="Z362" s="105">
        <v>0</v>
      </c>
      <c r="AA362" s="105">
        <v>0</v>
      </c>
      <c r="AB362" s="105">
        <v>0</v>
      </c>
      <c r="AC362" s="105">
        <v>0</v>
      </c>
      <c r="AD362" s="105">
        <v>0</v>
      </c>
      <c r="AE362" s="105">
        <v>0</v>
      </c>
      <c r="AF362" s="105">
        <v>0</v>
      </c>
      <c r="AG362" s="105">
        <v>0</v>
      </c>
      <c r="AH362" s="105">
        <v>0</v>
      </c>
      <c r="AI362" s="90">
        <v>0</v>
      </c>
      <c r="AJ362" s="79">
        <f t="shared" si="65"/>
        <v>0</v>
      </c>
      <c r="AL362" s="83"/>
      <c r="AM362" s="83"/>
      <c r="AN362" s="83"/>
      <c r="AO362" s="83" t="s">
        <v>550</v>
      </c>
      <c r="AP362" s="83"/>
      <c r="AQ362" s="83"/>
      <c r="AS362" t="str">
        <f t="shared" si="66"/>
        <v>y</v>
      </c>
      <c r="AT362" t="str">
        <f t="shared" si="67"/>
        <v>y</v>
      </c>
      <c r="AU362" t="str">
        <f t="shared" si="68"/>
        <v>y</v>
      </c>
      <c r="AV362" t="str">
        <f t="shared" si="69"/>
        <v>y</v>
      </c>
      <c r="AW362" t="str">
        <f t="shared" si="70"/>
        <v>y</v>
      </c>
      <c r="AX362" t="str">
        <f t="shared" si="71"/>
        <v>y</v>
      </c>
      <c r="AZ362">
        <v>0</v>
      </c>
      <c r="BA362" s="77">
        <f t="shared" si="72"/>
        <v>0</v>
      </c>
      <c r="BC362">
        <v>0</v>
      </c>
      <c r="BD362" s="77">
        <f t="shared" si="73"/>
        <v>0</v>
      </c>
      <c r="BF362">
        <v>0</v>
      </c>
      <c r="BG362" s="107">
        <f t="shared" si="74"/>
        <v>0</v>
      </c>
      <c r="BI362">
        <v>0</v>
      </c>
      <c r="BJ362" s="107">
        <f t="shared" si="75"/>
        <v>0</v>
      </c>
      <c r="BL362">
        <v>0</v>
      </c>
      <c r="BM362" s="117">
        <f t="shared" si="76"/>
        <v>0</v>
      </c>
      <c r="BO362">
        <v>0</v>
      </c>
      <c r="BP362" s="107">
        <f t="shared" si="77"/>
        <v>0</v>
      </c>
    </row>
    <row r="363" spans="1:68">
      <c r="A363" s="48">
        <v>358</v>
      </c>
      <c r="B363" s="48"/>
      <c r="C363" s="48"/>
      <c r="D363" s="66"/>
      <c r="E363" s="66"/>
      <c r="F363" s="66" t="s">
        <v>295</v>
      </c>
      <c r="G363" s="66"/>
      <c r="H363" s="66"/>
      <c r="I363" s="66"/>
      <c r="J363" s="54">
        <v>167007729</v>
      </c>
      <c r="K363" s="54">
        <v>4139367639</v>
      </c>
      <c r="L363" s="54">
        <v>3595528743</v>
      </c>
      <c r="M363" s="54">
        <v>10504230624</v>
      </c>
      <c r="N363" s="54">
        <v>3435000187</v>
      </c>
      <c r="O363" s="54">
        <v>3506490632</v>
      </c>
      <c r="P363" s="54">
        <v>7861116661</v>
      </c>
      <c r="Q363" s="54">
        <v>8714361515</v>
      </c>
      <c r="R363" s="54">
        <v>7467678302</v>
      </c>
      <c r="S363" s="65">
        <v>6929145717</v>
      </c>
      <c r="T363" s="65">
        <v>1528212740</v>
      </c>
      <c r="U363" s="101">
        <v>49886675365</v>
      </c>
      <c r="V363" s="77">
        <v>45036626892</v>
      </c>
      <c r="W363" s="105">
        <v>16595580127</v>
      </c>
      <c r="X363" s="105">
        <v>16731739774</v>
      </c>
      <c r="Y363" s="105">
        <v>955993600</v>
      </c>
      <c r="Z363" s="105">
        <v>1681344000</v>
      </c>
      <c r="AA363" s="105">
        <v>486124800</v>
      </c>
      <c r="AB363" s="105">
        <v>2488153600</v>
      </c>
      <c r="AC363" s="105">
        <v>864646400</v>
      </c>
      <c r="AD363" s="105">
        <v>1244125500</v>
      </c>
      <c r="AE363" s="105">
        <v>971034600</v>
      </c>
      <c r="AF363" s="105">
        <v>471820000</v>
      </c>
      <c r="AG363" s="105">
        <v>955993600</v>
      </c>
      <c r="AH363" s="105">
        <v>0</v>
      </c>
      <c r="AI363" s="90">
        <v>0</v>
      </c>
      <c r="AJ363" s="79">
        <f t="shared" si="65"/>
        <v>0</v>
      </c>
      <c r="AL363" s="82"/>
      <c r="AM363" s="82"/>
      <c r="AN363" s="82" t="s">
        <v>295</v>
      </c>
      <c r="AO363" s="82"/>
      <c r="AP363" s="82"/>
      <c r="AQ363" s="82"/>
      <c r="AS363" t="str">
        <f t="shared" si="66"/>
        <v>y</v>
      </c>
      <c r="AT363" t="str">
        <f t="shared" si="67"/>
        <v>y</v>
      </c>
      <c r="AU363" t="str">
        <f t="shared" si="68"/>
        <v>y</v>
      </c>
      <c r="AV363" t="str">
        <f t="shared" si="69"/>
        <v>y</v>
      </c>
      <c r="AW363" t="str">
        <f t="shared" si="70"/>
        <v>y</v>
      </c>
      <c r="AX363" t="str">
        <f t="shared" si="71"/>
        <v>y</v>
      </c>
      <c r="AZ363">
        <v>45036626892</v>
      </c>
      <c r="BA363" s="77">
        <f t="shared" si="72"/>
        <v>0</v>
      </c>
      <c r="BC363">
        <v>45036626892</v>
      </c>
      <c r="BD363" s="77">
        <f t="shared" si="73"/>
        <v>0</v>
      </c>
      <c r="BF363">
        <v>1681344000</v>
      </c>
      <c r="BG363" s="107">
        <f t="shared" si="74"/>
        <v>0</v>
      </c>
      <c r="BI363">
        <v>486124800</v>
      </c>
      <c r="BJ363" s="107">
        <f t="shared" si="75"/>
        <v>0</v>
      </c>
      <c r="BL363">
        <v>864646400</v>
      </c>
      <c r="BM363" s="117">
        <f t="shared" si="76"/>
        <v>0</v>
      </c>
      <c r="BO363">
        <v>1244125500</v>
      </c>
      <c r="BP363" s="107">
        <f t="shared" si="77"/>
        <v>0</v>
      </c>
    </row>
    <row r="364" spans="1:68">
      <c r="A364" s="48">
        <v>359</v>
      </c>
      <c r="B364" s="48"/>
      <c r="C364" s="48"/>
      <c r="D364" s="67"/>
      <c r="E364" s="67"/>
      <c r="F364" s="67"/>
      <c r="G364" s="67" t="s">
        <v>551</v>
      </c>
      <c r="H364" s="67"/>
      <c r="I364" s="67"/>
      <c r="J364" s="54">
        <v>167007729</v>
      </c>
      <c r="K364" s="54">
        <v>4139367639</v>
      </c>
      <c r="L364" s="54">
        <v>3595528743</v>
      </c>
      <c r="M364" s="54">
        <v>10504230624</v>
      </c>
      <c r="N364" s="54">
        <v>3435000187</v>
      </c>
      <c r="O364" s="54">
        <v>3506490632</v>
      </c>
      <c r="P364" s="54">
        <v>7861116661</v>
      </c>
      <c r="Q364" s="54">
        <v>8714361515</v>
      </c>
      <c r="R364" s="54">
        <v>7467678302</v>
      </c>
      <c r="S364" s="65">
        <v>6929145717</v>
      </c>
      <c r="T364" s="65">
        <v>1528212740</v>
      </c>
      <c r="U364" s="101">
        <v>49886675365</v>
      </c>
      <c r="V364" s="77">
        <v>45036626892</v>
      </c>
      <c r="W364" s="105">
        <v>16595580127</v>
      </c>
      <c r="X364" s="105">
        <v>16731739774</v>
      </c>
      <c r="Y364" s="105">
        <v>955993600</v>
      </c>
      <c r="Z364" s="105">
        <v>1681344000</v>
      </c>
      <c r="AA364" s="105">
        <v>486124800</v>
      </c>
      <c r="AB364" s="105">
        <v>2488153600</v>
      </c>
      <c r="AC364" s="105">
        <v>864646400</v>
      </c>
      <c r="AD364" s="105">
        <v>1244125500</v>
      </c>
      <c r="AE364" s="105">
        <v>971034600</v>
      </c>
      <c r="AF364" s="105">
        <v>471820000</v>
      </c>
      <c r="AG364" s="105">
        <v>955993600</v>
      </c>
      <c r="AH364" s="105">
        <v>0</v>
      </c>
      <c r="AI364" s="90">
        <v>0</v>
      </c>
      <c r="AJ364" s="79">
        <f t="shared" si="65"/>
        <v>0</v>
      </c>
      <c r="AL364" s="83"/>
      <c r="AM364" s="83"/>
      <c r="AN364" s="83"/>
      <c r="AO364" s="83" t="s">
        <v>551</v>
      </c>
      <c r="AP364" s="83"/>
      <c r="AQ364" s="83"/>
      <c r="AS364" t="str">
        <f t="shared" si="66"/>
        <v>y</v>
      </c>
      <c r="AT364" t="str">
        <f t="shared" si="67"/>
        <v>y</v>
      </c>
      <c r="AU364" t="str">
        <f t="shared" si="68"/>
        <v>y</v>
      </c>
      <c r="AV364" t="str">
        <f t="shared" si="69"/>
        <v>y</v>
      </c>
      <c r="AW364" t="str">
        <f t="shared" si="70"/>
        <v>y</v>
      </c>
      <c r="AX364" t="str">
        <f t="shared" si="71"/>
        <v>y</v>
      </c>
      <c r="AZ364">
        <v>45036626892</v>
      </c>
      <c r="BA364" s="77">
        <f t="shared" si="72"/>
        <v>0</v>
      </c>
      <c r="BC364">
        <v>45036626892</v>
      </c>
      <c r="BD364" s="77">
        <f t="shared" si="73"/>
        <v>0</v>
      </c>
      <c r="BF364">
        <v>1681344000</v>
      </c>
      <c r="BG364" s="107">
        <f t="shared" si="74"/>
        <v>0</v>
      </c>
      <c r="BI364">
        <v>486124800</v>
      </c>
      <c r="BJ364" s="107">
        <f t="shared" si="75"/>
        <v>0</v>
      </c>
      <c r="BL364">
        <v>864646400</v>
      </c>
      <c r="BM364" s="117">
        <f t="shared" si="76"/>
        <v>0</v>
      </c>
      <c r="BO364">
        <v>1244125500</v>
      </c>
      <c r="BP364" s="107">
        <f t="shared" si="77"/>
        <v>0</v>
      </c>
    </row>
    <row r="365" spans="1:68">
      <c r="A365" s="48">
        <v>360</v>
      </c>
      <c r="B365" s="48"/>
      <c r="C365" s="48"/>
      <c r="D365" s="67"/>
      <c r="E365" s="67"/>
      <c r="F365" s="67"/>
      <c r="G365" s="67" t="s">
        <v>552</v>
      </c>
      <c r="H365" s="67"/>
      <c r="I365" s="67"/>
      <c r="J365" s="54">
        <v>0</v>
      </c>
      <c r="K365" s="54">
        <v>0</v>
      </c>
      <c r="L365" s="54">
        <v>0</v>
      </c>
      <c r="M365" s="54">
        <v>0</v>
      </c>
      <c r="N365" s="54">
        <v>0</v>
      </c>
      <c r="O365" s="54">
        <v>0</v>
      </c>
      <c r="P365" s="54">
        <v>0</v>
      </c>
      <c r="Q365" s="54">
        <v>0</v>
      </c>
      <c r="R365" s="54">
        <v>0</v>
      </c>
      <c r="S365" s="65">
        <v>0</v>
      </c>
      <c r="T365" s="65">
        <v>0</v>
      </c>
      <c r="U365" s="101">
        <v>0</v>
      </c>
      <c r="V365" s="77">
        <v>0</v>
      </c>
      <c r="W365" s="105">
        <v>0</v>
      </c>
      <c r="X365" s="105">
        <v>0</v>
      </c>
      <c r="Y365" s="105">
        <v>0</v>
      </c>
      <c r="Z365" s="105">
        <v>0</v>
      </c>
      <c r="AA365" s="105">
        <v>0</v>
      </c>
      <c r="AB365" s="105">
        <v>0</v>
      </c>
      <c r="AC365" s="105">
        <v>0</v>
      </c>
      <c r="AD365" s="105">
        <v>0</v>
      </c>
      <c r="AE365" s="105">
        <v>0</v>
      </c>
      <c r="AF365" s="105">
        <v>0</v>
      </c>
      <c r="AG365" s="105">
        <v>0</v>
      </c>
      <c r="AH365" s="105">
        <v>0</v>
      </c>
      <c r="AI365" s="90">
        <v>0</v>
      </c>
      <c r="AJ365" s="79">
        <f t="shared" si="65"/>
        <v>0</v>
      </c>
      <c r="AL365" s="83"/>
      <c r="AM365" s="83"/>
      <c r="AN365" s="83"/>
      <c r="AO365" s="83" t="s">
        <v>552</v>
      </c>
      <c r="AP365" s="83"/>
      <c r="AQ365" s="83"/>
      <c r="AS365" t="str">
        <f t="shared" si="66"/>
        <v>y</v>
      </c>
      <c r="AT365" t="str">
        <f t="shared" si="67"/>
        <v>y</v>
      </c>
      <c r="AU365" t="str">
        <f t="shared" si="68"/>
        <v>y</v>
      </c>
      <c r="AV365" t="str">
        <f t="shared" si="69"/>
        <v>y</v>
      </c>
      <c r="AW365" t="str">
        <f t="shared" si="70"/>
        <v>y</v>
      </c>
      <c r="AX365" t="str">
        <f t="shared" si="71"/>
        <v>y</v>
      </c>
      <c r="AZ365">
        <v>0</v>
      </c>
      <c r="BA365" s="77">
        <f t="shared" si="72"/>
        <v>0</v>
      </c>
      <c r="BC365">
        <v>0</v>
      </c>
      <c r="BD365" s="77">
        <f t="shared" si="73"/>
        <v>0</v>
      </c>
      <c r="BF365">
        <v>0</v>
      </c>
      <c r="BG365" s="107">
        <f t="shared" si="74"/>
        <v>0</v>
      </c>
      <c r="BI365">
        <v>0</v>
      </c>
      <c r="BJ365" s="107">
        <f t="shared" si="75"/>
        <v>0</v>
      </c>
      <c r="BL365">
        <v>0</v>
      </c>
      <c r="BM365" s="117">
        <f t="shared" si="76"/>
        <v>0</v>
      </c>
      <c r="BO365">
        <v>0</v>
      </c>
      <c r="BP365" s="107">
        <f t="shared" si="77"/>
        <v>0</v>
      </c>
    </row>
    <row r="366" spans="1:68">
      <c r="A366" s="48">
        <v>361</v>
      </c>
      <c r="B366" s="48"/>
      <c r="C366" s="48"/>
      <c r="D366" s="67"/>
      <c r="E366" s="67" t="s">
        <v>190</v>
      </c>
      <c r="F366" s="67"/>
      <c r="G366" s="67"/>
      <c r="H366" s="67"/>
      <c r="I366" s="67"/>
      <c r="J366" s="54">
        <v>0</v>
      </c>
      <c r="K366" s="54">
        <v>0</v>
      </c>
      <c r="L366" s="54">
        <v>0</v>
      </c>
      <c r="M366" s="54">
        <v>0</v>
      </c>
      <c r="N366" s="54">
        <v>0</v>
      </c>
      <c r="O366" s="54">
        <v>0</v>
      </c>
      <c r="P366" s="54">
        <v>0</v>
      </c>
      <c r="Q366" s="54">
        <v>0</v>
      </c>
      <c r="R366" s="54">
        <v>0</v>
      </c>
      <c r="S366" s="65">
        <v>0</v>
      </c>
      <c r="T366" s="65">
        <v>0</v>
      </c>
      <c r="U366" s="101">
        <v>0</v>
      </c>
      <c r="V366" s="77">
        <v>0</v>
      </c>
      <c r="W366" s="105">
        <v>0</v>
      </c>
      <c r="X366" s="105">
        <v>0</v>
      </c>
      <c r="Y366" s="105">
        <v>0</v>
      </c>
      <c r="Z366" s="105">
        <v>0</v>
      </c>
      <c r="AA366" s="105">
        <v>0</v>
      </c>
      <c r="AB366" s="105">
        <v>0</v>
      </c>
      <c r="AC366" s="105">
        <v>0</v>
      </c>
      <c r="AD366" s="105">
        <v>0</v>
      </c>
      <c r="AE366" s="105">
        <v>0</v>
      </c>
      <c r="AF366" s="105">
        <v>0</v>
      </c>
      <c r="AG366" s="105">
        <v>0</v>
      </c>
      <c r="AH366" s="105">
        <v>0</v>
      </c>
      <c r="AI366" s="90">
        <v>0</v>
      </c>
      <c r="AJ366" s="79">
        <f t="shared" si="65"/>
        <v>0</v>
      </c>
      <c r="AL366" s="83"/>
      <c r="AM366" s="83" t="s">
        <v>190</v>
      </c>
      <c r="AN366" s="83"/>
      <c r="AO366" s="83"/>
      <c r="AP366" s="83"/>
      <c r="AQ366" s="83"/>
      <c r="AS366" t="str">
        <f t="shared" si="66"/>
        <v>y</v>
      </c>
      <c r="AT366" t="str">
        <f t="shared" si="67"/>
        <v>y</v>
      </c>
      <c r="AU366" t="str">
        <f t="shared" si="68"/>
        <v>y</v>
      </c>
      <c r="AV366" t="str">
        <f t="shared" si="69"/>
        <v>y</v>
      </c>
      <c r="AW366" t="str">
        <f t="shared" si="70"/>
        <v>y</v>
      </c>
      <c r="AX366" t="str">
        <f t="shared" si="71"/>
        <v>y</v>
      </c>
      <c r="AZ366">
        <v>0</v>
      </c>
      <c r="BA366" s="77">
        <f t="shared" si="72"/>
        <v>0</v>
      </c>
      <c r="BC366">
        <v>0</v>
      </c>
      <c r="BD366" s="77">
        <f t="shared" si="73"/>
        <v>0</v>
      </c>
      <c r="BF366">
        <v>0</v>
      </c>
      <c r="BG366" s="107">
        <f t="shared" si="74"/>
        <v>0</v>
      </c>
      <c r="BI366">
        <v>0</v>
      </c>
      <c r="BJ366" s="107">
        <f t="shared" si="75"/>
        <v>0</v>
      </c>
      <c r="BL366">
        <v>0</v>
      </c>
      <c r="BM366" s="117">
        <f t="shared" si="76"/>
        <v>0</v>
      </c>
      <c r="BO366">
        <v>0</v>
      </c>
      <c r="BP366" s="107">
        <f t="shared" si="77"/>
        <v>0</v>
      </c>
    </row>
    <row r="367" spans="1:68">
      <c r="A367" s="48">
        <v>362</v>
      </c>
      <c r="B367" s="48"/>
      <c r="C367" s="48"/>
      <c r="D367" s="66" t="s">
        <v>192</v>
      </c>
      <c r="E367" s="66"/>
      <c r="F367" s="66"/>
      <c r="G367" s="66"/>
      <c r="H367" s="66"/>
      <c r="I367" s="66"/>
      <c r="J367" s="54">
        <v>0</v>
      </c>
      <c r="K367" s="54">
        <v>0</v>
      </c>
      <c r="L367" s="54">
        <v>0</v>
      </c>
      <c r="M367" s="54">
        <v>0</v>
      </c>
      <c r="N367" s="54">
        <v>0</v>
      </c>
      <c r="O367" s="54">
        <v>0</v>
      </c>
      <c r="P367" s="54">
        <v>0</v>
      </c>
      <c r="Q367" s="54">
        <v>0</v>
      </c>
      <c r="R367" s="54">
        <v>0</v>
      </c>
      <c r="S367" s="65">
        <v>29767844863</v>
      </c>
      <c r="T367" s="65">
        <v>87700896228</v>
      </c>
      <c r="U367" s="101">
        <v>250033255836</v>
      </c>
      <c r="V367" s="77">
        <v>481783038943</v>
      </c>
      <c r="W367" s="105">
        <v>585727173867</v>
      </c>
      <c r="X367" s="105">
        <v>681793107407</v>
      </c>
      <c r="Y367" s="105">
        <v>641302070691</v>
      </c>
      <c r="Z367" s="105">
        <v>533412009117</v>
      </c>
      <c r="AA367" s="105">
        <v>474385289033</v>
      </c>
      <c r="AB367" s="105">
        <v>471386635883</v>
      </c>
      <c r="AC367" s="105">
        <v>378594727796</v>
      </c>
      <c r="AD367" s="105">
        <v>456127194184</v>
      </c>
      <c r="AE367" s="105">
        <v>456729029235</v>
      </c>
      <c r="AF367" s="105">
        <v>430602973341</v>
      </c>
      <c r="AG367" s="105">
        <v>641302070691</v>
      </c>
      <c r="AH367" s="105">
        <v>425626610905</v>
      </c>
      <c r="AI367" s="90">
        <v>425626610905</v>
      </c>
      <c r="AJ367" s="79">
        <f t="shared" si="65"/>
        <v>0</v>
      </c>
      <c r="AL367" s="82" t="s">
        <v>192</v>
      </c>
      <c r="AM367" s="82"/>
      <c r="AN367" s="82"/>
      <c r="AO367" s="82"/>
      <c r="AP367" s="82"/>
      <c r="AQ367" s="82"/>
      <c r="AS367" t="str">
        <f t="shared" si="66"/>
        <v>y</v>
      </c>
      <c r="AT367" t="str">
        <f t="shared" si="67"/>
        <v>y</v>
      </c>
      <c r="AU367" t="str">
        <f t="shared" si="68"/>
        <v>y</v>
      </c>
      <c r="AV367" t="str">
        <f t="shared" si="69"/>
        <v>y</v>
      </c>
      <c r="AW367" t="str">
        <f t="shared" si="70"/>
        <v>y</v>
      </c>
      <c r="AX367" t="str">
        <f t="shared" si="71"/>
        <v>y</v>
      </c>
      <c r="AZ367">
        <v>481783038943</v>
      </c>
      <c r="BA367" s="77">
        <f t="shared" si="72"/>
        <v>0</v>
      </c>
      <c r="BC367">
        <v>481783038943</v>
      </c>
      <c r="BD367" s="77">
        <f t="shared" si="73"/>
        <v>0</v>
      </c>
      <c r="BF367">
        <v>533412009117</v>
      </c>
      <c r="BG367" s="107">
        <f t="shared" si="74"/>
        <v>0</v>
      </c>
      <c r="BI367">
        <v>474385289033</v>
      </c>
      <c r="BJ367" s="107">
        <f t="shared" si="75"/>
        <v>0</v>
      </c>
      <c r="BL367">
        <v>378594727796</v>
      </c>
      <c r="BM367" s="117">
        <f t="shared" si="76"/>
        <v>0</v>
      </c>
      <c r="BO367">
        <v>456127194184</v>
      </c>
      <c r="BP367" s="107">
        <f t="shared" si="77"/>
        <v>0</v>
      </c>
    </row>
    <row r="368" spans="1:68">
      <c r="A368" s="48">
        <v>363</v>
      </c>
      <c r="B368" s="48"/>
      <c r="C368" s="48"/>
      <c r="D368" s="67"/>
      <c r="E368" s="67" t="s">
        <v>193</v>
      </c>
      <c r="F368" s="67"/>
      <c r="G368" s="67"/>
      <c r="H368" s="67"/>
      <c r="I368" s="67"/>
      <c r="J368" s="54">
        <v>0</v>
      </c>
      <c r="K368" s="54">
        <v>0</v>
      </c>
      <c r="L368" s="54">
        <v>0</v>
      </c>
      <c r="M368" s="54">
        <v>0</v>
      </c>
      <c r="N368" s="54">
        <v>0</v>
      </c>
      <c r="O368" s="54">
        <v>0</v>
      </c>
      <c r="P368" s="54">
        <v>0</v>
      </c>
      <c r="Q368" s="54">
        <v>0</v>
      </c>
      <c r="R368" s="54">
        <v>0</v>
      </c>
      <c r="S368" s="65">
        <v>0</v>
      </c>
      <c r="T368" s="65">
        <v>0</v>
      </c>
      <c r="U368" s="101">
        <v>0</v>
      </c>
      <c r="V368" s="77">
        <v>0</v>
      </c>
      <c r="W368" s="105">
        <v>0</v>
      </c>
      <c r="X368" s="105">
        <v>99907013752</v>
      </c>
      <c r="Y368" s="105">
        <v>100698451384</v>
      </c>
      <c r="Z368" s="105">
        <v>102121361769</v>
      </c>
      <c r="AA368" s="105">
        <v>102604836353</v>
      </c>
      <c r="AB368" s="105">
        <v>0</v>
      </c>
      <c r="AC368" s="105">
        <v>0</v>
      </c>
      <c r="AD368" s="105">
        <v>0</v>
      </c>
      <c r="AE368" s="105">
        <v>0</v>
      </c>
      <c r="AF368" s="105">
        <v>0</v>
      </c>
      <c r="AG368" s="105">
        <v>100698451384</v>
      </c>
      <c r="AH368" s="105">
        <v>0</v>
      </c>
      <c r="AI368" s="90">
        <v>0</v>
      </c>
      <c r="AJ368" s="79">
        <f t="shared" si="65"/>
        <v>0</v>
      </c>
      <c r="AL368" s="83"/>
      <c r="AM368" s="83" t="s">
        <v>193</v>
      </c>
      <c r="AN368" s="83"/>
      <c r="AO368" s="83"/>
      <c r="AP368" s="83"/>
      <c r="AQ368" s="83"/>
      <c r="AS368" t="str">
        <f t="shared" si="66"/>
        <v>y</v>
      </c>
      <c r="AT368" t="str">
        <f t="shared" si="67"/>
        <v>y</v>
      </c>
      <c r="AU368" t="str">
        <f t="shared" si="68"/>
        <v>y</v>
      </c>
      <c r="AV368" t="str">
        <f t="shared" si="69"/>
        <v>y</v>
      </c>
      <c r="AW368" t="str">
        <f t="shared" si="70"/>
        <v>y</v>
      </c>
      <c r="AX368" t="str">
        <f t="shared" si="71"/>
        <v>y</v>
      </c>
      <c r="AZ368">
        <v>0</v>
      </c>
      <c r="BA368" s="77">
        <f t="shared" si="72"/>
        <v>0</v>
      </c>
      <c r="BC368">
        <v>0</v>
      </c>
      <c r="BD368" s="77">
        <f t="shared" si="73"/>
        <v>0</v>
      </c>
      <c r="BF368">
        <v>102121361769</v>
      </c>
      <c r="BG368" s="107">
        <f t="shared" si="74"/>
        <v>0</v>
      </c>
      <c r="BI368">
        <v>102604836353</v>
      </c>
      <c r="BJ368" s="107">
        <f t="shared" si="75"/>
        <v>0</v>
      </c>
      <c r="BL368">
        <v>0</v>
      </c>
      <c r="BM368" s="117">
        <f t="shared" si="76"/>
        <v>0</v>
      </c>
      <c r="BO368">
        <v>0</v>
      </c>
      <c r="BP368" s="107">
        <f t="shared" si="77"/>
        <v>0</v>
      </c>
    </row>
    <row r="369" spans="1:68">
      <c r="A369" s="48">
        <v>364</v>
      </c>
      <c r="B369" s="48"/>
      <c r="C369" s="48"/>
      <c r="D369" s="67"/>
      <c r="E369" s="67" t="s">
        <v>194</v>
      </c>
      <c r="F369" s="67"/>
      <c r="G369" s="67"/>
      <c r="H369" s="67"/>
      <c r="I369" s="67"/>
      <c r="J369" s="54">
        <v>0</v>
      </c>
      <c r="K369" s="54">
        <v>0</v>
      </c>
      <c r="L369" s="54">
        <v>0</v>
      </c>
      <c r="M369" s="54">
        <v>0</v>
      </c>
      <c r="N369" s="54">
        <v>0</v>
      </c>
      <c r="O369" s="54">
        <v>0</v>
      </c>
      <c r="P369" s="54">
        <v>0</v>
      </c>
      <c r="Q369" s="54">
        <v>0</v>
      </c>
      <c r="R369" s="54">
        <v>0</v>
      </c>
      <c r="S369" s="65">
        <v>29767844863</v>
      </c>
      <c r="T369" s="65">
        <v>83338736749</v>
      </c>
      <c r="U369" s="101">
        <v>249048853473</v>
      </c>
      <c r="V369" s="77">
        <v>480815225830</v>
      </c>
      <c r="W369" s="105">
        <v>584000333032</v>
      </c>
      <c r="X369" s="105">
        <v>580888911288</v>
      </c>
      <c r="Y369" s="105">
        <v>539854169754</v>
      </c>
      <c r="Z369" s="105">
        <v>430554230451</v>
      </c>
      <c r="AA369" s="105">
        <v>371780452680</v>
      </c>
      <c r="AB369" s="105">
        <v>471386635883</v>
      </c>
      <c r="AC369" s="105">
        <v>378594727796</v>
      </c>
      <c r="AD369" s="105">
        <v>456127194184</v>
      </c>
      <c r="AE369" s="105">
        <v>456729029235</v>
      </c>
      <c r="AF369" s="105">
        <v>430602973341</v>
      </c>
      <c r="AG369" s="105">
        <v>539854169754</v>
      </c>
      <c r="AH369" s="105">
        <v>425626610905</v>
      </c>
      <c r="AI369" s="90">
        <v>425626610905</v>
      </c>
      <c r="AJ369" s="79">
        <f t="shared" si="65"/>
        <v>0</v>
      </c>
      <c r="AL369" s="83"/>
      <c r="AM369" s="83" t="s">
        <v>194</v>
      </c>
      <c r="AN369" s="83"/>
      <c r="AO369" s="83"/>
      <c r="AP369" s="83"/>
      <c r="AQ369" s="83"/>
      <c r="AS369" t="str">
        <f t="shared" si="66"/>
        <v>y</v>
      </c>
      <c r="AT369" t="str">
        <f t="shared" si="67"/>
        <v>y</v>
      </c>
      <c r="AU369" t="str">
        <f t="shared" si="68"/>
        <v>y</v>
      </c>
      <c r="AV369" t="str">
        <f t="shared" si="69"/>
        <v>y</v>
      </c>
      <c r="AW369" t="str">
        <f t="shared" si="70"/>
        <v>y</v>
      </c>
      <c r="AX369" t="str">
        <f t="shared" si="71"/>
        <v>y</v>
      </c>
      <c r="AZ369">
        <v>480815225830</v>
      </c>
      <c r="BA369" s="77">
        <f t="shared" si="72"/>
        <v>0</v>
      </c>
      <c r="BC369">
        <v>480815225830</v>
      </c>
      <c r="BD369" s="77">
        <f t="shared" si="73"/>
        <v>0</v>
      </c>
      <c r="BF369">
        <v>430554230451</v>
      </c>
      <c r="BG369" s="107">
        <f t="shared" si="74"/>
        <v>0</v>
      </c>
      <c r="BI369">
        <v>371780452680</v>
      </c>
      <c r="BJ369" s="107">
        <f t="shared" si="75"/>
        <v>0</v>
      </c>
      <c r="BL369">
        <v>378594727796</v>
      </c>
      <c r="BM369" s="117">
        <f t="shared" si="76"/>
        <v>0</v>
      </c>
      <c r="BO369">
        <v>456127194184</v>
      </c>
      <c r="BP369" s="107">
        <f t="shared" si="77"/>
        <v>0</v>
      </c>
    </row>
    <row r="370" spans="1:68">
      <c r="A370" s="48">
        <v>365</v>
      </c>
      <c r="B370" s="48"/>
      <c r="C370" s="48"/>
      <c r="D370" s="67"/>
      <c r="E370" s="67" t="s">
        <v>195</v>
      </c>
      <c r="F370" s="67"/>
      <c r="G370" s="67"/>
      <c r="H370" s="67"/>
      <c r="I370" s="73"/>
      <c r="J370" s="54">
        <v>0</v>
      </c>
      <c r="K370" s="54">
        <v>0</v>
      </c>
      <c r="L370" s="54">
        <v>0</v>
      </c>
      <c r="M370" s="54">
        <v>0</v>
      </c>
      <c r="N370" s="54">
        <v>0</v>
      </c>
      <c r="O370" s="54">
        <v>0</v>
      </c>
      <c r="P370" s="54">
        <v>0</v>
      </c>
      <c r="Q370" s="54">
        <v>0</v>
      </c>
      <c r="R370" s="54">
        <v>0</v>
      </c>
      <c r="S370" s="65">
        <v>0</v>
      </c>
      <c r="T370" s="65">
        <v>0</v>
      </c>
      <c r="U370" s="101">
        <v>0</v>
      </c>
      <c r="V370" s="77">
        <v>0</v>
      </c>
      <c r="W370" s="105">
        <v>0</v>
      </c>
      <c r="X370" s="105">
        <v>0</v>
      </c>
      <c r="Y370" s="105">
        <v>0</v>
      </c>
      <c r="Z370" s="105">
        <v>0</v>
      </c>
      <c r="AA370" s="105">
        <v>0</v>
      </c>
      <c r="AB370" s="105">
        <v>0</v>
      </c>
      <c r="AC370" s="105">
        <v>0</v>
      </c>
      <c r="AD370" s="105">
        <v>0</v>
      </c>
      <c r="AE370" s="105">
        <v>0</v>
      </c>
      <c r="AF370" s="105">
        <v>0</v>
      </c>
      <c r="AG370" s="105">
        <v>0</v>
      </c>
      <c r="AH370" s="105">
        <v>0</v>
      </c>
      <c r="AI370" s="90">
        <v>0</v>
      </c>
      <c r="AJ370" s="79">
        <f t="shared" si="65"/>
        <v>0</v>
      </c>
      <c r="AL370" s="83"/>
      <c r="AM370" s="83" t="s">
        <v>195</v>
      </c>
      <c r="AN370" s="83"/>
      <c r="AO370" s="83"/>
      <c r="AP370" s="83"/>
      <c r="AQ370" s="83"/>
      <c r="AS370" t="str">
        <f t="shared" si="66"/>
        <v>y</v>
      </c>
      <c r="AT370" t="str">
        <f t="shared" si="67"/>
        <v>y</v>
      </c>
      <c r="AU370" t="str">
        <f t="shared" si="68"/>
        <v>y</v>
      </c>
      <c r="AV370" t="str">
        <f t="shared" si="69"/>
        <v>y</v>
      </c>
      <c r="AW370" t="str">
        <f t="shared" si="70"/>
        <v>y</v>
      </c>
      <c r="AX370" t="str">
        <f t="shared" si="71"/>
        <v>y</v>
      </c>
      <c r="AZ370">
        <v>0</v>
      </c>
      <c r="BA370" s="77">
        <f t="shared" si="72"/>
        <v>0</v>
      </c>
      <c r="BC370">
        <v>0</v>
      </c>
      <c r="BD370" s="77">
        <f t="shared" si="73"/>
        <v>0</v>
      </c>
      <c r="BF370">
        <v>0</v>
      </c>
      <c r="BG370" s="107">
        <f t="shared" si="74"/>
        <v>0</v>
      </c>
      <c r="BI370">
        <v>0</v>
      </c>
      <c r="BJ370" s="107">
        <f t="shared" si="75"/>
        <v>0</v>
      </c>
      <c r="BL370">
        <v>0</v>
      </c>
      <c r="BM370" s="117">
        <f t="shared" si="76"/>
        <v>0</v>
      </c>
      <c r="BO370">
        <v>0</v>
      </c>
      <c r="BP370" s="107">
        <f t="shared" si="77"/>
        <v>0</v>
      </c>
    </row>
    <row r="371" spans="1:68">
      <c r="A371" s="48">
        <v>366</v>
      </c>
      <c r="B371" s="48"/>
      <c r="C371" s="48"/>
      <c r="D371" s="67"/>
      <c r="E371" s="67" t="s">
        <v>196</v>
      </c>
      <c r="F371" s="67"/>
      <c r="G371" s="67"/>
      <c r="H371" s="67"/>
      <c r="I371" s="67"/>
      <c r="J371" s="54">
        <v>0</v>
      </c>
      <c r="K371" s="54">
        <v>0</v>
      </c>
      <c r="L371" s="54">
        <v>0</v>
      </c>
      <c r="M371" s="54">
        <v>0</v>
      </c>
      <c r="N371" s="54">
        <v>0</v>
      </c>
      <c r="O371" s="54">
        <v>0</v>
      </c>
      <c r="P371" s="54">
        <v>0</v>
      </c>
      <c r="Q371" s="54">
        <v>0</v>
      </c>
      <c r="R371" s="54">
        <v>0</v>
      </c>
      <c r="S371" s="65">
        <v>0</v>
      </c>
      <c r="T371" s="65">
        <v>4362159479</v>
      </c>
      <c r="U371" s="101">
        <v>984402363</v>
      </c>
      <c r="V371" s="77">
        <v>967813113</v>
      </c>
      <c r="W371" s="105">
        <v>1726840835</v>
      </c>
      <c r="X371" s="105">
        <v>997182367</v>
      </c>
      <c r="Y371" s="105">
        <v>749449553</v>
      </c>
      <c r="Z371" s="105">
        <v>736416897</v>
      </c>
      <c r="AA371" s="105">
        <v>0</v>
      </c>
      <c r="AB371" s="105">
        <v>0</v>
      </c>
      <c r="AC371" s="105">
        <v>0</v>
      </c>
      <c r="AD371" s="105">
        <v>0</v>
      </c>
      <c r="AE371" s="105">
        <v>0</v>
      </c>
      <c r="AF371" s="105">
        <v>0</v>
      </c>
      <c r="AG371" s="105">
        <v>749449553</v>
      </c>
      <c r="AH371" s="105">
        <v>0</v>
      </c>
      <c r="AI371" s="90">
        <v>0</v>
      </c>
      <c r="AJ371" s="79">
        <f t="shared" si="65"/>
        <v>0</v>
      </c>
      <c r="AL371" s="83"/>
      <c r="AM371" s="83" t="s">
        <v>196</v>
      </c>
      <c r="AN371" s="83"/>
      <c r="AO371" s="83"/>
      <c r="AP371" s="83"/>
      <c r="AQ371" s="83"/>
      <c r="AS371" t="str">
        <f t="shared" si="66"/>
        <v>y</v>
      </c>
      <c r="AT371" t="str">
        <f t="shared" si="67"/>
        <v>y</v>
      </c>
      <c r="AU371" t="str">
        <f t="shared" si="68"/>
        <v>y</v>
      </c>
      <c r="AV371" t="str">
        <f t="shared" si="69"/>
        <v>y</v>
      </c>
      <c r="AW371" t="str">
        <f t="shared" si="70"/>
        <v>y</v>
      </c>
      <c r="AX371" t="str">
        <f t="shared" si="71"/>
        <v>y</v>
      </c>
      <c r="AZ371">
        <v>967813113</v>
      </c>
      <c r="BA371" s="77">
        <f t="shared" si="72"/>
        <v>0</v>
      </c>
      <c r="BC371">
        <v>967813113</v>
      </c>
      <c r="BD371" s="77">
        <f t="shared" si="73"/>
        <v>0</v>
      </c>
      <c r="BF371">
        <v>736416897</v>
      </c>
      <c r="BG371" s="107">
        <f t="shared" si="74"/>
        <v>0</v>
      </c>
      <c r="BI371">
        <v>0</v>
      </c>
      <c r="BJ371" s="107">
        <f t="shared" si="75"/>
        <v>0</v>
      </c>
      <c r="BL371">
        <v>0</v>
      </c>
      <c r="BM371" s="117">
        <f t="shared" si="76"/>
        <v>0</v>
      </c>
      <c r="BO371">
        <v>0</v>
      </c>
      <c r="BP371" s="107">
        <f t="shared" si="77"/>
        <v>0</v>
      </c>
    </row>
    <row r="372" spans="1:68">
      <c r="A372" s="48">
        <v>367</v>
      </c>
      <c r="B372" s="48"/>
      <c r="C372" s="20" t="s">
        <v>21</v>
      </c>
      <c r="D372" s="66" t="s">
        <v>209</v>
      </c>
      <c r="E372" s="66"/>
      <c r="F372" s="66"/>
      <c r="G372" s="66"/>
      <c r="H372" s="66"/>
      <c r="I372" s="66"/>
      <c r="J372" s="54">
        <v>10782249711915</v>
      </c>
      <c r="K372" s="54">
        <v>10683759574777</v>
      </c>
      <c r="L372" s="54">
        <v>9595774934679</v>
      </c>
      <c r="M372" s="54">
        <v>9893795921494</v>
      </c>
      <c r="N372" s="54">
        <v>9987045450370</v>
      </c>
      <c r="O372" s="54">
        <v>9758233942609</v>
      </c>
      <c r="P372" s="54">
        <v>8900966167880</v>
      </c>
      <c r="Q372" s="54">
        <v>9820757122196</v>
      </c>
      <c r="R372" s="54">
        <v>9879641193099</v>
      </c>
      <c r="S372" s="65">
        <v>12338977664786</v>
      </c>
      <c r="T372" s="65">
        <v>10054002810776</v>
      </c>
      <c r="U372" s="101">
        <v>8860926090706</v>
      </c>
      <c r="V372" s="77">
        <v>9620479170644</v>
      </c>
      <c r="W372" s="105">
        <v>9222960198411</v>
      </c>
      <c r="X372" s="105">
        <v>18853668407354</v>
      </c>
      <c r="Y372" s="105">
        <v>17133370224469.76</v>
      </c>
      <c r="Z372" s="105">
        <v>16759267050021</v>
      </c>
      <c r="AA372" s="105">
        <v>15304654328920</v>
      </c>
      <c r="AB372" s="105">
        <v>14978641856743</v>
      </c>
      <c r="AC372" s="105">
        <v>15310634694393</v>
      </c>
      <c r="AD372" s="105">
        <v>14954619617826</v>
      </c>
      <c r="AE372" s="105">
        <v>16515752361185</v>
      </c>
      <c r="AF372" s="105">
        <v>17720296869680</v>
      </c>
      <c r="AG372" s="105">
        <v>17133370224469.76</v>
      </c>
      <c r="AH372" s="105">
        <v>13774501935891</v>
      </c>
      <c r="AI372" s="90">
        <v>13774501935891</v>
      </c>
      <c r="AJ372" s="79">
        <f t="shared" si="65"/>
        <v>0</v>
      </c>
      <c r="AL372" s="82" t="s">
        <v>209</v>
      </c>
      <c r="AM372" s="82"/>
      <c r="AN372" s="82"/>
      <c r="AO372" s="82"/>
      <c r="AP372" s="82"/>
      <c r="AQ372" s="82"/>
      <c r="AS372" t="str">
        <f t="shared" si="66"/>
        <v>y</v>
      </c>
      <c r="AT372" t="str">
        <f t="shared" si="67"/>
        <v>y</v>
      </c>
      <c r="AU372" t="str">
        <f t="shared" si="68"/>
        <v>y</v>
      </c>
      <c r="AV372" t="str">
        <f t="shared" si="69"/>
        <v>y</v>
      </c>
      <c r="AW372" t="str">
        <f t="shared" si="70"/>
        <v>y</v>
      </c>
      <c r="AX372" t="str">
        <f t="shared" si="71"/>
        <v>y</v>
      </c>
      <c r="AZ372">
        <v>9620479170644</v>
      </c>
      <c r="BA372" s="77">
        <f t="shared" si="72"/>
        <v>0</v>
      </c>
      <c r="BC372">
        <v>9620479170644</v>
      </c>
      <c r="BD372" s="77">
        <f t="shared" si="73"/>
        <v>0</v>
      </c>
      <c r="BF372">
        <v>16759267050021</v>
      </c>
      <c r="BG372" s="107">
        <f t="shared" si="74"/>
        <v>0</v>
      </c>
      <c r="BI372">
        <v>15304654328920</v>
      </c>
      <c r="BJ372" s="107">
        <f t="shared" si="75"/>
        <v>0</v>
      </c>
      <c r="BL372">
        <v>15310634694393</v>
      </c>
      <c r="BM372" s="117">
        <f t="shared" si="76"/>
        <v>0</v>
      </c>
      <c r="BO372">
        <v>14954619617826</v>
      </c>
      <c r="BP372" s="107">
        <f t="shared" si="77"/>
        <v>0</v>
      </c>
    </row>
    <row r="373" spans="1:68">
      <c r="A373" s="48">
        <v>368</v>
      </c>
      <c r="B373" s="48"/>
      <c r="C373" s="48"/>
      <c r="D373" s="69"/>
      <c r="E373" s="69" t="s">
        <v>210</v>
      </c>
      <c r="F373" s="69"/>
      <c r="G373" s="69"/>
      <c r="H373" s="69"/>
      <c r="I373" s="69"/>
      <c r="J373" s="54">
        <v>0</v>
      </c>
      <c r="K373" s="54">
        <v>0</v>
      </c>
      <c r="L373" s="54">
        <v>0</v>
      </c>
      <c r="M373" s="54">
        <v>0</v>
      </c>
      <c r="N373" s="54">
        <v>0</v>
      </c>
      <c r="O373" s="54">
        <v>0</v>
      </c>
      <c r="P373" s="54">
        <v>0</v>
      </c>
      <c r="Q373" s="54">
        <v>0</v>
      </c>
      <c r="R373" s="54">
        <v>0</v>
      </c>
      <c r="S373" s="65">
        <v>0</v>
      </c>
      <c r="T373" s="65">
        <v>0</v>
      </c>
      <c r="U373" s="101">
        <v>0</v>
      </c>
      <c r="V373" s="77">
        <v>0</v>
      </c>
      <c r="W373" s="105">
        <v>0</v>
      </c>
      <c r="X373" s="105">
        <v>0</v>
      </c>
      <c r="Y373" s="105">
        <v>0</v>
      </c>
      <c r="Z373" s="105">
        <v>0</v>
      </c>
      <c r="AA373" s="105">
        <v>0</v>
      </c>
      <c r="AB373" s="105">
        <v>0</v>
      </c>
      <c r="AC373" s="105">
        <v>0</v>
      </c>
      <c r="AD373" s="105">
        <v>0</v>
      </c>
      <c r="AE373" s="105">
        <v>0</v>
      </c>
      <c r="AF373" s="105">
        <v>0</v>
      </c>
      <c r="AG373" s="105">
        <v>0</v>
      </c>
      <c r="AH373" s="105">
        <v>0</v>
      </c>
      <c r="AI373" s="90">
        <v>0</v>
      </c>
      <c r="AJ373" s="79">
        <f t="shared" si="65"/>
        <v>0</v>
      </c>
      <c r="AL373" s="83"/>
      <c r="AM373" s="83" t="s">
        <v>210</v>
      </c>
      <c r="AN373" s="83"/>
      <c r="AO373" s="83"/>
      <c r="AP373" s="83"/>
      <c r="AQ373" s="83"/>
      <c r="AS373" t="str">
        <f t="shared" si="66"/>
        <v>y</v>
      </c>
      <c r="AT373" t="str">
        <f t="shared" si="67"/>
        <v>y</v>
      </c>
      <c r="AU373" t="str">
        <f t="shared" si="68"/>
        <v>y</v>
      </c>
      <c r="AV373" t="str">
        <f t="shared" si="69"/>
        <v>y</v>
      </c>
      <c r="AW373" t="str">
        <f t="shared" si="70"/>
        <v>y</v>
      </c>
      <c r="AX373" t="str">
        <f t="shared" si="71"/>
        <v>y</v>
      </c>
      <c r="AZ373">
        <v>0</v>
      </c>
      <c r="BA373" s="77">
        <f t="shared" si="72"/>
        <v>0</v>
      </c>
      <c r="BC373">
        <v>0</v>
      </c>
      <c r="BD373" s="77">
        <f t="shared" si="73"/>
        <v>0</v>
      </c>
      <c r="BF373">
        <v>0</v>
      </c>
      <c r="BG373" s="107">
        <f t="shared" si="74"/>
        <v>0</v>
      </c>
      <c r="BI373">
        <v>0</v>
      </c>
      <c r="BJ373" s="107">
        <f t="shared" si="75"/>
        <v>0</v>
      </c>
      <c r="BL373">
        <v>0</v>
      </c>
      <c r="BM373" s="117">
        <f t="shared" si="76"/>
        <v>0</v>
      </c>
      <c r="BO373">
        <v>0</v>
      </c>
      <c r="BP373" s="107">
        <f t="shared" si="77"/>
        <v>0</v>
      </c>
    </row>
    <row r="374" spans="1:68">
      <c r="A374" s="48">
        <v>369</v>
      </c>
      <c r="B374" s="48"/>
      <c r="C374" s="48"/>
      <c r="D374" s="69"/>
      <c r="E374" s="69" t="s">
        <v>211</v>
      </c>
      <c r="F374" s="69"/>
      <c r="G374" s="69"/>
      <c r="H374" s="69"/>
      <c r="I374" s="69"/>
      <c r="J374" s="54">
        <v>0</v>
      </c>
      <c r="K374" s="54">
        <v>0</v>
      </c>
      <c r="L374" s="54">
        <v>0</v>
      </c>
      <c r="M374" s="54">
        <v>0</v>
      </c>
      <c r="N374" s="54">
        <v>0</v>
      </c>
      <c r="O374" s="54">
        <v>0</v>
      </c>
      <c r="P374" s="54">
        <v>0</v>
      </c>
      <c r="Q374" s="54">
        <v>0</v>
      </c>
      <c r="R374" s="54">
        <v>0</v>
      </c>
      <c r="S374" s="65">
        <v>0</v>
      </c>
      <c r="T374" s="65">
        <v>0</v>
      </c>
      <c r="U374" s="101">
        <v>0</v>
      </c>
      <c r="V374" s="77">
        <v>0</v>
      </c>
      <c r="W374" s="105">
        <v>0</v>
      </c>
      <c r="X374" s="105">
        <v>0</v>
      </c>
      <c r="Y374" s="105">
        <v>0</v>
      </c>
      <c r="Z374" s="105">
        <v>0</v>
      </c>
      <c r="AA374" s="105">
        <v>0</v>
      </c>
      <c r="AB374" s="105">
        <v>0</v>
      </c>
      <c r="AC374" s="105">
        <v>0</v>
      </c>
      <c r="AD374" s="105">
        <v>0</v>
      </c>
      <c r="AE374" s="105">
        <v>0</v>
      </c>
      <c r="AF374" s="105">
        <v>0</v>
      </c>
      <c r="AG374" s="105">
        <v>0</v>
      </c>
      <c r="AH374" s="105">
        <v>0</v>
      </c>
      <c r="AI374" s="90">
        <v>0</v>
      </c>
      <c r="AJ374" s="79">
        <f t="shared" si="65"/>
        <v>0</v>
      </c>
      <c r="AL374" s="83"/>
      <c r="AM374" s="83" t="s">
        <v>211</v>
      </c>
      <c r="AN374" s="83"/>
      <c r="AO374" s="83"/>
      <c r="AP374" s="83"/>
      <c r="AQ374" s="83"/>
      <c r="AS374" t="str">
        <f t="shared" si="66"/>
        <v>y</v>
      </c>
      <c r="AT374" t="str">
        <f t="shared" si="67"/>
        <v>y</v>
      </c>
      <c r="AU374" t="str">
        <f t="shared" si="68"/>
        <v>y</v>
      </c>
      <c r="AV374" t="str">
        <f t="shared" si="69"/>
        <v>y</v>
      </c>
      <c r="AW374" t="str">
        <f t="shared" si="70"/>
        <v>y</v>
      </c>
      <c r="AX374" t="str">
        <f t="shared" si="71"/>
        <v>y</v>
      </c>
      <c r="AZ374">
        <v>0</v>
      </c>
      <c r="BA374" s="77">
        <f t="shared" si="72"/>
        <v>0</v>
      </c>
      <c r="BC374">
        <v>0</v>
      </c>
      <c r="BD374" s="77">
        <f t="shared" si="73"/>
        <v>0</v>
      </c>
      <c r="BF374">
        <v>0</v>
      </c>
      <c r="BG374" s="107">
        <f t="shared" si="74"/>
        <v>0</v>
      </c>
      <c r="BI374">
        <v>0</v>
      </c>
      <c r="BJ374" s="107">
        <f t="shared" si="75"/>
        <v>0</v>
      </c>
      <c r="BL374">
        <v>0</v>
      </c>
      <c r="BM374" s="117">
        <f t="shared" si="76"/>
        <v>0</v>
      </c>
      <c r="BO374">
        <v>0</v>
      </c>
      <c r="BP374" s="107">
        <f t="shared" si="77"/>
        <v>0</v>
      </c>
    </row>
    <row r="375" spans="1:68">
      <c r="A375" s="48">
        <v>370</v>
      </c>
      <c r="B375" s="48"/>
      <c r="C375" s="48"/>
      <c r="D375" s="66"/>
      <c r="E375" s="66" t="s">
        <v>212</v>
      </c>
      <c r="F375" s="66"/>
      <c r="G375" s="66"/>
      <c r="H375" s="66"/>
      <c r="I375" s="66"/>
      <c r="J375" s="54">
        <v>2203601204409</v>
      </c>
      <c r="K375" s="54">
        <v>2578142487747</v>
      </c>
      <c r="L375" s="54">
        <v>2546355870539</v>
      </c>
      <c r="M375" s="54">
        <v>2882467713425</v>
      </c>
      <c r="N375" s="54">
        <v>3313393429459</v>
      </c>
      <c r="O375" s="54">
        <v>3392481313041</v>
      </c>
      <c r="P375" s="54">
        <v>3341207319387</v>
      </c>
      <c r="Q375" s="54">
        <v>3502655296097</v>
      </c>
      <c r="R375" s="54">
        <v>3673086302313</v>
      </c>
      <c r="S375" s="65">
        <v>3566223956441</v>
      </c>
      <c r="T375" s="65">
        <v>3531964230288</v>
      </c>
      <c r="U375" s="101">
        <v>3545033563258</v>
      </c>
      <c r="V375" s="77">
        <v>3761823996640</v>
      </c>
      <c r="W375" s="105">
        <v>3736444020010</v>
      </c>
      <c r="X375" s="105">
        <v>6022496555247</v>
      </c>
      <c r="Y375" s="105">
        <v>5882600710230</v>
      </c>
      <c r="Z375" s="105">
        <v>5970801259108</v>
      </c>
      <c r="AA375" s="105">
        <v>5367402786313</v>
      </c>
      <c r="AB375" s="105">
        <v>4909968826638</v>
      </c>
      <c r="AC375" s="105">
        <v>4926228394325</v>
      </c>
      <c r="AD375" s="105">
        <v>5095466320164</v>
      </c>
      <c r="AE375" s="105">
        <v>5001893850486</v>
      </c>
      <c r="AF375" s="105">
        <v>5032695019075</v>
      </c>
      <c r="AG375" s="105">
        <v>5882600710230</v>
      </c>
      <c r="AH375" s="105">
        <v>4928581842146</v>
      </c>
      <c r="AI375" s="90">
        <v>4928581842146</v>
      </c>
      <c r="AJ375" s="79">
        <f t="shared" si="65"/>
        <v>0</v>
      </c>
      <c r="AL375" s="82"/>
      <c r="AM375" s="82" t="s">
        <v>212</v>
      </c>
      <c r="AN375" s="82"/>
      <c r="AO375" s="82"/>
      <c r="AP375" s="82"/>
      <c r="AQ375" s="82"/>
      <c r="AS375" t="str">
        <f t="shared" si="66"/>
        <v>y</v>
      </c>
      <c r="AT375" t="str">
        <f t="shared" si="67"/>
        <v>y</v>
      </c>
      <c r="AU375" t="str">
        <f t="shared" si="68"/>
        <v>y</v>
      </c>
      <c r="AV375" t="str">
        <f t="shared" si="69"/>
        <v>y</v>
      </c>
      <c r="AW375" t="str">
        <f t="shared" si="70"/>
        <v>y</v>
      </c>
      <c r="AX375" t="str">
        <f t="shared" si="71"/>
        <v>y</v>
      </c>
      <c r="AZ375">
        <v>3761823996640</v>
      </c>
      <c r="BA375" s="77">
        <f t="shared" si="72"/>
        <v>0</v>
      </c>
      <c r="BC375">
        <v>3761823996640</v>
      </c>
      <c r="BD375" s="77">
        <f t="shared" si="73"/>
        <v>0</v>
      </c>
      <c r="BF375">
        <v>5970801259108</v>
      </c>
      <c r="BG375" s="107">
        <f t="shared" si="74"/>
        <v>0</v>
      </c>
      <c r="BI375">
        <v>5367402786313</v>
      </c>
      <c r="BJ375" s="107">
        <f t="shared" si="75"/>
        <v>0</v>
      </c>
      <c r="BL375">
        <v>4926228394325</v>
      </c>
      <c r="BM375" s="117">
        <f t="shared" si="76"/>
        <v>0</v>
      </c>
      <c r="BO375">
        <v>5095466320164</v>
      </c>
      <c r="BP375" s="107">
        <f t="shared" si="77"/>
        <v>0</v>
      </c>
    </row>
    <row r="376" spans="1:68">
      <c r="A376" s="48">
        <v>371</v>
      </c>
      <c r="B376" s="48"/>
      <c r="C376" s="48"/>
      <c r="D376" s="67"/>
      <c r="E376" s="67"/>
      <c r="F376" s="67" t="s">
        <v>553</v>
      </c>
      <c r="G376" s="67"/>
      <c r="H376" s="67"/>
      <c r="I376" s="67"/>
      <c r="J376" s="54">
        <v>413577000000</v>
      </c>
      <c r="K376" s="54">
        <v>653610000000</v>
      </c>
      <c r="L376" s="54">
        <v>373546000000</v>
      </c>
      <c r="M376" s="54">
        <v>348807000000</v>
      </c>
      <c r="N376" s="54">
        <v>488062000000</v>
      </c>
      <c r="O376" s="54">
        <v>462582000000</v>
      </c>
      <c r="P376" s="54">
        <v>361830000000</v>
      </c>
      <c r="Q376" s="54">
        <v>481091000000</v>
      </c>
      <c r="R376" s="54">
        <v>646712000000</v>
      </c>
      <c r="S376" s="65">
        <v>433933000000</v>
      </c>
      <c r="T376" s="65">
        <v>555427000000</v>
      </c>
      <c r="U376" s="101">
        <v>716862000000</v>
      </c>
      <c r="V376" s="77">
        <v>976205000000</v>
      </c>
      <c r="W376" s="105">
        <v>925489000000</v>
      </c>
      <c r="X376" s="105">
        <v>1983972000000</v>
      </c>
      <c r="Y376" s="105">
        <v>2072068000000</v>
      </c>
      <c r="Z376" s="105">
        <v>2316754000000</v>
      </c>
      <c r="AA376" s="105">
        <v>2024471000000</v>
      </c>
      <c r="AB376" s="105">
        <v>1630494000000</v>
      </c>
      <c r="AC376" s="105">
        <v>1579178000000</v>
      </c>
      <c r="AD376" s="105">
        <v>1768959000000</v>
      </c>
      <c r="AE376" s="105">
        <v>1705160000000</v>
      </c>
      <c r="AF376" s="105">
        <v>1675271000000</v>
      </c>
      <c r="AG376" s="105">
        <v>2072068000000</v>
      </c>
      <c r="AH376" s="105">
        <v>1606722000000</v>
      </c>
      <c r="AI376" s="90">
        <v>1606722000000</v>
      </c>
      <c r="AJ376" s="79">
        <f t="shared" si="65"/>
        <v>0</v>
      </c>
      <c r="AL376" s="83"/>
      <c r="AM376" s="83"/>
      <c r="AN376" s="83" t="s">
        <v>553</v>
      </c>
      <c r="AO376" s="83"/>
      <c r="AP376" s="83"/>
      <c r="AQ376" s="83"/>
      <c r="AS376" t="str">
        <f t="shared" si="66"/>
        <v>y</v>
      </c>
      <c r="AT376" t="str">
        <f t="shared" si="67"/>
        <v>y</v>
      </c>
      <c r="AU376" t="str">
        <f t="shared" si="68"/>
        <v>y</v>
      </c>
      <c r="AV376" t="str">
        <f t="shared" si="69"/>
        <v>y</v>
      </c>
      <c r="AW376" t="str">
        <f t="shared" si="70"/>
        <v>y</v>
      </c>
      <c r="AX376" t="str">
        <f t="shared" si="71"/>
        <v>y</v>
      </c>
      <c r="AZ376">
        <v>976205000000</v>
      </c>
      <c r="BA376" s="77">
        <f t="shared" si="72"/>
        <v>0</v>
      </c>
      <c r="BC376">
        <v>976205000000</v>
      </c>
      <c r="BD376" s="77">
        <f t="shared" si="73"/>
        <v>0</v>
      </c>
      <c r="BF376">
        <v>2316754000000</v>
      </c>
      <c r="BG376" s="107">
        <f t="shared" si="74"/>
        <v>0</v>
      </c>
      <c r="BI376">
        <v>2024471000000</v>
      </c>
      <c r="BJ376" s="107">
        <f t="shared" si="75"/>
        <v>0</v>
      </c>
      <c r="BL376">
        <v>1579178000000</v>
      </c>
      <c r="BM376" s="117">
        <f t="shared" si="76"/>
        <v>0</v>
      </c>
      <c r="BO376">
        <v>1768959000000</v>
      </c>
      <c r="BP376" s="107">
        <f t="shared" si="77"/>
        <v>0</v>
      </c>
    </row>
    <row r="377" spans="1:68">
      <c r="A377" s="48">
        <v>372</v>
      </c>
      <c r="B377" s="48"/>
      <c r="C377" s="48"/>
      <c r="D377" s="67"/>
      <c r="E377" s="67"/>
      <c r="F377" s="67" t="s">
        <v>554</v>
      </c>
      <c r="G377" s="67"/>
      <c r="H377" s="67"/>
      <c r="I377" s="67"/>
      <c r="J377" s="54">
        <v>785174969500</v>
      </c>
      <c r="K377" s="54">
        <v>918180156340</v>
      </c>
      <c r="L377" s="54">
        <v>1172808429956</v>
      </c>
      <c r="M377" s="54">
        <v>1520200910196</v>
      </c>
      <c r="N377" s="54">
        <v>1819218211750</v>
      </c>
      <c r="O377" s="54">
        <v>1970526718200</v>
      </c>
      <c r="P377" s="54">
        <v>2021522522477</v>
      </c>
      <c r="Q377" s="54">
        <v>2066206930817</v>
      </c>
      <c r="R377" s="54">
        <v>2087538652800</v>
      </c>
      <c r="S377" s="65">
        <v>2160451079686</v>
      </c>
      <c r="T377" s="65">
        <v>2012417040689</v>
      </c>
      <c r="U377" s="101">
        <v>1880829355015</v>
      </c>
      <c r="V377" s="77">
        <v>1872318896742</v>
      </c>
      <c r="W377" s="105">
        <v>1906113564712</v>
      </c>
      <c r="X377" s="105">
        <v>2763616079245</v>
      </c>
      <c r="Y377" s="105">
        <v>2473378672172</v>
      </c>
      <c r="Z377" s="105">
        <v>2301133925773</v>
      </c>
      <c r="AA377" s="105">
        <v>1821565215111</v>
      </c>
      <c r="AB377" s="105">
        <v>1640119456872</v>
      </c>
      <c r="AC377" s="105">
        <v>1569443838096</v>
      </c>
      <c r="AD377" s="105">
        <v>1573395232721</v>
      </c>
      <c r="AE377" s="105">
        <v>1555368532725</v>
      </c>
      <c r="AF377" s="105">
        <v>1501095826667</v>
      </c>
      <c r="AG377" s="105">
        <v>2473378672172</v>
      </c>
      <c r="AH377" s="105">
        <v>1456174332153</v>
      </c>
      <c r="AI377" s="90">
        <v>1456174332153</v>
      </c>
      <c r="AJ377" s="79">
        <f t="shared" si="65"/>
        <v>0</v>
      </c>
      <c r="AL377" s="83"/>
      <c r="AM377" s="83"/>
      <c r="AN377" s="83" t="s">
        <v>554</v>
      </c>
      <c r="AO377" s="83"/>
      <c r="AP377" s="83"/>
      <c r="AQ377" s="83"/>
      <c r="AS377" t="str">
        <f t="shared" si="66"/>
        <v>y</v>
      </c>
      <c r="AT377" t="str">
        <f t="shared" si="67"/>
        <v>y</v>
      </c>
      <c r="AU377" t="str">
        <f t="shared" si="68"/>
        <v>y</v>
      </c>
      <c r="AV377" t="str">
        <f t="shared" si="69"/>
        <v>y</v>
      </c>
      <c r="AW377" t="str">
        <f t="shared" si="70"/>
        <v>y</v>
      </c>
      <c r="AX377" t="str">
        <f t="shared" si="71"/>
        <v>y</v>
      </c>
      <c r="AZ377">
        <v>1872318896742</v>
      </c>
      <c r="BA377" s="77">
        <f t="shared" si="72"/>
        <v>0</v>
      </c>
      <c r="BC377">
        <v>1872318896742</v>
      </c>
      <c r="BD377" s="77">
        <f t="shared" si="73"/>
        <v>0</v>
      </c>
      <c r="BF377">
        <v>2301133925773</v>
      </c>
      <c r="BG377" s="107">
        <f t="shared" si="74"/>
        <v>0</v>
      </c>
      <c r="BI377">
        <v>1821565215111</v>
      </c>
      <c r="BJ377" s="107">
        <f t="shared" si="75"/>
        <v>0</v>
      </c>
      <c r="BL377">
        <v>1569443838096</v>
      </c>
      <c r="BM377" s="117">
        <f t="shared" si="76"/>
        <v>0</v>
      </c>
      <c r="BO377">
        <v>1573395232721</v>
      </c>
      <c r="BP377" s="107">
        <f t="shared" si="77"/>
        <v>0</v>
      </c>
    </row>
    <row r="378" spans="1:68">
      <c r="A378" s="48">
        <v>373</v>
      </c>
      <c r="B378" s="48"/>
      <c r="C378" s="48"/>
      <c r="D378" s="67"/>
      <c r="E378" s="67"/>
      <c r="F378" s="67" t="s">
        <v>555</v>
      </c>
      <c r="G378" s="67"/>
      <c r="H378" s="67"/>
      <c r="I378" s="67"/>
      <c r="J378" s="54">
        <v>1004849234909</v>
      </c>
      <c r="K378" s="54">
        <v>1006352331407</v>
      </c>
      <c r="L378" s="54">
        <v>1000001440583</v>
      </c>
      <c r="M378" s="54">
        <v>1013459803229</v>
      </c>
      <c r="N378" s="54">
        <v>1006113217709</v>
      </c>
      <c r="O378" s="54">
        <v>959372594841</v>
      </c>
      <c r="P378" s="54">
        <v>957854796910</v>
      </c>
      <c r="Q378" s="54">
        <v>955357365280</v>
      </c>
      <c r="R378" s="54">
        <v>938835649513</v>
      </c>
      <c r="S378" s="65">
        <v>971839876755</v>
      </c>
      <c r="T378" s="65">
        <v>964120189599</v>
      </c>
      <c r="U378" s="101">
        <v>947342208243</v>
      </c>
      <c r="V378" s="77">
        <v>913300099898</v>
      </c>
      <c r="W378" s="105">
        <v>904841455298</v>
      </c>
      <c r="X378" s="105">
        <v>1274908476002</v>
      </c>
      <c r="Y378" s="105">
        <v>1337154038058</v>
      </c>
      <c r="Z378" s="105">
        <v>1352913333335</v>
      </c>
      <c r="AA378" s="105">
        <v>1521366571202</v>
      </c>
      <c r="AB378" s="105">
        <v>1639355369766</v>
      </c>
      <c r="AC378" s="105">
        <v>1777606556229</v>
      </c>
      <c r="AD378" s="105">
        <v>1753112087443</v>
      </c>
      <c r="AE378" s="105">
        <v>1741365317761</v>
      </c>
      <c r="AF378" s="105">
        <v>1856328192408</v>
      </c>
      <c r="AG378" s="105">
        <v>1337154038058</v>
      </c>
      <c r="AH378" s="105">
        <v>1865685509993</v>
      </c>
      <c r="AI378" s="90">
        <v>1865685509993</v>
      </c>
      <c r="AJ378" s="79">
        <f t="shared" si="65"/>
        <v>0</v>
      </c>
      <c r="AL378" s="83"/>
      <c r="AM378" s="83"/>
      <c r="AN378" s="83" t="s">
        <v>555</v>
      </c>
      <c r="AO378" s="83"/>
      <c r="AP378" s="83"/>
      <c r="AQ378" s="83"/>
      <c r="AS378" t="str">
        <f t="shared" si="66"/>
        <v>y</v>
      </c>
      <c r="AT378" t="str">
        <f t="shared" si="67"/>
        <v>y</v>
      </c>
      <c r="AU378" t="str">
        <f t="shared" si="68"/>
        <v>y</v>
      </c>
      <c r="AV378" t="str">
        <f t="shared" si="69"/>
        <v>y</v>
      </c>
      <c r="AW378" t="str">
        <f t="shared" si="70"/>
        <v>y</v>
      </c>
      <c r="AX378" t="str">
        <f t="shared" si="71"/>
        <v>y</v>
      </c>
      <c r="AZ378">
        <v>913300099898</v>
      </c>
      <c r="BA378" s="77">
        <f t="shared" si="72"/>
        <v>0</v>
      </c>
      <c r="BC378">
        <v>913300099898</v>
      </c>
      <c r="BD378" s="77">
        <f t="shared" si="73"/>
        <v>0</v>
      </c>
      <c r="BF378">
        <v>1352913333335</v>
      </c>
      <c r="BG378" s="107">
        <f t="shared" si="74"/>
        <v>0</v>
      </c>
      <c r="BI378">
        <v>1521366571202</v>
      </c>
      <c r="BJ378" s="107">
        <f t="shared" si="75"/>
        <v>0</v>
      </c>
      <c r="BL378">
        <v>1777606556229</v>
      </c>
      <c r="BM378" s="117">
        <f t="shared" si="76"/>
        <v>0</v>
      </c>
      <c r="BO378">
        <v>1753112087443</v>
      </c>
      <c r="BP378" s="107">
        <f t="shared" si="77"/>
        <v>0</v>
      </c>
    </row>
    <row r="379" spans="1:68">
      <c r="A379" s="48">
        <v>374</v>
      </c>
      <c r="B379" s="48"/>
      <c r="C379" s="48"/>
      <c r="D379" s="66"/>
      <c r="E379" s="66" t="s">
        <v>213</v>
      </c>
      <c r="F379" s="66"/>
      <c r="G379" s="66"/>
      <c r="H379" s="66"/>
      <c r="I379" s="66"/>
      <c r="J379" s="54">
        <v>6118685309779</v>
      </c>
      <c r="K379" s="54">
        <v>6088054015278</v>
      </c>
      <c r="L379" s="54">
        <v>5136354296457</v>
      </c>
      <c r="M379" s="54">
        <v>4437968496445</v>
      </c>
      <c r="N379" s="54">
        <v>4737987463906</v>
      </c>
      <c r="O379" s="54">
        <v>5071577604842</v>
      </c>
      <c r="P379" s="54">
        <v>4681002536862</v>
      </c>
      <c r="Q379" s="54">
        <v>3655245711048</v>
      </c>
      <c r="R379" s="54">
        <v>4375457894910</v>
      </c>
      <c r="S379" s="65">
        <v>4769736156878</v>
      </c>
      <c r="T379" s="65">
        <v>4703802335110</v>
      </c>
      <c r="U379" s="101">
        <v>4456812108371</v>
      </c>
      <c r="V379" s="77">
        <v>4625987820692</v>
      </c>
      <c r="W379" s="105">
        <v>4579977582723</v>
      </c>
      <c r="X379" s="105">
        <v>10704226712535</v>
      </c>
      <c r="Y379" s="105">
        <v>8510810684397.7598</v>
      </c>
      <c r="Z379" s="105">
        <v>7409991551438</v>
      </c>
      <c r="AA379" s="105">
        <v>7371989574028</v>
      </c>
      <c r="AB379" s="105">
        <v>6689843665719</v>
      </c>
      <c r="AC379" s="105">
        <v>6810453706885</v>
      </c>
      <c r="AD379" s="105">
        <v>5850761400760</v>
      </c>
      <c r="AE379" s="105">
        <v>8061781290821</v>
      </c>
      <c r="AF379" s="105">
        <v>9313527492670</v>
      </c>
      <c r="AG379" s="105">
        <v>8510810684397.7598</v>
      </c>
      <c r="AH379" s="105">
        <v>6358622372309</v>
      </c>
      <c r="AI379" s="90">
        <v>6358622372309</v>
      </c>
      <c r="AJ379" s="79">
        <f t="shared" si="65"/>
        <v>0</v>
      </c>
      <c r="AL379" s="82"/>
      <c r="AM379" s="82" t="s">
        <v>213</v>
      </c>
      <c r="AN379" s="82"/>
      <c r="AO379" s="82"/>
      <c r="AP379" s="82"/>
      <c r="AQ379" s="82"/>
      <c r="AS379" t="str">
        <f t="shared" si="66"/>
        <v>y</v>
      </c>
      <c r="AT379" t="str">
        <f t="shared" si="67"/>
        <v>y</v>
      </c>
      <c r="AU379" t="str">
        <f t="shared" si="68"/>
        <v>y</v>
      </c>
      <c r="AV379" t="str">
        <f t="shared" si="69"/>
        <v>y</v>
      </c>
      <c r="AW379" t="str">
        <f t="shared" si="70"/>
        <v>y</v>
      </c>
      <c r="AX379" t="str">
        <f t="shared" si="71"/>
        <v>y</v>
      </c>
      <c r="AZ379">
        <v>4625987820692</v>
      </c>
      <c r="BA379" s="77">
        <f t="shared" si="72"/>
        <v>0</v>
      </c>
      <c r="BC379">
        <v>4625987820692</v>
      </c>
      <c r="BD379" s="77">
        <f t="shared" si="73"/>
        <v>0</v>
      </c>
      <c r="BF379">
        <v>7409991551438</v>
      </c>
      <c r="BG379" s="107">
        <f t="shared" si="74"/>
        <v>0</v>
      </c>
      <c r="BI379">
        <v>7371989574028</v>
      </c>
      <c r="BJ379" s="107">
        <f t="shared" si="75"/>
        <v>0</v>
      </c>
      <c r="BL379">
        <v>6810453706885</v>
      </c>
      <c r="BM379" s="117">
        <f t="shared" si="76"/>
        <v>0</v>
      </c>
      <c r="BO379">
        <v>5850761400760</v>
      </c>
      <c r="BP379" s="107">
        <f t="shared" si="77"/>
        <v>0</v>
      </c>
    </row>
    <row r="380" spans="1:68">
      <c r="A380" s="48">
        <v>375</v>
      </c>
      <c r="B380" s="48"/>
      <c r="C380" s="48"/>
      <c r="D380" s="67"/>
      <c r="E380" s="67"/>
      <c r="F380" s="67" t="s">
        <v>556</v>
      </c>
      <c r="G380" s="67"/>
      <c r="H380" s="67"/>
      <c r="I380" s="67"/>
      <c r="J380" s="54">
        <v>0</v>
      </c>
      <c r="K380" s="54">
        <v>0</v>
      </c>
      <c r="L380" s="54">
        <v>0</v>
      </c>
      <c r="M380" s="54">
        <v>0</v>
      </c>
      <c r="N380" s="54">
        <v>0</v>
      </c>
      <c r="O380" s="54">
        <v>0</v>
      </c>
      <c r="P380" s="54">
        <v>0</v>
      </c>
      <c r="Q380" s="54">
        <v>0</v>
      </c>
      <c r="R380" s="54">
        <v>0</v>
      </c>
      <c r="S380" s="65">
        <v>0</v>
      </c>
      <c r="T380" s="65">
        <v>0</v>
      </c>
      <c r="U380" s="101">
        <v>0</v>
      </c>
      <c r="V380" s="77">
        <v>0</v>
      </c>
      <c r="W380" s="105">
        <v>0</v>
      </c>
      <c r="X380" s="105">
        <v>0</v>
      </c>
      <c r="Y380" s="105">
        <v>0</v>
      </c>
      <c r="Z380" s="105">
        <v>0</v>
      </c>
      <c r="AA380" s="105">
        <v>0</v>
      </c>
      <c r="AB380" s="105">
        <v>0</v>
      </c>
      <c r="AC380" s="105">
        <v>0</v>
      </c>
      <c r="AD380" s="105">
        <v>0</v>
      </c>
      <c r="AE380" s="105">
        <v>0</v>
      </c>
      <c r="AF380" s="105">
        <v>0</v>
      </c>
      <c r="AG380" s="105">
        <v>0</v>
      </c>
      <c r="AH380" s="105">
        <v>0</v>
      </c>
      <c r="AI380" s="90">
        <v>0</v>
      </c>
      <c r="AJ380" s="79">
        <f t="shared" si="65"/>
        <v>0</v>
      </c>
      <c r="AL380" s="83"/>
      <c r="AM380" s="83"/>
      <c r="AN380" s="83" t="s">
        <v>556</v>
      </c>
      <c r="AO380" s="83"/>
      <c r="AP380" s="83"/>
      <c r="AQ380" s="83"/>
      <c r="AS380" t="str">
        <f t="shared" si="66"/>
        <v>y</v>
      </c>
      <c r="AT380" t="str">
        <f t="shared" si="67"/>
        <v>y</v>
      </c>
      <c r="AU380" t="str">
        <f t="shared" si="68"/>
        <v>y</v>
      </c>
      <c r="AV380" t="str">
        <f t="shared" si="69"/>
        <v>y</v>
      </c>
      <c r="AW380" t="str">
        <f t="shared" si="70"/>
        <v>y</v>
      </c>
      <c r="AX380" t="str">
        <f t="shared" si="71"/>
        <v>y</v>
      </c>
      <c r="AZ380">
        <v>0</v>
      </c>
      <c r="BA380" s="77">
        <f t="shared" si="72"/>
        <v>0</v>
      </c>
      <c r="BC380">
        <v>0</v>
      </c>
      <c r="BD380" s="77">
        <f t="shared" si="73"/>
        <v>0</v>
      </c>
      <c r="BF380">
        <v>0</v>
      </c>
      <c r="BG380" s="107">
        <f t="shared" si="74"/>
        <v>0</v>
      </c>
      <c r="BI380">
        <v>0</v>
      </c>
      <c r="BJ380" s="107">
        <f t="shared" si="75"/>
        <v>0</v>
      </c>
      <c r="BL380">
        <v>0</v>
      </c>
      <c r="BM380" s="117">
        <f t="shared" si="76"/>
        <v>0</v>
      </c>
      <c r="BO380">
        <v>0</v>
      </c>
      <c r="BP380" s="107">
        <f t="shared" si="77"/>
        <v>0</v>
      </c>
    </row>
    <row r="381" spans="1:68">
      <c r="A381" s="48">
        <v>376</v>
      </c>
      <c r="B381" s="48"/>
      <c r="C381" s="48"/>
      <c r="D381" s="67"/>
      <c r="E381" s="67"/>
      <c r="F381" s="67" t="s">
        <v>557</v>
      </c>
      <c r="G381" s="67"/>
      <c r="H381" s="67"/>
      <c r="I381" s="67"/>
      <c r="J381" s="54">
        <v>6118685309779</v>
      </c>
      <c r="K381" s="54">
        <v>6088054015278</v>
      </c>
      <c r="L381" s="54">
        <v>5136354296457</v>
      </c>
      <c r="M381" s="54">
        <v>4437968496445</v>
      </c>
      <c r="N381" s="54">
        <v>4737987463906</v>
      </c>
      <c r="O381" s="54">
        <v>5071577604842</v>
      </c>
      <c r="P381" s="54">
        <v>4681002536862</v>
      </c>
      <c r="Q381" s="54">
        <v>3655245711048</v>
      </c>
      <c r="R381" s="54">
        <v>4375457894910</v>
      </c>
      <c r="S381" s="65">
        <v>4769736156878</v>
      </c>
      <c r="T381" s="65">
        <v>4703802335110</v>
      </c>
      <c r="U381" s="101">
        <v>4456812108371</v>
      </c>
      <c r="V381" s="77">
        <v>4625987820692</v>
      </c>
      <c r="W381" s="105">
        <v>4579977582723</v>
      </c>
      <c r="X381" s="105">
        <v>10704226712535</v>
      </c>
      <c r="Y381" s="105">
        <v>8510810684397.7598</v>
      </c>
      <c r="Z381" s="105">
        <v>7409991551438</v>
      </c>
      <c r="AA381" s="105">
        <v>7371989574028</v>
      </c>
      <c r="AB381" s="105">
        <v>6689843665719</v>
      </c>
      <c r="AC381" s="105">
        <v>6810453706885</v>
      </c>
      <c r="AD381" s="105">
        <v>5850761400760</v>
      </c>
      <c r="AE381" s="105">
        <v>8061781290821</v>
      </c>
      <c r="AF381" s="105">
        <v>9313527492670</v>
      </c>
      <c r="AG381" s="105">
        <v>8510810684397.7598</v>
      </c>
      <c r="AH381" s="105">
        <v>6358622372309</v>
      </c>
      <c r="AI381" s="90">
        <v>6358622372309</v>
      </c>
      <c r="AJ381" s="79">
        <f t="shared" si="65"/>
        <v>0</v>
      </c>
      <c r="AL381" s="83"/>
      <c r="AM381" s="83"/>
      <c r="AN381" s="83" t="s">
        <v>557</v>
      </c>
      <c r="AO381" s="83"/>
      <c r="AP381" s="83"/>
      <c r="AQ381" s="83"/>
      <c r="AS381" t="str">
        <f t="shared" si="66"/>
        <v>y</v>
      </c>
      <c r="AT381" t="str">
        <f t="shared" si="67"/>
        <v>y</v>
      </c>
      <c r="AU381" t="str">
        <f t="shared" si="68"/>
        <v>y</v>
      </c>
      <c r="AV381" t="str">
        <f t="shared" si="69"/>
        <v>y</v>
      </c>
      <c r="AW381" t="str">
        <f t="shared" si="70"/>
        <v>y</v>
      </c>
      <c r="AX381" t="str">
        <f t="shared" si="71"/>
        <v>y</v>
      </c>
      <c r="AZ381">
        <v>4625987820692</v>
      </c>
      <c r="BA381" s="77">
        <f t="shared" si="72"/>
        <v>0</v>
      </c>
      <c r="BC381">
        <v>4625987820692</v>
      </c>
      <c r="BD381" s="77">
        <f t="shared" si="73"/>
        <v>0</v>
      </c>
      <c r="BF381">
        <v>7409991551438</v>
      </c>
      <c r="BG381" s="107">
        <f t="shared" si="74"/>
        <v>0</v>
      </c>
      <c r="BI381">
        <v>7371989574028</v>
      </c>
      <c r="BJ381" s="107">
        <f t="shared" si="75"/>
        <v>0</v>
      </c>
      <c r="BL381">
        <v>6810453706885</v>
      </c>
      <c r="BM381" s="117">
        <f t="shared" si="76"/>
        <v>0</v>
      </c>
      <c r="BO381">
        <v>5850761400760</v>
      </c>
      <c r="BP381" s="107">
        <f t="shared" si="77"/>
        <v>0</v>
      </c>
    </row>
    <row r="382" spans="1:68">
      <c r="A382" s="48">
        <v>377</v>
      </c>
      <c r="B382" s="48"/>
      <c r="C382" s="48"/>
      <c r="D382" s="66"/>
      <c r="E382" s="66" t="s">
        <v>214</v>
      </c>
      <c r="F382" s="66"/>
      <c r="G382" s="66"/>
      <c r="H382" s="66"/>
      <c r="I382" s="66"/>
      <c r="J382" s="54">
        <v>1591448400000</v>
      </c>
      <c r="K382" s="54">
        <v>1160787400000</v>
      </c>
      <c r="L382" s="54">
        <v>1016539380000</v>
      </c>
      <c r="M382" s="54">
        <v>1785515556565</v>
      </c>
      <c r="N382" s="54">
        <v>1145411047000</v>
      </c>
      <c r="O382" s="54">
        <v>514584010000</v>
      </c>
      <c r="P382" s="54">
        <v>118849880000</v>
      </c>
      <c r="Q382" s="54">
        <v>1879822696000</v>
      </c>
      <c r="R382" s="54">
        <v>1015294840000</v>
      </c>
      <c r="S382" s="65">
        <v>2933033920000</v>
      </c>
      <c r="T382" s="65">
        <v>932810033600</v>
      </c>
      <c r="U382" s="101">
        <v>35924658400</v>
      </c>
      <c r="V382" s="77">
        <v>568386388840</v>
      </c>
      <c r="W382" s="105">
        <v>291170703500</v>
      </c>
      <c r="X382" s="105">
        <v>1501549502895</v>
      </c>
      <c r="Y382" s="105">
        <v>2106330884257</v>
      </c>
      <c r="Z382" s="105">
        <v>2750309209688</v>
      </c>
      <c r="AA382" s="105">
        <v>1936270810962</v>
      </c>
      <c r="AB382" s="105">
        <v>2908104099071</v>
      </c>
      <c r="AC382" s="105">
        <v>2866675189602</v>
      </c>
      <c r="AD382" s="105">
        <v>3396496986322</v>
      </c>
      <c r="AE382" s="105">
        <v>2980358629059</v>
      </c>
      <c r="AF382" s="105">
        <v>3035357138747</v>
      </c>
      <c r="AG382" s="105">
        <v>2106330884257</v>
      </c>
      <c r="AH382" s="105">
        <v>2180566851096</v>
      </c>
      <c r="AI382" s="90">
        <v>2180566851096</v>
      </c>
      <c r="AJ382" s="79">
        <f t="shared" si="65"/>
        <v>0</v>
      </c>
      <c r="AL382" s="82"/>
      <c r="AM382" s="82" t="s">
        <v>214</v>
      </c>
      <c r="AN382" s="82"/>
      <c r="AO382" s="82"/>
      <c r="AP382" s="82"/>
      <c r="AQ382" s="82"/>
      <c r="AS382" t="str">
        <f t="shared" si="66"/>
        <v>y</v>
      </c>
      <c r="AT382" t="str">
        <f t="shared" si="67"/>
        <v>y</v>
      </c>
      <c r="AU382" t="str">
        <f t="shared" si="68"/>
        <v>y</v>
      </c>
      <c r="AV382" t="str">
        <f t="shared" si="69"/>
        <v>y</v>
      </c>
      <c r="AW382" t="str">
        <f t="shared" si="70"/>
        <v>y</v>
      </c>
      <c r="AX382" t="str">
        <f t="shared" si="71"/>
        <v>y</v>
      </c>
      <c r="AZ382">
        <v>568386388840</v>
      </c>
      <c r="BA382" s="77">
        <f t="shared" si="72"/>
        <v>0</v>
      </c>
      <c r="BC382">
        <v>568386388840</v>
      </c>
      <c r="BD382" s="77">
        <f t="shared" si="73"/>
        <v>0</v>
      </c>
      <c r="BF382">
        <v>2750309209688</v>
      </c>
      <c r="BG382" s="107">
        <f t="shared" si="74"/>
        <v>0</v>
      </c>
      <c r="BI382">
        <v>1936270810962</v>
      </c>
      <c r="BJ382" s="107">
        <f t="shared" si="75"/>
        <v>0</v>
      </c>
      <c r="BL382">
        <v>2866675189602</v>
      </c>
      <c r="BM382" s="117">
        <f t="shared" si="76"/>
        <v>0</v>
      </c>
      <c r="BO382">
        <v>3396496986322</v>
      </c>
      <c r="BP382" s="107">
        <f t="shared" si="77"/>
        <v>0</v>
      </c>
    </row>
    <row r="383" spans="1:68">
      <c r="A383" s="48">
        <v>378</v>
      </c>
      <c r="B383" s="48"/>
      <c r="C383" s="48"/>
      <c r="D383" s="67"/>
      <c r="E383" s="67"/>
      <c r="F383" s="67" t="s">
        <v>558</v>
      </c>
      <c r="G383" s="67"/>
      <c r="H383" s="67"/>
      <c r="I383" s="67"/>
      <c r="J383" s="54">
        <v>1303800000000</v>
      </c>
      <c r="K383" s="54">
        <v>842800000000</v>
      </c>
      <c r="L383" s="54">
        <v>813300000000</v>
      </c>
      <c r="M383" s="54">
        <v>1685600000000</v>
      </c>
      <c r="N383" s="54">
        <v>703300000000</v>
      </c>
      <c r="O383" s="54">
        <v>443200000000</v>
      </c>
      <c r="P383" s="54">
        <v>64900000000</v>
      </c>
      <c r="Q383" s="54">
        <v>1662400000000</v>
      </c>
      <c r="R383" s="54">
        <v>810500000000</v>
      </c>
      <c r="S383" s="65">
        <v>2878600000000</v>
      </c>
      <c r="T383" s="65">
        <v>580400000000</v>
      </c>
      <c r="U383" s="101">
        <v>0</v>
      </c>
      <c r="V383" s="77">
        <v>0</v>
      </c>
      <c r="W383" s="105">
        <v>0</v>
      </c>
      <c r="X383" s="105">
        <v>0</v>
      </c>
      <c r="Y383" s="105">
        <v>0</v>
      </c>
      <c r="Z383" s="105">
        <v>787000000000</v>
      </c>
      <c r="AA383" s="105">
        <v>0</v>
      </c>
      <c r="AB383" s="105">
        <v>0</v>
      </c>
      <c r="AC383" s="105">
        <v>0</v>
      </c>
      <c r="AD383" s="105">
        <v>50000000000</v>
      </c>
      <c r="AE383" s="105">
        <v>0</v>
      </c>
      <c r="AF383" s="105">
        <v>300000000000</v>
      </c>
      <c r="AG383" s="105">
        <v>0</v>
      </c>
      <c r="AH383" s="105">
        <v>174000000000</v>
      </c>
      <c r="AI383" s="90">
        <v>174000000000</v>
      </c>
      <c r="AJ383" s="79">
        <f t="shared" si="65"/>
        <v>0</v>
      </c>
      <c r="AL383" s="83"/>
      <c r="AM383" s="83"/>
      <c r="AN383" s="83" t="s">
        <v>558</v>
      </c>
      <c r="AO383" s="83"/>
      <c r="AP383" s="83"/>
      <c r="AQ383" s="83"/>
      <c r="AS383" t="str">
        <f t="shared" si="66"/>
        <v>y</v>
      </c>
      <c r="AT383" t="str">
        <f t="shared" si="67"/>
        <v>y</v>
      </c>
      <c r="AU383" t="str">
        <f t="shared" si="68"/>
        <v>y</v>
      </c>
      <c r="AV383" t="str">
        <f t="shared" si="69"/>
        <v>y</v>
      </c>
      <c r="AW383" t="str">
        <f t="shared" si="70"/>
        <v>y</v>
      </c>
      <c r="AX383" t="str">
        <f t="shared" si="71"/>
        <v>y</v>
      </c>
      <c r="AZ383">
        <v>0</v>
      </c>
      <c r="BA383" s="77">
        <f t="shared" si="72"/>
        <v>0</v>
      </c>
      <c r="BC383">
        <v>0</v>
      </c>
      <c r="BD383" s="77">
        <f t="shared" si="73"/>
        <v>0</v>
      </c>
      <c r="BF383">
        <v>787000000000</v>
      </c>
      <c r="BG383" s="107">
        <f t="shared" si="74"/>
        <v>0</v>
      </c>
      <c r="BI383">
        <v>0</v>
      </c>
      <c r="BJ383" s="107">
        <f t="shared" si="75"/>
        <v>0</v>
      </c>
      <c r="BL383">
        <v>0</v>
      </c>
      <c r="BM383" s="117">
        <f t="shared" si="76"/>
        <v>0</v>
      </c>
      <c r="BO383">
        <v>50000000000</v>
      </c>
      <c r="BP383" s="107">
        <f t="shared" si="77"/>
        <v>0</v>
      </c>
    </row>
    <row r="384" spans="1:68">
      <c r="A384" s="48">
        <v>379</v>
      </c>
      <c r="B384" s="48"/>
      <c r="C384" s="48"/>
      <c r="D384" s="67"/>
      <c r="E384" s="67"/>
      <c r="F384" s="67" t="s">
        <v>559</v>
      </c>
      <c r="G384" s="67"/>
      <c r="H384" s="67"/>
      <c r="I384" s="67"/>
      <c r="J384" s="54">
        <v>287648400000</v>
      </c>
      <c r="K384" s="54">
        <v>317987400000</v>
      </c>
      <c r="L384" s="54">
        <v>203239380000</v>
      </c>
      <c r="M384" s="54">
        <v>99915556565</v>
      </c>
      <c r="N384" s="54">
        <v>442111047000</v>
      </c>
      <c r="O384" s="54">
        <v>71384010000</v>
      </c>
      <c r="P384" s="54">
        <v>53949880000</v>
      </c>
      <c r="Q384" s="54">
        <v>217422696000</v>
      </c>
      <c r="R384" s="54">
        <v>204794840000</v>
      </c>
      <c r="S384" s="65">
        <v>54433920000</v>
      </c>
      <c r="T384" s="65">
        <v>352410033600</v>
      </c>
      <c r="U384" s="101">
        <v>35924658400</v>
      </c>
      <c r="V384" s="77">
        <v>568386388840</v>
      </c>
      <c r="W384" s="105">
        <v>291170703500</v>
      </c>
      <c r="X384" s="105">
        <v>1501549502895</v>
      </c>
      <c r="Y384" s="105">
        <v>2106330884257</v>
      </c>
      <c r="Z384" s="105">
        <v>1963309209688</v>
      </c>
      <c r="AA384" s="105">
        <v>1936270810962</v>
      </c>
      <c r="AB384" s="105">
        <v>2908104099071</v>
      </c>
      <c r="AC384" s="105">
        <v>2866675189602</v>
      </c>
      <c r="AD384" s="105">
        <v>3346496986322</v>
      </c>
      <c r="AE384" s="105">
        <v>2980358629059</v>
      </c>
      <c r="AF384" s="105">
        <v>2735357138747</v>
      </c>
      <c r="AG384" s="105">
        <v>2106330884257</v>
      </c>
      <c r="AH384" s="105">
        <v>2006566851096</v>
      </c>
      <c r="AI384" s="90">
        <v>2006566851096</v>
      </c>
      <c r="AJ384" s="79">
        <f t="shared" si="65"/>
        <v>0</v>
      </c>
      <c r="AL384" s="83"/>
      <c r="AM384" s="83"/>
      <c r="AN384" s="83" t="s">
        <v>559</v>
      </c>
      <c r="AO384" s="83"/>
      <c r="AP384" s="83"/>
      <c r="AQ384" s="83"/>
      <c r="AS384" t="str">
        <f t="shared" si="66"/>
        <v>y</v>
      </c>
      <c r="AT384" t="str">
        <f t="shared" si="67"/>
        <v>y</v>
      </c>
      <c r="AU384" t="str">
        <f t="shared" si="68"/>
        <v>y</v>
      </c>
      <c r="AV384" t="str">
        <f t="shared" si="69"/>
        <v>y</v>
      </c>
      <c r="AW384" t="str">
        <f t="shared" si="70"/>
        <v>y</v>
      </c>
      <c r="AX384" t="str">
        <f t="shared" si="71"/>
        <v>y</v>
      </c>
      <c r="AZ384">
        <v>568386388840</v>
      </c>
      <c r="BA384" s="77">
        <f t="shared" si="72"/>
        <v>0</v>
      </c>
      <c r="BC384">
        <v>568386388840</v>
      </c>
      <c r="BD384" s="77">
        <f t="shared" si="73"/>
        <v>0</v>
      </c>
      <c r="BF384">
        <v>1963309209688</v>
      </c>
      <c r="BG384" s="107">
        <f t="shared" si="74"/>
        <v>0</v>
      </c>
      <c r="BI384">
        <v>1936270810962</v>
      </c>
      <c r="BJ384" s="107">
        <f t="shared" si="75"/>
        <v>0</v>
      </c>
      <c r="BL384">
        <v>2866675189602</v>
      </c>
      <c r="BM384" s="117">
        <f t="shared" si="76"/>
        <v>0</v>
      </c>
      <c r="BO384">
        <v>3346496986322</v>
      </c>
      <c r="BP384" s="107">
        <f t="shared" si="77"/>
        <v>0</v>
      </c>
    </row>
    <row r="385" spans="1:68">
      <c r="A385" s="48">
        <v>380</v>
      </c>
      <c r="B385" s="48"/>
      <c r="C385" s="48"/>
      <c r="D385" s="66"/>
      <c r="E385" s="66" t="s">
        <v>215</v>
      </c>
      <c r="F385" s="66"/>
      <c r="G385" s="66"/>
      <c r="H385" s="66"/>
      <c r="I385" s="66"/>
      <c r="J385" s="54">
        <v>778607531970</v>
      </c>
      <c r="K385" s="54">
        <v>739974886569</v>
      </c>
      <c r="L385" s="54">
        <v>770968544983</v>
      </c>
      <c r="M385" s="54">
        <v>661753184714</v>
      </c>
      <c r="N385" s="54">
        <v>688565553797</v>
      </c>
      <c r="O385" s="54">
        <v>693811566183</v>
      </c>
      <c r="P385" s="54">
        <v>680616280310</v>
      </c>
      <c r="Q385" s="54">
        <v>653984695002</v>
      </c>
      <c r="R385" s="54">
        <v>640726672103</v>
      </c>
      <c r="S385" s="65">
        <v>610892883451</v>
      </c>
      <c r="T385" s="65">
        <v>508054654194</v>
      </c>
      <c r="U385" s="101">
        <v>459881500716</v>
      </c>
      <c r="V385" s="77">
        <v>411073871196</v>
      </c>
      <c r="W385" s="105">
        <v>524417756196</v>
      </c>
      <c r="X385" s="105">
        <v>499710178431</v>
      </c>
      <c r="Y385" s="105">
        <v>510342008431</v>
      </c>
      <c r="Z385" s="105">
        <v>517075023431</v>
      </c>
      <c r="AA385" s="105">
        <v>562434896226</v>
      </c>
      <c r="AB385" s="105">
        <v>437853513431</v>
      </c>
      <c r="AC385" s="105">
        <v>676663841589</v>
      </c>
      <c r="AD385" s="105">
        <v>502662926697</v>
      </c>
      <c r="AE385" s="105">
        <v>433176651697</v>
      </c>
      <c r="AF385" s="105">
        <v>269866916697</v>
      </c>
      <c r="AG385" s="105">
        <v>510342008431</v>
      </c>
      <c r="AH385" s="105">
        <v>251990171697</v>
      </c>
      <c r="AI385" s="90">
        <v>251990171697</v>
      </c>
      <c r="AJ385" s="79">
        <f t="shared" si="65"/>
        <v>0</v>
      </c>
      <c r="AL385" s="82"/>
      <c r="AM385" s="82" t="s">
        <v>215</v>
      </c>
      <c r="AN385" s="82"/>
      <c r="AO385" s="82"/>
      <c r="AP385" s="82"/>
      <c r="AQ385" s="82"/>
      <c r="AS385" t="str">
        <f t="shared" si="66"/>
        <v>y</v>
      </c>
      <c r="AT385" t="str">
        <f t="shared" si="67"/>
        <v>y</v>
      </c>
      <c r="AU385" t="str">
        <f t="shared" si="68"/>
        <v>y</v>
      </c>
      <c r="AV385" t="str">
        <f t="shared" si="69"/>
        <v>y</v>
      </c>
      <c r="AW385" t="str">
        <f t="shared" si="70"/>
        <v>y</v>
      </c>
      <c r="AX385" t="str">
        <f t="shared" si="71"/>
        <v>y</v>
      </c>
      <c r="AZ385">
        <v>411073871196</v>
      </c>
      <c r="BA385" s="77">
        <f t="shared" si="72"/>
        <v>0</v>
      </c>
      <c r="BC385">
        <v>411073871196</v>
      </c>
      <c r="BD385" s="77">
        <f t="shared" si="73"/>
        <v>0</v>
      </c>
      <c r="BF385">
        <v>517075023431</v>
      </c>
      <c r="BG385" s="107">
        <f t="shared" si="74"/>
        <v>0</v>
      </c>
      <c r="BI385">
        <v>562434896226</v>
      </c>
      <c r="BJ385" s="107">
        <f t="shared" si="75"/>
        <v>0</v>
      </c>
      <c r="BL385">
        <v>676663841589</v>
      </c>
      <c r="BM385" s="117">
        <f t="shared" si="76"/>
        <v>0</v>
      </c>
      <c r="BO385">
        <v>502662926697</v>
      </c>
      <c r="BP385" s="107">
        <f t="shared" si="77"/>
        <v>0</v>
      </c>
    </row>
    <row r="386" spans="1:68">
      <c r="A386" s="48">
        <v>381</v>
      </c>
      <c r="B386" s="48"/>
      <c r="C386" s="48"/>
      <c r="D386" s="67"/>
      <c r="E386" s="67"/>
      <c r="F386" s="67" t="s">
        <v>560</v>
      </c>
      <c r="G386" s="67"/>
      <c r="H386" s="67"/>
      <c r="I386" s="67"/>
      <c r="J386" s="54">
        <v>223904609745</v>
      </c>
      <c r="K386" s="54">
        <v>111626407344</v>
      </c>
      <c r="L386" s="54">
        <v>99634125158</v>
      </c>
      <c r="M386" s="54">
        <v>112163568464</v>
      </c>
      <c r="N386" s="54">
        <v>143945056342</v>
      </c>
      <c r="O386" s="54">
        <v>142723296158</v>
      </c>
      <c r="P386" s="54">
        <v>105076366867</v>
      </c>
      <c r="Q386" s="54">
        <v>91916805116</v>
      </c>
      <c r="R386" s="54">
        <v>67405277199</v>
      </c>
      <c r="S386" s="65">
        <v>64044805099</v>
      </c>
      <c r="T386" s="65">
        <v>61518694194</v>
      </c>
      <c r="U386" s="101">
        <v>45680290716</v>
      </c>
      <c r="V386" s="77">
        <v>18410981196</v>
      </c>
      <c r="W386" s="105">
        <v>15480981196</v>
      </c>
      <c r="X386" s="105">
        <v>231993431</v>
      </c>
      <c r="Y386" s="105">
        <v>231993431</v>
      </c>
      <c r="Z386" s="105">
        <v>231993431</v>
      </c>
      <c r="AA386" s="105">
        <v>231993431</v>
      </c>
      <c r="AB386" s="105">
        <v>231993431</v>
      </c>
      <c r="AC386" s="105">
        <v>239389089</v>
      </c>
      <c r="AD386" s="105">
        <v>220326697</v>
      </c>
      <c r="AE386" s="105">
        <v>220326697</v>
      </c>
      <c r="AF386" s="105">
        <v>220326697</v>
      </c>
      <c r="AG386" s="105">
        <v>231993431</v>
      </c>
      <c r="AH386" s="105">
        <v>220326697</v>
      </c>
      <c r="AI386" s="90">
        <v>220326697</v>
      </c>
      <c r="AJ386" s="79">
        <f t="shared" si="65"/>
        <v>0</v>
      </c>
      <c r="AL386" s="83"/>
      <c r="AM386" s="83"/>
      <c r="AN386" s="83" t="s">
        <v>560</v>
      </c>
      <c r="AO386" s="83"/>
      <c r="AP386" s="83"/>
      <c r="AQ386" s="83"/>
      <c r="AS386" t="str">
        <f t="shared" si="66"/>
        <v>y</v>
      </c>
      <c r="AT386" t="str">
        <f t="shared" si="67"/>
        <v>y</v>
      </c>
      <c r="AU386" t="str">
        <f t="shared" si="68"/>
        <v>y</v>
      </c>
      <c r="AV386" t="str">
        <f t="shared" si="69"/>
        <v>y</v>
      </c>
      <c r="AW386" t="str">
        <f t="shared" si="70"/>
        <v>y</v>
      </c>
      <c r="AX386" t="str">
        <f t="shared" si="71"/>
        <v>y</v>
      </c>
      <c r="AZ386">
        <v>18410981196</v>
      </c>
      <c r="BA386" s="77">
        <f t="shared" si="72"/>
        <v>0</v>
      </c>
      <c r="BC386">
        <v>18410981196</v>
      </c>
      <c r="BD386" s="77">
        <f t="shared" si="73"/>
        <v>0</v>
      </c>
      <c r="BF386">
        <v>231993431</v>
      </c>
      <c r="BG386" s="107">
        <f t="shared" si="74"/>
        <v>0</v>
      </c>
      <c r="BI386">
        <v>231993431</v>
      </c>
      <c r="BJ386" s="107">
        <f t="shared" si="75"/>
        <v>0</v>
      </c>
      <c r="BL386">
        <v>239389089</v>
      </c>
      <c r="BM386" s="117">
        <f t="shared" si="76"/>
        <v>0</v>
      </c>
      <c r="BO386">
        <v>220326697</v>
      </c>
      <c r="BP386" s="107">
        <f t="shared" si="77"/>
        <v>0</v>
      </c>
    </row>
    <row r="387" spans="1:68">
      <c r="A387" s="48">
        <v>382</v>
      </c>
      <c r="B387" s="48"/>
      <c r="C387" s="48"/>
      <c r="D387" s="67"/>
      <c r="E387" s="67"/>
      <c r="F387" s="67" t="s">
        <v>561</v>
      </c>
      <c r="G387" s="67"/>
      <c r="H387" s="67"/>
      <c r="I387" s="67"/>
      <c r="J387" s="54">
        <v>554702922225</v>
      </c>
      <c r="K387" s="54">
        <v>628348479225</v>
      </c>
      <c r="L387" s="54">
        <v>671334419825</v>
      </c>
      <c r="M387" s="54">
        <v>549589616250</v>
      </c>
      <c r="N387" s="54">
        <v>544620497455</v>
      </c>
      <c r="O387" s="54">
        <v>551088270025</v>
      </c>
      <c r="P387" s="54">
        <v>575539913443</v>
      </c>
      <c r="Q387" s="54">
        <v>562067889886</v>
      </c>
      <c r="R387" s="54">
        <v>573321394904</v>
      </c>
      <c r="S387" s="65">
        <v>546848078352</v>
      </c>
      <c r="T387" s="65">
        <v>446535960000</v>
      </c>
      <c r="U387" s="101">
        <v>414201210000</v>
      </c>
      <c r="V387" s="77">
        <v>392662890000</v>
      </c>
      <c r="W387" s="105">
        <v>508936775000</v>
      </c>
      <c r="X387" s="105">
        <v>499478185000</v>
      </c>
      <c r="Y387" s="105">
        <v>510110015000</v>
      </c>
      <c r="Z387" s="105">
        <v>516843030000</v>
      </c>
      <c r="AA387" s="105">
        <v>562202902795</v>
      </c>
      <c r="AB387" s="105">
        <v>437621520000</v>
      </c>
      <c r="AC387" s="105">
        <v>676424452500</v>
      </c>
      <c r="AD387" s="105">
        <v>502442600000</v>
      </c>
      <c r="AE387" s="105">
        <v>432956325000</v>
      </c>
      <c r="AF387" s="105">
        <v>269646590000</v>
      </c>
      <c r="AG387" s="105">
        <v>510110015000</v>
      </c>
      <c r="AH387" s="105">
        <v>251769845000</v>
      </c>
      <c r="AI387" s="90">
        <v>251769845000</v>
      </c>
      <c r="AJ387" s="79">
        <f t="shared" si="65"/>
        <v>0</v>
      </c>
      <c r="AL387" s="83"/>
      <c r="AM387" s="83"/>
      <c r="AN387" s="83" t="s">
        <v>561</v>
      </c>
      <c r="AO387" s="83"/>
      <c r="AP387" s="83"/>
      <c r="AQ387" s="83"/>
      <c r="AS387" t="str">
        <f t="shared" si="66"/>
        <v>y</v>
      </c>
      <c r="AT387" t="str">
        <f t="shared" si="67"/>
        <v>y</v>
      </c>
      <c r="AU387" t="str">
        <f t="shared" si="68"/>
        <v>y</v>
      </c>
      <c r="AV387" t="str">
        <f t="shared" si="69"/>
        <v>y</v>
      </c>
      <c r="AW387" t="str">
        <f t="shared" si="70"/>
        <v>y</v>
      </c>
      <c r="AX387" t="str">
        <f t="shared" si="71"/>
        <v>y</v>
      </c>
      <c r="AZ387">
        <v>392662890000</v>
      </c>
      <c r="BA387" s="77">
        <f t="shared" si="72"/>
        <v>0</v>
      </c>
      <c r="BC387">
        <v>392662890000</v>
      </c>
      <c r="BD387" s="77">
        <f t="shared" si="73"/>
        <v>0</v>
      </c>
      <c r="BF387">
        <v>516843030000</v>
      </c>
      <c r="BG387" s="107">
        <f t="shared" si="74"/>
        <v>0</v>
      </c>
      <c r="BI387">
        <v>562202902795</v>
      </c>
      <c r="BJ387" s="107">
        <f t="shared" si="75"/>
        <v>0</v>
      </c>
      <c r="BL387">
        <v>676424452500</v>
      </c>
      <c r="BM387" s="117">
        <f t="shared" si="76"/>
        <v>0</v>
      </c>
      <c r="BO387">
        <v>502442600000</v>
      </c>
      <c r="BP387" s="107">
        <f t="shared" si="77"/>
        <v>0</v>
      </c>
    </row>
    <row r="388" spans="1:68">
      <c r="A388" s="48">
        <v>383</v>
      </c>
      <c r="B388" s="48"/>
      <c r="C388" s="48"/>
      <c r="D388" s="66"/>
      <c r="E388" s="66" t="s">
        <v>216</v>
      </c>
      <c r="F388" s="66"/>
      <c r="G388" s="66"/>
      <c r="H388" s="66"/>
      <c r="I388" s="66"/>
      <c r="J388" s="54">
        <v>89907265757</v>
      </c>
      <c r="K388" s="54">
        <v>116800785183</v>
      </c>
      <c r="L388" s="54">
        <v>125556842700</v>
      </c>
      <c r="M388" s="54">
        <v>126090970345</v>
      </c>
      <c r="N388" s="54">
        <v>101687956208</v>
      </c>
      <c r="O388" s="54">
        <v>85779448543</v>
      </c>
      <c r="P388" s="54">
        <v>79290151321</v>
      </c>
      <c r="Q388" s="54">
        <v>129048724049</v>
      </c>
      <c r="R388" s="54">
        <v>175075483773</v>
      </c>
      <c r="S388" s="65">
        <v>459090748016</v>
      </c>
      <c r="T388" s="65">
        <v>377371557584</v>
      </c>
      <c r="U388" s="101">
        <v>363274259961</v>
      </c>
      <c r="V388" s="77">
        <v>253207093276</v>
      </c>
      <c r="W388" s="105">
        <v>90950135982</v>
      </c>
      <c r="X388" s="105">
        <v>125685458246</v>
      </c>
      <c r="Y388" s="105">
        <v>123285937154</v>
      </c>
      <c r="Z388" s="105">
        <v>111090006356</v>
      </c>
      <c r="AA388" s="105">
        <v>66556261391</v>
      </c>
      <c r="AB388" s="105">
        <v>32871751884</v>
      </c>
      <c r="AC388" s="105">
        <v>30613561992</v>
      </c>
      <c r="AD388" s="105">
        <v>109231983883</v>
      </c>
      <c r="AE388" s="105">
        <v>38541939122</v>
      </c>
      <c r="AF388" s="105">
        <v>68850302491</v>
      </c>
      <c r="AG388" s="105">
        <v>123285937154</v>
      </c>
      <c r="AH388" s="105">
        <v>54740698643</v>
      </c>
      <c r="AI388" s="90">
        <v>54740698643</v>
      </c>
      <c r="AJ388" s="79">
        <f t="shared" si="65"/>
        <v>0</v>
      </c>
      <c r="AL388" s="82"/>
      <c r="AM388" s="82" t="s">
        <v>216</v>
      </c>
      <c r="AN388" s="82"/>
      <c r="AO388" s="82"/>
      <c r="AP388" s="82"/>
      <c r="AQ388" s="82"/>
      <c r="AS388" t="str">
        <f t="shared" si="66"/>
        <v>y</v>
      </c>
      <c r="AT388" t="str">
        <f t="shared" si="67"/>
        <v>y</v>
      </c>
      <c r="AU388" t="str">
        <f t="shared" si="68"/>
        <v>y</v>
      </c>
      <c r="AV388" t="str">
        <f t="shared" si="69"/>
        <v>y</v>
      </c>
      <c r="AW388" t="str">
        <f t="shared" si="70"/>
        <v>y</v>
      </c>
      <c r="AX388" t="str">
        <f t="shared" si="71"/>
        <v>y</v>
      </c>
      <c r="AZ388">
        <v>253207093276</v>
      </c>
      <c r="BA388" s="77">
        <f t="shared" si="72"/>
        <v>0</v>
      </c>
      <c r="BC388">
        <v>253207093276</v>
      </c>
      <c r="BD388" s="77">
        <f t="shared" si="73"/>
        <v>0</v>
      </c>
      <c r="BF388">
        <v>111090006356</v>
      </c>
      <c r="BG388" s="107">
        <f t="shared" si="74"/>
        <v>0</v>
      </c>
      <c r="BI388">
        <v>66556261391</v>
      </c>
      <c r="BJ388" s="107">
        <f t="shared" si="75"/>
        <v>0</v>
      </c>
      <c r="BL388">
        <v>30613561992</v>
      </c>
      <c r="BM388" s="117">
        <f t="shared" si="76"/>
        <v>0</v>
      </c>
      <c r="BO388">
        <v>109231983883</v>
      </c>
      <c r="BP388" s="107">
        <f t="shared" si="77"/>
        <v>0</v>
      </c>
    </row>
    <row r="389" spans="1:68">
      <c r="A389" s="48">
        <v>384</v>
      </c>
      <c r="B389" s="48"/>
      <c r="C389" s="48"/>
      <c r="D389" s="67"/>
      <c r="E389" s="67"/>
      <c r="F389" s="67" t="s">
        <v>217</v>
      </c>
      <c r="G389" s="67"/>
      <c r="H389" s="67"/>
      <c r="I389" s="67"/>
      <c r="J389" s="54">
        <v>89907265757</v>
      </c>
      <c r="K389" s="54">
        <v>116800785183</v>
      </c>
      <c r="L389" s="54">
        <v>125556842700</v>
      </c>
      <c r="M389" s="54">
        <v>116640358345</v>
      </c>
      <c r="N389" s="54">
        <v>101687956208</v>
      </c>
      <c r="O389" s="54">
        <v>85779448543</v>
      </c>
      <c r="P389" s="54">
        <v>79290151321</v>
      </c>
      <c r="Q389" s="54">
        <v>97223588049</v>
      </c>
      <c r="R389" s="54">
        <v>125043733773</v>
      </c>
      <c r="S389" s="65">
        <v>239784281041</v>
      </c>
      <c r="T389" s="65">
        <v>229726247236</v>
      </c>
      <c r="U389" s="101">
        <v>229822364600</v>
      </c>
      <c r="V389" s="77">
        <v>107923763276</v>
      </c>
      <c r="W389" s="105">
        <v>90950135982</v>
      </c>
      <c r="X389" s="105">
        <v>125685458246</v>
      </c>
      <c r="Y389" s="105">
        <v>123285937154</v>
      </c>
      <c r="Z389" s="105">
        <v>86574115356</v>
      </c>
      <c r="AA389" s="105">
        <v>66556261391</v>
      </c>
      <c r="AB389" s="105">
        <v>31744307884</v>
      </c>
      <c r="AC389" s="105">
        <v>30613561992</v>
      </c>
      <c r="AD389" s="105">
        <v>25794198883</v>
      </c>
      <c r="AE389" s="105">
        <v>38541939122</v>
      </c>
      <c r="AF389" s="105">
        <v>39080732491</v>
      </c>
      <c r="AG389" s="105">
        <v>123285937154</v>
      </c>
      <c r="AH389" s="105">
        <v>54740698643</v>
      </c>
      <c r="AI389" s="90">
        <v>54740698643</v>
      </c>
      <c r="AJ389" s="79">
        <f t="shared" si="65"/>
        <v>0</v>
      </c>
      <c r="AL389" s="83"/>
      <c r="AM389" s="83"/>
      <c r="AN389" s="83" t="s">
        <v>217</v>
      </c>
      <c r="AO389" s="83"/>
      <c r="AP389" s="83"/>
      <c r="AQ389" s="83"/>
      <c r="AS389" t="str">
        <f t="shared" si="66"/>
        <v>y</v>
      </c>
      <c r="AT389" t="str">
        <f t="shared" si="67"/>
        <v>y</v>
      </c>
      <c r="AU389" t="str">
        <f t="shared" si="68"/>
        <v>y</v>
      </c>
      <c r="AV389" t="str">
        <f t="shared" si="69"/>
        <v>y</v>
      </c>
      <c r="AW389" t="str">
        <f t="shared" si="70"/>
        <v>y</v>
      </c>
      <c r="AX389" t="str">
        <f t="shared" si="71"/>
        <v>y</v>
      </c>
      <c r="AZ389">
        <v>107923763276</v>
      </c>
      <c r="BA389" s="77">
        <f t="shared" si="72"/>
        <v>0</v>
      </c>
      <c r="BC389">
        <v>107923763276</v>
      </c>
      <c r="BD389" s="77">
        <f t="shared" si="73"/>
        <v>0</v>
      </c>
      <c r="BF389">
        <v>86574115356</v>
      </c>
      <c r="BG389" s="107">
        <f t="shared" si="74"/>
        <v>0</v>
      </c>
      <c r="BI389">
        <v>66556261391</v>
      </c>
      <c r="BJ389" s="107">
        <f t="shared" si="75"/>
        <v>0</v>
      </c>
      <c r="BL389">
        <v>30613561992</v>
      </c>
      <c r="BM389" s="117">
        <f t="shared" si="76"/>
        <v>0</v>
      </c>
      <c r="BO389">
        <v>25794198883</v>
      </c>
      <c r="BP389" s="107">
        <f t="shared" si="77"/>
        <v>0</v>
      </c>
    </row>
    <row r="390" spans="1:68">
      <c r="A390" s="48">
        <v>385</v>
      </c>
      <c r="B390" s="48"/>
      <c r="C390" s="48"/>
      <c r="D390" s="67"/>
      <c r="E390" s="67"/>
      <c r="F390" s="67" t="s">
        <v>218</v>
      </c>
      <c r="G390" s="67"/>
      <c r="H390" s="67"/>
      <c r="I390" s="67"/>
      <c r="J390" s="54">
        <v>0</v>
      </c>
      <c r="K390" s="54">
        <v>0</v>
      </c>
      <c r="L390" s="54">
        <v>0</v>
      </c>
      <c r="M390" s="54">
        <v>0</v>
      </c>
      <c r="N390" s="54">
        <v>0</v>
      </c>
      <c r="O390" s="54">
        <v>0</v>
      </c>
      <c r="P390" s="54">
        <v>0</v>
      </c>
      <c r="Q390" s="54">
        <v>0</v>
      </c>
      <c r="R390" s="54">
        <v>0</v>
      </c>
      <c r="S390" s="65">
        <v>0</v>
      </c>
      <c r="T390" s="65">
        <v>0</v>
      </c>
      <c r="U390" s="101">
        <v>0</v>
      </c>
      <c r="V390" s="77">
        <v>0</v>
      </c>
      <c r="W390" s="105">
        <v>0</v>
      </c>
      <c r="X390" s="105">
        <v>0</v>
      </c>
      <c r="Y390" s="105">
        <v>0</v>
      </c>
      <c r="Z390" s="105">
        <v>0</v>
      </c>
      <c r="AA390" s="105">
        <v>0</v>
      </c>
      <c r="AB390" s="105">
        <v>0</v>
      </c>
      <c r="AC390" s="105">
        <v>0</v>
      </c>
      <c r="AD390" s="105">
        <v>0</v>
      </c>
      <c r="AE390" s="105">
        <v>0</v>
      </c>
      <c r="AF390" s="105">
        <v>0</v>
      </c>
      <c r="AG390" s="105">
        <v>0</v>
      </c>
      <c r="AH390" s="105">
        <v>0</v>
      </c>
      <c r="AI390" s="90">
        <v>0</v>
      </c>
      <c r="AJ390" s="79">
        <f t="shared" ref="AJ390:AJ453" si="78">Y390-AG390</f>
        <v>0</v>
      </c>
      <c r="AL390" s="83"/>
      <c r="AM390" s="83"/>
      <c r="AN390" s="83" t="s">
        <v>218</v>
      </c>
      <c r="AO390" s="83"/>
      <c r="AP390" s="83"/>
      <c r="AQ390" s="83"/>
      <c r="AS390" t="str">
        <f t="shared" ref="AS390:AS453" si="79">IF(AL390=D390,"y","no!!!!!!!!!!!!!!!")</f>
        <v>y</v>
      </c>
      <c r="AT390" t="str">
        <f t="shared" ref="AT390:AT453" si="80">IF(AM390=E390,"y","no!!!!!!!!!!!!!!!")</f>
        <v>y</v>
      </c>
      <c r="AU390" t="str">
        <f t="shared" ref="AU390:AU453" si="81">IF(AN390=F390,"y","no!!!!!!!!!!!!!!!")</f>
        <v>y</v>
      </c>
      <c r="AV390" t="str">
        <f t="shared" ref="AV390:AV453" si="82">IF(AO390=G390,"y","no!!!!!!!!!!!!!!!")</f>
        <v>y</v>
      </c>
      <c r="AW390" t="str">
        <f t="shared" ref="AW390:AW453" si="83">IF(AP390=H390,"y","no!!!!!!!!!!!!!!!")</f>
        <v>y</v>
      </c>
      <c r="AX390" t="str">
        <f t="shared" ref="AX390:AX453" si="84">IF(AQ390=I390,"y","no!!!!!!!!!!!!!!!")</f>
        <v>y</v>
      </c>
      <c r="AZ390">
        <v>0</v>
      </c>
      <c r="BA390" s="77">
        <f t="shared" ref="BA390:BA453" si="85">AZ390-V390</f>
        <v>0</v>
      </c>
      <c r="BC390">
        <v>0</v>
      </c>
      <c r="BD390" s="77">
        <f t="shared" ref="BD390:BD453" si="86">BC390-V390</f>
        <v>0</v>
      </c>
      <c r="BF390">
        <v>0</v>
      </c>
      <c r="BG390" s="107">
        <f t="shared" ref="BG390:BG453" si="87">BF390-Z390</f>
        <v>0</v>
      </c>
      <c r="BI390">
        <v>0</v>
      </c>
      <c r="BJ390" s="107">
        <f t="shared" ref="BJ390:BJ453" si="88">BI390-AA390</f>
        <v>0</v>
      </c>
      <c r="BL390">
        <v>0</v>
      </c>
      <c r="BM390" s="117">
        <f t="shared" ref="BM390:BM453" si="89">BL390-AC390</f>
        <v>0</v>
      </c>
      <c r="BO390">
        <v>0</v>
      </c>
      <c r="BP390" s="107">
        <f t="shared" ref="BP390:BP453" si="90">BO390-AD390</f>
        <v>0</v>
      </c>
    </row>
    <row r="391" spans="1:68">
      <c r="A391" s="48">
        <v>386</v>
      </c>
      <c r="B391" s="48"/>
      <c r="C391" s="48"/>
      <c r="D391" s="67"/>
      <c r="E391" s="67"/>
      <c r="F391" s="67" t="s">
        <v>219</v>
      </c>
      <c r="G391" s="67"/>
      <c r="H391" s="67"/>
      <c r="I391" s="67"/>
      <c r="J391" s="54">
        <v>0</v>
      </c>
      <c r="K391" s="54">
        <v>0</v>
      </c>
      <c r="L391" s="54">
        <v>0</v>
      </c>
      <c r="M391" s="54">
        <v>0</v>
      </c>
      <c r="N391" s="54">
        <v>0</v>
      </c>
      <c r="O391" s="54">
        <v>0</v>
      </c>
      <c r="P391" s="54">
        <v>0</v>
      </c>
      <c r="Q391" s="54">
        <v>0</v>
      </c>
      <c r="R391" s="54">
        <v>0</v>
      </c>
      <c r="S391" s="65">
        <v>0</v>
      </c>
      <c r="T391" s="65">
        <v>0</v>
      </c>
      <c r="U391" s="101">
        <v>0</v>
      </c>
      <c r="V391" s="77">
        <v>0</v>
      </c>
      <c r="W391" s="105">
        <v>0</v>
      </c>
      <c r="X391" s="105">
        <v>0</v>
      </c>
      <c r="Y391" s="105">
        <v>0</v>
      </c>
      <c r="Z391" s="105">
        <v>0</v>
      </c>
      <c r="AA391" s="105">
        <v>0</v>
      </c>
      <c r="AB391" s="105">
        <v>0</v>
      </c>
      <c r="AC391" s="105">
        <v>0</v>
      </c>
      <c r="AD391" s="105">
        <v>0</v>
      </c>
      <c r="AE391" s="105">
        <v>0</v>
      </c>
      <c r="AF391" s="105">
        <v>0</v>
      </c>
      <c r="AG391" s="105">
        <v>0</v>
      </c>
      <c r="AH391" s="105">
        <v>0</v>
      </c>
      <c r="AI391" s="90">
        <v>0</v>
      </c>
      <c r="AJ391" s="79">
        <f t="shared" si="78"/>
        <v>0</v>
      </c>
      <c r="AL391" s="83"/>
      <c r="AM391" s="83"/>
      <c r="AN391" s="83" t="s">
        <v>219</v>
      </c>
      <c r="AO391" s="83"/>
      <c r="AP391" s="83"/>
      <c r="AQ391" s="83"/>
      <c r="AS391" t="str">
        <f t="shared" si="79"/>
        <v>y</v>
      </c>
      <c r="AT391" t="str">
        <f t="shared" si="80"/>
        <v>y</v>
      </c>
      <c r="AU391" t="str">
        <f t="shared" si="81"/>
        <v>y</v>
      </c>
      <c r="AV391" t="str">
        <f t="shared" si="82"/>
        <v>y</v>
      </c>
      <c r="AW391" t="str">
        <f t="shared" si="83"/>
        <v>y</v>
      </c>
      <c r="AX391" t="str">
        <f t="shared" si="84"/>
        <v>y</v>
      </c>
      <c r="AZ391">
        <v>0</v>
      </c>
      <c r="BA391" s="77">
        <f t="shared" si="85"/>
        <v>0</v>
      </c>
      <c r="BC391">
        <v>0</v>
      </c>
      <c r="BD391" s="77">
        <f t="shared" si="86"/>
        <v>0</v>
      </c>
      <c r="BF391">
        <v>0</v>
      </c>
      <c r="BG391" s="107">
        <f t="shared" si="87"/>
        <v>0</v>
      </c>
      <c r="BI391">
        <v>0</v>
      </c>
      <c r="BJ391" s="107">
        <f t="shared" si="88"/>
        <v>0</v>
      </c>
      <c r="BL391">
        <v>0</v>
      </c>
      <c r="BM391" s="117">
        <f t="shared" si="89"/>
        <v>0</v>
      </c>
      <c r="BO391">
        <v>0</v>
      </c>
      <c r="BP391" s="107">
        <f t="shared" si="90"/>
        <v>0</v>
      </c>
    </row>
    <row r="392" spans="1:68">
      <c r="A392" s="48">
        <v>387</v>
      </c>
      <c r="B392" s="48"/>
      <c r="C392" s="48"/>
      <c r="D392" s="67"/>
      <c r="E392" s="67"/>
      <c r="F392" s="67" t="s">
        <v>191</v>
      </c>
      <c r="G392" s="67"/>
      <c r="H392" s="67"/>
      <c r="I392" s="67"/>
      <c r="J392" s="54">
        <v>0</v>
      </c>
      <c r="K392" s="54">
        <v>0</v>
      </c>
      <c r="L392" s="54">
        <v>0</v>
      </c>
      <c r="M392" s="54">
        <v>9450612000</v>
      </c>
      <c r="N392" s="54">
        <v>0</v>
      </c>
      <c r="O392" s="54">
        <v>0</v>
      </c>
      <c r="P392" s="54">
        <v>0</v>
      </c>
      <c r="Q392" s="54">
        <v>31825136000</v>
      </c>
      <c r="R392" s="54">
        <v>50031750000</v>
      </c>
      <c r="S392" s="65">
        <v>219306466975</v>
      </c>
      <c r="T392" s="65">
        <v>147645310348</v>
      </c>
      <c r="U392" s="101">
        <v>133451895361</v>
      </c>
      <c r="V392" s="77">
        <v>145283330000</v>
      </c>
      <c r="W392" s="105">
        <v>0</v>
      </c>
      <c r="X392" s="105">
        <v>0</v>
      </c>
      <c r="Y392" s="105">
        <v>0</v>
      </c>
      <c r="Z392" s="105">
        <v>24515891000</v>
      </c>
      <c r="AA392" s="105">
        <v>0</v>
      </c>
      <c r="AB392" s="105">
        <v>1127444000</v>
      </c>
      <c r="AC392" s="105">
        <v>0</v>
      </c>
      <c r="AD392" s="105">
        <v>83437785000</v>
      </c>
      <c r="AE392" s="105">
        <v>0</v>
      </c>
      <c r="AF392" s="105">
        <v>29769570000</v>
      </c>
      <c r="AG392" s="105">
        <v>0</v>
      </c>
      <c r="AH392" s="105">
        <v>0</v>
      </c>
      <c r="AI392" s="90">
        <v>0</v>
      </c>
      <c r="AJ392" s="79">
        <f t="shared" si="78"/>
        <v>0</v>
      </c>
      <c r="AL392" s="83"/>
      <c r="AM392" s="83"/>
      <c r="AN392" s="83" t="s">
        <v>191</v>
      </c>
      <c r="AO392" s="83"/>
      <c r="AP392" s="83"/>
      <c r="AQ392" s="83"/>
      <c r="AS392" t="str">
        <f t="shared" si="79"/>
        <v>y</v>
      </c>
      <c r="AT392" t="str">
        <f t="shared" si="80"/>
        <v>y</v>
      </c>
      <c r="AU392" t="str">
        <f t="shared" si="81"/>
        <v>y</v>
      </c>
      <c r="AV392" t="str">
        <f t="shared" si="82"/>
        <v>y</v>
      </c>
      <c r="AW392" t="str">
        <f t="shared" si="83"/>
        <v>y</v>
      </c>
      <c r="AX392" t="str">
        <f t="shared" si="84"/>
        <v>y</v>
      </c>
      <c r="AZ392">
        <v>145283330000</v>
      </c>
      <c r="BA392" s="77">
        <f t="shared" si="85"/>
        <v>0</v>
      </c>
      <c r="BC392">
        <v>145283330000</v>
      </c>
      <c r="BD392" s="77">
        <f t="shared" si="86"/>
        <v>0</v>
      </c>
      <c r="BF392">
        <v>24515891000</v>
      </c>
      <c r="BG392" s="107">
        <f t="shared" si="87"/>
        <v>0</v>
      </c>
      <c r="BI392">
        <v>0</v>
      </c>
      <c r="BJ392" s="107">
        <f t="shared" si="88"/>
        <v>0</v>
      </c>
      <c r="BL392">
        <v>0</v>
      </c>
      <c r="BM392" s="117">
        <f t="shared" si="89"/>
        <v>0</v>
      </c>
      <c r="BO392">
        <v>83437785000</v>
      </c>
      <c r="BP392" s="107">
        <f t="shared" si="90"/>
        <v>0</v>
      </c>
    </row>
    <row r="393" spans="1:68">
      <c r="A393" s="48">
        <v>388</v>
      </c>
      <c r="B393" s="48"/>
      <c r="C393" s="48"/>
      <c r="D393" s="69"/>
      <c r="E393" s="69"/>
      <c r="F393" s="69" t="s">
        <v>197</v>
      </c>
      <c r="G393" s="69"/>
      <c r="H393" s="69"/>
      <c r="I393" s="69"/>
      <c r="J393" s="54">
        <v>0</v>
      </c>
      <c r="K393" s="54">
        <v>0</v>
      </c>
      <c r="L393" s="54">
        <v>0</v>
      </c>
      <c r="M393" s="54">
        <v>0</v>
      </c>
      <c r="N393" s="54">
        <v>0</v>
      </c>
      <c r="O393" s="54">
        <v>0</v>
      </c>
      <c r="P393" s="54">
        <v>0</v>
      </c>
      <c r="Q393" s="54">
        <v>0</v>
      </c>
      <c r="R393" s="54">
        <v>0</v>
      </c>
      <c r="S393" s="65">
        <v>0</v>
      </c>
      <c r="T393" s="65">
        <v>0</v>
      </c>
      <c r="U393" s="101">
        <v>0</v>
      </c>
      <c r="V393" s="77">
        <v>0</v>
      </c>
      <c r="W393" s="105">
        <v>0</v>
      </c>
      <c r="X393" s="105">
        <v>0</v>
      </c>
      <c r="Y393" s="105">
        <v>0</v>
      </c>
      <c r="Z393" s="105">
        <v>0</v>
      </c>
      <c r="AA393" s="105">
        <v>0</v>
      </c>
      <c r="AB393" s="105">
        <v>0</v>
      </c>
      <c r="AC393" s="105">
        <v>0</v>
      </c>
      <c r="AD393" s="105">
        <v>0</v>
      </c>
      <c r="AE393" s="105">
        <v>0</v>
      </c>
      <c r="AF393" s="105">
        <v>0</v>
      </c>
      <c r="AG393" s="105">
        <v>0</v>
      </c>
      <c r="AH393" s="105">
        <v>0</v>
      </c>
      <c r="AI393" s="90">
        <v>0</v>
      </c>
      <c r="AJ393" s="79">
        <f t="shared" si="78"/>
        <v>0</v>
      </c>
      <c r="AL393" s="83"/>
      <c r="AM393" s="83"/>
      <c r="AN393" s="83" t="s">
        <v>197</v>
      </c>
      <c r="AO393" s="83"/>
      <c r="AP393" s="83"/>
      <c r="AQ393" s="83"/>
      <c r="AS393" t="str">
        <f t="shared" si="79"/>
        <v>y</v>
      </c>
      <c r="AT393" t="str">
        <f t="shared" si="80"/>
        <v>y</v>
      </c>
      <c r="AU393" t="str">
        <f t="shared" si="81"/>
        <v>y</v>
      </c>
      <c r="AV393" t="str">
        <f t="shared" si="82"/>
        <v>y</v>
      </c>
      <c r="AW393" t="str">
        <f t="shared" si="83"/>
        <v>y</v>
      </c>
      <c r="AX393" t="str">
        <f t="shared" si="84"/>
        <v>y</v>
      </c>
      <c r="AZ393">
        <v>0</v>
      </c>
      <c r="BA393" s="77">
        <f t="shared" si="85"/>
        <v>0</v>
      </c>
      <c r="BC393">
        <v>0</v>
      </c>
      <c r="BD393" s="77">
        <f t="shared" si="86"/>
        <v>0</v>
      </c>
      <c r="BF393">
        <v>0</v>
      </c>
      <c r="BG393" s="107">
        <f t="shared" si="87"/>
        <v>0</v>
      </c>
      <c r="BI393">
        <v>0</v>
      </c>
      <c r="BJ393" s="107">
        <f t="shared" si="88"/>
        <v>0</v>
      </c>
      <c r="BL393">
        <v>0</v>
      </c>
      <c r="BM393" s="117">
        <f t="shared" si="89"/>
        <v>0</v>
      </c>
      <c r="BO393">
        <v>0</v>
      </c>
      <c r="BP393" s="107">
        <f t="shared" si="90"/>
        <v>0</v>
      </c>
    </row>
    <row r="394" spans="1:68">
      <c r="A394" s="48">
        <v>389</v>
      </c>
      <c r="B394" s="48"/>
      <c r="C394" s="48"/>
      <c r="D394" s="67"/>
      <c r="E394" s="67"/>
      <c r="F394" s="67" t="s">
        <v>220</v>
      </c>
      <c r="G394" s="67"/>
      <c r="H394" s="67"/>
      <c r="I394" s="67"/>
      <c r="J394" s="54">
        <v>0</v>
      </c>
      <c r="K394" s="54">
        <v>0</v>
      </c>
      <c r="L394" s="54">
        <v>0</v>
      </c>
      <c r="M394" s="54">
        <v>0</v>
      </c>
      <c r="N394" s="54">
        <v>0</v>
      </c>
      <c r="O394" s="54">
        <v>0</v>
      </c>
      <c r="P394" s="54">
        <v>0</v>
      </c>
      <c r="Q394" s="54">
        <v>0</v>
      </c>
      <c r="R394" s="54">
        <v>0</v>
      </c>
      <c r="S394" s="65">
        <v>0</v>
      </c>
      <c r="T394" s="65">
        <v>0</v>
      </c>
      <c r="U394" s="101">
        <v>0</v>
      </c>
      <c r="V394" s="77">
        <v>0</v>
      </c>
      <c r="W394" s="105">
        <v>0</v>
      </c>
      <c r="X394" s="105">
        <v>0</v>
      </c>
      <c r="Y394" s="105">
        <v>0</v>
      </c>
      <c r="Z394" s="105">
        <v>0</v>
      </c>
      <c r="AA394" s="105">
        <v>0</v>
      </c>
      <c r="AB394" s="105">
        <v>0</v>
      </c>
      <c r="AC394" s="105">
        <v>0</v>
      </c>
      <c r="AD394" s="105">
        <v>0</v>
      </c>
      <c r="AE394" s="105">
        <v>0</v>
      </c>
      <c r="AF394" s="105">
        <v>0</v>
      </c>
      <c r="AG394" s="105">
        <v>0</v>
      </c>
      <c r="AH394" s="105">
        <v>0</v>
      </c>
      <c r="AI394" s="90">
        <v>0</v>
      </c>
      <c r="AJ394" s="79">
        <f t="shared" si="78"/>
        <v>0</v>
      </c>
      <c r="AL394" s="83"/>
      <c r="AM394" s="83"/>
      <c r="AN394" s="83" t="s">
        <v>220</v>
      </c>
      <c r="AO394" s="83"/>
      <c r="AP394" s="83"/>
      <c r="AQ394" s="83"/>
      <c r="AS394" t="str">
        <f t="shared" si="79"/>
        <v>y</v>
      </c>
      <c r="AT394" t="str">
        <f t="shared" si="80"/>
        <v>y</v>
      </c>
      <c r="AU394" t="str">
        <f t="shared" si="81"/>
        <v>y</v>
      </c>
      <c r="AV394" t="str">
        <f t="shared" si="82"/>
        <v>y</v>
      </c>
      <c r="AW394" t="str">
        <f t="shared" si="83"/>
        <v>y</v>
      </c>
      <c r="AX394" t="str">
        <f t="shared" si="84"/>
        <v>y</v>
      </c>
      <c r="AZ394">
        <v>0</v>
      </c>
      <c r="BA394" s="77">
        <f t="shared" si="85"/>
        <v>0</v>
      </c>
      <c r="BC394">
        <v>0</v>
      </c>
      <c r="BD394" s="77">
        <f t="shared" si="86"/>
        <v>0</v>
      </c>
      <c r="BF394">
        <v>0</v>
      </c>
      <c r="BG394" s="107">
        <f t="shared" si="87"/>
        <v>0</v>
      </c>
      <c r="BI394">
        <v>0</v>
      </c>
      <c r="BJ394" s="107">
        <f t="shared" si="88"/>
        <v>0</v>
      </c>
      <c r="BL394">
        <v>0</v>
      </c>
      <c r="BM394" s="117">
        <f t="shared" si="89"/>
        <v>0</v>
      </c>
      <c r="BO394">
        <v>0</v>
      </c>
      <c r="BP394" s="107">
        <f t="shared" si="90"/>
        <v>0</v>
      </c>
    </row>
    <row r="395" spans="1:68">
      <c r="A395" s="48">
        <v>390</v>
      </c>
      <c r="B395" s="48"/>
      <c r="C395" s="20" t="s">
        <v>684</v>
      </c>
      <c r="D395" s="66" t="s">
        <v>221</v>
      </c>
      <c r="E395" s="66"/>
      <c r="F395" s="66"/>
      <c r="G395" s="66"/>
      <c r="H395" s="66"/>
      <c r="I395" s="66"/>
      <c r="J395" s="54">
        <v>16149731227764</v>
      </c>
      <c r="K395" s="54">
        <v>14286509835179</v>
      </c>
      <c r="L395" s="54">
        <v>14254092483937</v>
      </c>
      <c r="M395" s="54">
        <v>14771704620488</v>
      </c>
      <c r="N395" s="54">
        <v>14915701516497</v>
      </c>
      <c r="O395" s="54">
        <v>14509018257787</v>
      </c>
      <c r="P395" s="54">
        <v>13822676481059</v>
      </c>
      <c r="Q395" s="54">
        <v>14355740226143</v>
      </c>
      <c r="R395" s="54">
        <v>13771310828951</v>
      </c>
      <c r="S395" s="65">
        <v>12776334124256</v>
      </c>
      <c r="T395" s="65">
        <v>12454592152210</v>
      </c>
      <c r="U395" s="101">
        <v>12356666577015</v>
      </c>
      <c r="V395" s="77">
        <v>12092955315128</v>
      </c>
      <c r="W395" s="105">
        <v>12671696490130</v>
      </c>
      <c r="X395" s="105">
        <v>18560040131475</v>
      </c>
      <c r="Y395" s="105">
        <v>18484475346173</v>
      </c>
      <c r="Z395" s="105">
        <v>17784907485043</v>
      </c>
      <c r="AA395" s="105">
        <v>18814528300313</v>
      </c>
      <c r="AB395" s="105">
        <v>19444777258502</v>
      </c>
      <c r="AC395" s="105">
        <v>19310872640951</v>
      </c>
      <c r="AD395" s="105">
        <v>20159864093862</v>
      </c>
      <c r="AE395" s="105">
        <v>20555620088049</v>
      </c>
      <c r="AF395" s="105">
        <v>22366461572450</v>
      </c>
      <c r="AG395" s="105">
        <v>18484475346173</v>
      </c>
      <c r="AH395" s="105">
        <v>22311737072152</v>
      </c>
      <c r="AI395" s="90">
        <v>22311737072152</v>
      </c>
      <c r="AJ395" s="79">
        <f t="shared" si="78"/>
        <v>0</v>
      </c>
      <c r="AL395" s="82" t="s">
        <v>221</v>
      </c>
      <c r="AM395" s="82"/>
      <c r="AN395" s="82"/>
      <c r="AO395" s="82"/>
      <c r="AP395" s="82"/>
      <c r="AQ395" s="82"/>
      <c r="AS395" t="str">
        <f t="shared" si="79"/>
        <v>y</v>
      </c>
      <c r="AT395" t="str">
        <f t="shared" si="80"/>
        <v>y</v>
      </c>
      <c r="AU395" t="str">
        <f t="shared" si="81"/>
        <v>y</v>
      </c>
      <c r="AV395" t="str">
        <f t="shared" si="82"/>
        <v>y</v>
      </c>
      <c r="AW395" t="str">
        <f t="shared" si="83"/>
        <v>y</v>
      </c>
      <c r="AX395" t="str">
        <f t="shared" si="84"/>
        <v>y</v>
      </c>
      <c r="AZ395">
        <v>12092955315128</v>
      </c>
      <c r="BA395" s="77">
        <f t="shared" si="85"/>
        <v>0</v>
      </c>
      <c r="BC395">
        <v>12092955315128</v>
      </c>
      <c r="BD395" s="77">
        <f t="shared" si="86"/>
        <v>0</v>
      </c>
      <c r="BF395">
        <v>17784907485043</v>
      </c>
      <c r="BG395" s="107">
        <f t="shared" si="87"/>
        <v>0</v>
      </c>
      <c r="BI395">
        <v>18814528300313</v>
      </c>
      <c r="BJ395" s="107">
        <f t="shared" si="88"/>
        <v>0</v>
      </c>
      <c r="BL395">
        <v>19310872640951</v>
      </c>
      <c r="BM395" s="117">
        <f t="shared" si="89"/>
        <v>0</v>
      </c>
      <c r="BO395">
        <v>20159864093862</v>
      </c>
      <c r="BP395" s="107">
        <f t="shared" si="90"/>
        <v>0</v>
      </c>
    </row>
    <row r="396" spans="1:68">
      <c r="A396" s="48">
        <v>391</v>
      </c>
      <c r="B396" s="48"/>
      <c r="C396" s="48"/>
      <c r="D396" s="66"/>
      <c r="E396" s="66" t="s">
        <v>562</v>
      </c>
      <c r="F396" s="66"/>
      <c r="G396" s="66"/>
      <c r="H396" s="66"/>
      <c r="I396" s="66"/>
      <c r="J396" s="54">
        <v>11214113854460</v>
      </c>
      <c r="K396" s="54">
        <v>10524565560870</v>
      </c>
      <c r="L396" s="54">
        <v>10168930268210</v>
      </c>
      <c r="M396" s="54">
        <v>10959743332587</v>
      </c>
      <c r="N396" s="54">
        <v>10518901590153</v>
      </c>
      <c r="O396" s="54">
        <v>10070273102470</v>
      </c>
      <c r="P396" s="54">
        <v>9887681416174</v>
      </c>
      <c r="Q396" s="54">
        <v>10315190969036</v>
      </c>
      <c r="R396" s="54">
        <v>9586709133021</v>
      </c>
      <c r="S396" s="65">
        <v>8742381861697</v>
      </c>
      <c r="T396" s="65">
        <v>8378374353812</v>
      </c>
      <c r="U396" s="101">
        <v>8372973855171</v>
      </c>
      <c r="V396" s="77">
        <v>8337393934716</v>
      </c>
      <c r="W396" s="105">
        <v>8769638379746</v>
      </c>
      <c r="X396" s="105">
        <v>11118862102284</v>
      </c>
      <c r="Y396" s="105">
        <v>11806896501224</v>
      </c>
      <c r="Z396" s="105">
        <v>11938986599246</v>
      </c>
      <c r="AA396" s="105">
        <v>13025398536890</v>
      </c>
      <c r="AB396" s="105">
        <v>13887870927064</v>
      </c>
      <c r="AC396" s="105">
        <v>13493113067911</v>
      </c>
      <c r="AD396" s="105">
        <v>14781389607131</v>
      </c>
      <c r="AE396" s="105">
        <v>15829811546659</v>
      </c>
      <c r="AF396" s="105">
        <v>17349473774237</v>
      </c>
      <c r="AG396" s="105">
        <v>11806896501224</v>
      </c>
      <c r="AH396" s="105">
        <v>18174755877451</v>
      </c>
      <c r="AI396" s="90">
        <v>18174755877451</v>
      </c>
      <c r="AJ396" s="79">
        <f t="shared" si="78"/>
        <v>0</v>
      </c>
      <c r="AL396" s="82"/>
      <c r="AM396" s="82" t="s">
        <v>562</v>
      </c>
      <c r="AN396" s="82"/>
      <c r="AO396" s="82"/>
      <c r="AP396" s="82"/>
      <c r="AQ396" s="82"/>
      <c r="AS396" t="str">
        <f t="shared" si="79"/>
        <v>y</v>
      </c>
      <c r="AT396" t="str">
        <f t="shared" si="80"/>
        <v>y</v>
      </c>
      <c r="AU396" t="str">
        <f t="shared" si="81"/>
        <v>y</v>
      </c>
      <c r="AV396" t="str">
        <f t="shared" si="82"/>
        <v>y</v>
      </c>
      <c r="AW396" t="str">
        <f t="shared" si="83"/>
        <v>y</v>
      </c>
      <c r="AX396" t="str">
        <f t="shared" si="84"/>
        <v>y</v>
      </c>
      <c r="AZ396">
        <v>8337393934716</v>
      </c>
      <c r="BA396" s="77">
        <f t="shared" si="85"/>
        <v>0</v>
      </c>
      <c r="BC396">
        <v>8337393934716</v>
      </c>
      <c r="BD396" s="77">
        <f t="shared" si="86"/>
        <v>0</v>
      </c>
      <c r="BF396">
        <v>11938986599246</v>
      </c>
      <c r="BG396" s="107">
        <f t="shared" si="87"/>
        <v>0</v>
      </c>
      <c r="BI396">
        <v>13025398536890</v>
      </c>
      <c r="BJ396" s="107">
        <f t="shared" si="88"/>
        <v>0</v>
      </c>
      <c r="BL396">
        <v>13493113067911</v>
      </c>
      <c r="BM396" s="117">
        <f t="shared" si="89"/>
        <v>0</v>
      </c>
      <c r="BO396">
        <v>14781389607131</v>
      </c>
      <c r="BP396" s="107">
        <f t="shared" si="90"/>
        <v>0</v>
      </c>
    </row>
    <row r="397" spans="1:68">
      <c r="A397" s="48">
        <v>392</v>
      </c>
      <c r="B397" s="48"/>
      <c r="C397" s="48"/>
      <c r="D397" s="67"/>
      <c r="E397" s="67"/>
      <c r="F397" s="67" t="s">
        <v>563</v>
      </c>
      <c r="G397" s="67"/>
      <c r="H397" s="67"/>
      <c r="I397" s="67"/>
      <c r="J397" s="54">
        <v>11228888893432</v>
      </c>
      <c r="K397" s="54">
        <v>10542079283249</v>
      </c>
      <c r="L397" s="54">
        <v>10185742669859</v>
      </c>
      <c r="M397" s="54">
        <v>10975113492075</v>
      </c>
      <c r="N397" s="54">
        <v>10533052450633</v>
      </c>
      <c r="O397" s="54">
        <v>10083342129830</v>
      </c>
      <c r="P397" s="54">
        <v>9903199208863</v>
      </c>
      <c r="Q397" s="54">
        <v>5909627839638</v>
      </c>
      <c r="R397" s="54">
        <v>5178327561659</v>
      </c>
      <c r="S397" s="65">
        <v>8759973257206</v>
      </c>
      <c r="T397" s="65">
        <v>4716977558902</v>
      </c>
      <c r="U397" s="101">
        <v>8398169404849</v>
      </c>
      <c r="V397" s="77">
        <v>8360453523838</v>
      </c>
      <c r="W397" s="105">
        <v>8795813357490</v>
      </c>
      <c r="X397" s="105">
        <v>9894010229857</v>
      </c>
      <c r="Y397" s="105">
        <v>10582969571034</v>
      </c>
      <c r="Z397" s="105">
        <v>7310918975282</v>
      </c>
      <c r="AA397" s="105">
        <v>8200680900347</v>
      </c>
      <c r="AB397" s="105">
        <v>12660986905350</v>
      </c>
      <c r="AC397" s="105">
        <v>12260817987096</v>
      </c>
      <c r="AD397" s="105">
        <v>13550570494925</v>
      </c>
      <c r="AE397" s="105">
        <v>14650385564784</v>
      </c>
      <c r="AF397" s="105">
        <v>16140345000000</v>
      </c>
      <c r="AG397" s="105">
        <v>10582969571034</v>
      </c>
      <c r="AH397" s="105">
        <v>16960285000000</v>
      </c>
      <c r="AI397" s="90">
        <v>16960285000000</v>
      </c>
      <c r="AJ397" s="79">
        <f t="shared" si="78"/>
        <v>0</v>
      </c>
      <c r="AL397" s="83"/>
      <c r="AM397" s="83"/>
      <c r="AN397" s="83" t="s">
        <v>563</v>
      </c>
      <c r="AO397" s="83"/>
      <c r="AP397" s="83"/>
      <c r="AQ397" s="83"/>
      <c r="AS397" t="str">
        <f t="shared" si="79"/>
        <v>y</v>
      </c>
      <c r="AT397" t="str">
        <f t="shared" si="80"/>
        <v>y</v>
      </c>
      <c r="AU397" t="str">
        <f t="shared" si="81"/>
        <v>y</v>
      </c>
      <c r="AV397" t="str">
        <f t="shared" si="82"/>
        <v>y</v>
      </c>
      <c r="AW397" t="str">
        <f t="shared" si="83"/>
        <v>y</v>
      </c>
      <c r="AX397" t="str">
        <f t="shared" si="84"/>
        <v>y</v>
      </c>
      <c r="AZ397">
        <v>8360453523838</v>
      </c>
      <c r="BA397" s="77">
        <f t="shared" si="85"/>
        <v>0</v>
      </c>
      <c r="BC397">
        <v>8360453523838</v>
      </c>
      <c r="BD397" s="77">
        <f t="shared" si="86"/>
        <v>0</v>
      </c>
      <c r="BF397">
        <v>7310918975282</v>
      </c>
      <c r="BG397" s="107">
        <f t="shared" si="87"/>
        <v>0</v>
      </c>
      <c r="BI397">
        <v>11801234900347</v>
      </c>
      <c r="BJ397" s="107">
        <f t="shared" si="88"/>
        <v>3600554000000</v>
      </c>
      <c r="BL397">
        <v>12260817987096</v>
      </c>
      <c r="BM397" s="117">
        <f t="shared" si="89"/>
        <v>0</v>
      </c>
      <c r="BO397">
        <v>13550570494925</v>
      </c>
      <c r="BP397" s="107">
        <f t="shared" si="90"/>
        <v>0</v>
      </c>
    </row>
    <row r="398" spans="1:68">
      <c r="A398" s="48">
        <v>393</v>
      </c>
      <c r="B398" s="48"/>
      <c r="C398" s="48"/>
      <c r="D398" s="67"/>
      <c r="E398" s="67"/>
      <c r="F398" s="67" t="s">
        <v>564</v>
      </c>
      <c r="G398" s="67"/>
      <c r="H398" s="67"/>
      <c r="I398" s="67"/>
      <c r="J398" s="54">
        <v>0</v>
      </c>
      <c r="K398" s="54">
        <v>0</v>
      </c>
      <c r="L398" s="54">
        <v>0</v>
      </c>
      <c r="M398" s="54">
        <v>0</v>
      </c>
      <c r="N398" s="54">
        <v>0</v>
      </c>
      <c r="O398" s="54">
        <v>0</v>
      </c>
      <c r="P398" s="54">
        <v>0</v>
      </c>
      <c r="Q398" s="54">
        <v>4425181900000</v>
      </c>
      <c r="R398" s="54">
        <v>4425181900000</v>
      </c>
      <c r="S398" s="65">
        <v>0</v>
      </c>
      <c r="T398" s="65">
        <v>3682681900000</v>
      </c>
      <c r="U398" s="101">
        <v>0</v>
      </c>
      <c r="V398" s="77">
        <v>0</v>
      </c>
      <c r="W398" s="105">
        <v>0</v>
      </c>
      <c r="X398" s="105">
        <v>1250558000000</v>
      </c>
      <c r="Y398" s="105">
        <v>1250544000000</v>
      </c>
      <c r="Z398" s="105">
        <v>4651126000000</v>
      </c>
      <c r="AA398" s="105">
        <v>4851036000000</v>
      </c>
      <c r="AB398" s="105">
        <v>1250482000000</v>
      </c>
      <c r="AC398" s="105">
        <v>1250472000000</v>
      </c>
      <c r="AD398" s="105">
        <v>1250472000000</v>
      </c>
      <c r="AE398" s="105">
        <v>1204878000000</v>
      </c>
      <c r="AF398" s="105">
        <v>1250412000000</v>
      </c>
      <c r="AG398" s="105">
        <v>1250544000000</v>
      </c>
      <c r="AH398" s="105">
        <v>1250412000000</v>
      </c>
      <c r="AI398" s="90">
        <v>1250412000000</v>
      </c>
      <c r="AJ398" s="79">
        <f t="shared" si="78"/>
        <v>0</v>
      </c>
      <c r="AL398" s="83"/>
      <c r="AM398" s="83"/>
      <c r="AN398" s="83" t="s">
        <v>564</v>
      </c>
      <c r="AO398" s="83"/>
      <c r="AP398" s="83"/>
      <c r="AQ398" s="83"/>
      <c r="AS398" t="str">
        <f t="shared" si="79"/>
        <v>y</v>
      </c>
      <c r="AT398" t="str">
        <f t="shared" si="80"/>
        <v>y</v>
      </c>
      <c r="AU398" t="str">
        <f t="shared" si="81"/>
        <v>y</v>
      </c>
      <c r="AV398" t="str">
        <f t="shared" si="82"/>
        <v>y</v>
      </c>
      <c r="AW398" t="str">
        <f t="shared" si="83"/>
        <v>y</v>
      </c>
      <c r="AX398" t="str">
        <f t="shared" si="84"/>
        <v>y</v>
      </c>
      <c r="AZ398">
        <v>0</v>
      </c>
      <c r="BA398" s="77">
        <f t="shared" si="85"/>
        <v>0</v>
      </c>
      <c r="BC398">
        <v>0</v>
      </c>
      <c r="BD398" s="77">
        <f t="shared" si="86"/>
        <v>0</v>
      </c>
      <c r="BF398">
        <v>4651126000000</v>
      </c>
      <c r="BG398" s="107">
        <f t="shared" si="87"/>
        <v>0</v>
      </c>
      <c r="BI398">
        <v>1250482000000</v>
      </c>
      <c r="BJ398" s="107">
        <f t="shared" si="88"/>
        <v>-3600554000000</v>
      </c>
      <c r="BL398">
        <v>1250472000000</v>
      </c>
      <c r="BM398" s="117">
        <f t="shared" si="89"/>
        <v>0</v>
      </c>
      <c r="BO398">
        <v>1250472000000</v>
      </c>
      <c r="BP398" s="107">
        <f t="shared" si="90"/>
        <v>0</v>
      </c>
    </row>
    <row r="399" spans="1:68">
      <c r="A399" s="48">
        <v>394</v>
      </c>
      <c r="B399" s="48"/>
      <c r="C399" s="48"/>
      <c r="D399" s="67"/>
      <c r="E399" s="67"/>
      <c r="F399" s="67" t="s">
        <v>565</v>
      </c>
      <c r="G399" s="67"/>
      <c r="H399" s="67"/>
      <c r="I399" s="67"/>
      <c r="J399" s="54">
        <v>0</v>
      </c>
      <c r="K399" s="54">
        <v>0</v>
      </c>
      <c r="L399" s="54">
        <v>0</v>
      </c>
      <c r="M399" s="54">
        <v>0</v>
      </c>
      <c r="N399" s="54">
        <v>0</v>
      </c>
      <c r="O399" s="54">
        <v>0</v>
      </c>
      <c r="P399" s="54">
        <v>0</v>
      </c>
      <c r="Q399" s="54">
        <v>0</v>
      </c>
      <c r="R399" s="54">
        <v>0</v>
      </c>
      <c r="S399" s="65">
        <v>0</v>
      </c>
      <c r="T399" s="65">
        <v>0</v>
      </c>
      <c r="U399" s="101">
        <v>0</v>
      </c>
      <c r="V399" s="77">
        <v>0</v>
      </c>
      <c r="W399" s="105">
        <v>0</v>
      </c>
      <c r="X399" s="105">
        <v>0</v>
      </c>
      <c r="Y399" s="105">
        <v>0</v>
      </c>
      <c r="Z399" s="105">
        <v>0</v>
      </c>
      <c r="AA399" s="105">
        <v>0</v>
      </c>
      <c r="AB399" s="105">
        <v>0</v>
      </c>
      <c r="AC399" s="105">
        <v>0</v>
      </c>
      <c r="AD399" s="105">
        <v>0</v>
      </c>
      <c r="AE399" s="105">
        <v>0</v>
      </c>
      <c r="AF399" s="105">
        <v>0</v>
      </c>
      <c r="AG399" s="105">
        <v>0</v>
      </c>
      <c r="AH399" s="105">
        <v>0</v>
      </c>
      <c r="AI399" s="90">
        <v>0</v>
      </c>
      <c r="AJ399" s="79">
        <f t="shared" si="78"/>
        <v>0</v>
      </c>
      <c r="AL399" s="83"/>
      <c r="AM399" s="83"/>
      <c r="AN399" s="83" t="s">
        <v>565</v>
      </c>
      <c r="AO399" s="83"/>
      <c r="AP399" s="83"/>
      <c r="AQ399" s="83"/>
      <c r="AS399" t="str">
        <f t="shared" si="79"/>
        <v>y</v>
      </c>
      <c r="AT399" t="str">
        <f t="shared" si="80"/>
        <v>y</v>
      </c>
      <c r="AU399" t="str">
        <f t="shared" si="81"/>
        <v>y</v>
      </c>
      <c r="AV399" t="str">
        <f t="shared" si="82"/>
        <v>y</v>
      </c>
      <c r="AW399" t="str">
        <f t="shared" si="83"/>
        <v>y</v>
      </c>
      <c r="AX399" t="str">
        <f t="shared" si="84"/>
        <v>y</v>
      </c>
      <c r="AZ399">
        <v>0</v>
      </c>
      <c r="BA399" s="77">
        <f t="shared" si="85"/>
        <v>0</v>
      </c>
      <c r="BC399">
        <v>0</v>
      </c>
      <c r="BD399" s="77">
        <f t="shared" si="86"/>
        <v>0</v>
      </c>
      <c r="BF399">
        <v>0</v>
      </c>
      <c r="BG399" s="107">
        <f t="shared" si="87"/>
        <v>0</v>
      </c>
      <c r="BI399">
        <v>0</v>
      </c>
      <c r="BJ399" s="107">
        <f t="shared" si="88"/>
        <v>0</v>
      </c>
      <c r="BL399">
        <v>0</v>
      </c>
      <c r="BM399" s="117">
        <f t="shared" si="89"/>
        <v>0</v>
      </c>
      <c r="BO399">
        <v>0</v>
      </c>
      <c r="BP399" s="107">
        <f t="shared" si="90"/>
        <v>0</v>
      </c>
    </row>
    <row r="400" spans="1:68">
      <c r="A400" s="48">
        <v>395</v>
      </c>
      <c r="B400" s="48"/>
      <c r="C400" s="48"/>
      <c r="D400" s="67"/>
      <c r="E400" s="67"/>
      <c r="F400" s="67" t="s">
        <v>566</v>
      </c>
      <c r="G400" s="67"/>
      <c r="H400" s="67"/>
      <c r="I400" s="67"/>
      <c r="J400" s="54">
        <v>0</v>
      </c>
      <c r="K400" s="54">
        <v>0</v>
      </c>
      <c r="L400" s="54">
        <v>0</v>
      </c>
      <c r="M400" s="54">
        <v>0</v>
      </c>
      <c r="N400" s="54">
        <v>0</v>
      </c>
      <c r="O400" s="54">
        <v>0</v>
      </c>
      <c r="P400" s="54">
        <v>0</v>
      </c>
      <c r="Q400" s="54">
        <v>0</v>
      </c>
      <c r="R400" s="54">
        <v>0</v>
      </c>
      <c r="S400" s="65">
        <v>0</v>
      </c>
      <c r="T400" s="65">
        <v>0</v>
      </c>
      <c r="U400" s="101">
        <v>0</v>
      </c>
      <c r="V400" s="77">
        <v>0</v>
      </c>
      <c r="W400" s="105">
        <v>0</v>
      </c>
      <c r="X400" s="105">
        <v>0</v>
      </c>
      <c r="Y400" s="105">
        <v>0</v>
      </c>
      <c r="Z400" s="105">
        <v>0</v>
      </c>
      <c r="AA400" s="105">
        <v>0</v>
      </c>
      <c r="AB400" s="105">
        <v>0</v>
      </c>
      <c r="AC400" s="105">
        <v>0</v>
      </c>
      <c r="AD400" s="105">
        <v>0</v>
      </c>
      <c r="AE400" s="105">
        <v>0</v>
      </c>
      <c r="AF400" s="105">
        <v>0</v>
      </c>
      <c r="AG400" s="105">
        <v>0</v>
      </c>
      <c r="AH400" s="105">
        <v>0</v>
      </c>
      <c r="AI400" s="90">
        <v>0</v>
      </c>
      <c r="AJ400" s="79">
        <f t="shared" si="78"/>
        <v>0</v>
      </c>
      <c r="AL400" s="83"/>
      <c r="AM400" s="83"/>
      <c r="AN400" s="83" t="s">
        <v>566</v>
      </c>
      <c r="AO400" s="83"/>
      <c r="AP400" s="83"/>
      <c r="AQ400" s="83"/>
      <c r="AS400" t="str">
        <f t="shared" si="79"/>
        <v>y</v>
      </c>
      <c r="AT400" t="str">
        <f t="shared" si="80"/>
        <v>y</v>
      </c>
      <c r="AU400" t="str">
        <f t="shared" si="81"/>
        <v>y</v>
      </c>
      <c r="AV400" t="str">
        <f t="shared" si="82"/>
        <v>y</v>
      </c>
      <c r="AW400" t="str">
        <f t="shared" si="83"/>
        <v>y</v>
      </c>
      <c r="AX400" t="str">
        <f t="shared" si="84"/>
        <v>y</v>
      </c>
      <c r="AZ400">
        <v>0</v>
      </c>
      <c r="BA400" s="77">
        <f t="shared" si="85"/>
        <v>0</v>
      </c>
      <c r="BC400">
        <v>0</v>
      </c>
      <c r="BD400" s="77">
        <f t="shared" si="86"/>
        <v>0</v>
      </c>
      <c r="BF400">
        <v>0</v>
      </c>
      <c r="BG400" s="107">
        <f t="shared" si="87"/>
        <v>0</v>
      </c>
      <c r="BI400">
        <v>0</v>
      </c>
      <c r="BJ400" s="107">
        <f t="shared" si="88"/>
        <v>0</v>
      </c>
      <c r="BL400">
        <v>0</v>
      </c>
      <c r="BM400" s="117">
        <f t="shared" si="89"/>
        <v>0</v>
      </c>
      <c r="BO400">
        <v>0</v>
      </c>
      <c r="BP400" s="107">
        <f t="shared" si="90"/>
        <v>0</v>
      </c>
    </row>
    <row r="401" spans="1:68">
      <c r="A401" s="48">
        <v>396</v>
      </c>
      <c r="B401" s="48"/>
      <c r="C401" s="48"/>
      <c r="D401" s="67"/>
      <c r="E401" s="67"/>
      <c r="F401" s="67" t="s">
        <v>567</v>
      </c>
      <c r="G401" s="67"/>
      <c r="H401" s="67"/>
      <c r="I401" s="67"/>
      <c r="J401" s="54">
        <v>0</v>
      </c>
      <c r="K401" s="54">
        <v>0</v>
      </c>
      <c r="L401" s="54">
        <v>0</v>
      </c>
      <c r="M401" s="54">
        <v>0</v>
      </c>
      <c r="N401" s="54">
        <v>0</v>
      </c>
      <c r="O401" s="54">
        <v>0</v>
      </c>
      <c r="P401" s="54">
        <v>0</v>
      </c>
      <c r="Q401" s="54">
        <v>0</v>
      </c>
      <c r="R401" s="54">
        <v>0</v>
      </c>
      <c r="S401" s="65">
        <v>0</v>
      </c>
      <c r="T401" s="65">
        <v>0</v>
      </c>
      <c r="U401" s="101">
        <v>0</v>
      </c>
      <c r="V401" s="77">
        <v>0</v>
      </c>
      <c r="W401" s="105">
        <v>0</v>
      </c>
      <c r="X401" s="105">
        <v>0</v>
      </c>
      <c r="Y401" s="105">
        <v>0</v>
      </c>
      <c r="Z401" s="105">
        <v>0</v>
      </c>
      <c r="AA401" s="105">
        <v>0</v>
      </c>
      <c r="AB401" s="105">
        <v>0</v>
      </c>
      <c r="AC401" s="105">
        <v>0</v>
      </c>
      <c r="AD401" s="105">
        <v>0</v>
      </c>
      <c r="AE401" s="105">
        <v>0</v>
      </c>
      <c r="AF401" s="105">
        <v>0</v>
      </c>
      <c r="AG401" s="105">
        <v>0</v>
      </c>
      <c r="AH401" s="105">
        <v>0</v>
      </c>
      <c r="AI401" s="90">
        <v>0</v>
      </c>
      <c r="AJ401" s="79">
        <f t="shared" si="78"/>
        <v>0</v>
      </c>
      <c r="AL401" s="83"/>
      <c r="AM401" s="83"/>
      <c r="AN401" s="83" t="s">
        <v>567</v>
      </c>
      <c r="AO401" s="83"/>
      <c r="AP401" s="83"/>
      <c r="AQ401" s="83"/>
      <c r="AS401" t="str">
        <f t="shared" si="79"/>
        <v>y</v>
      </c>
      <c r="AT401" t="str">
        <f t="shared" si="80"/>
        <v>y</v>
      </c>
      <c r="AU401" t="str">
        <f t="shared" si="81"/>
        <v>y</v>
      </c>
      <c r="AV401" t="str">
        <f t="shared" si="82"/>
        <v>y</v>
      </c>
      <c r="AW401" t="str">
        <f t="shared" si="83"/>
        <v>y</v>
      </c>
      <c r="AX401" t="str">
        <f t="shared" si="84"/>
        <v>y</v>
      </c>
      <c r="AZ401">
        <v>0</v>
      </c>
      <c r="BA401" s="77">
        <f t="shared" si="85"/>
        <v>0</v>
      </c>
      <c r="BC401">
        <v>0</v>
      </c>
      <c r="BD401" s="77">
        <f t="shared" si="86"/>
        <v>0</v>
      </c>
      <c r="BF401">
        <v>0</v>
      </c>
      <c r="BG401" s="107">
        <f t="shared" si="87"/>
        <v>0</v>
      </c>
      <c r="BI401">
        <v>0</v>
      </c>
      <c r="BJ401" s="107">
        <f t="shared" si="88"/>
        <v>0</v>
      </c>
      <c r="BL401">
        <v>0</v>
      </c>
      <c r="BM401" s="117">
        <f t="shared" si="89"/>
        <v>0</v>
      </c>
      <c r="BO401">
        <v>0</v>
      </c>
      <c r="BP401" s="107">
        <f t="shared" si="90"/>
        <v>0</v>
      </c>
    </row>
    <row r="402" spans="1:68">
      <c r="A402" s="48">
        <v>397</v>
      </c>
      <c r="B402" s="48"/>
      <c r="C402" s="48"/>
      <c r="D402" s="67"/>
      <c r="E402" s="67"/>
      <c r="F402" s="67" t="s">
        <v>568</v>
      </c>
      <c r="G402" s="67"/>
      <c r="H402" s="67"/>
      <c r="I402" s="67"/>
      <c r="J402" s="54">
        <v>-14775038972</v>
      </c>
      <c r="K402" s="54">
        <v>-17513722379</v>
      </c>
      <c r="L402" s="54">
        <v>-16812401649</v>
      </c>
      <c r="M402" s="54">
        <v>-15370159488</v>
      </c>
      <c r="N402" s="54">
        <v>-14150860480</v>
      </c>
      <c r="O402" s="54">
        <v>-13069027360</v>
      </c>
      <c r="P402" s="54">
        <v>-15517792689</v>
      </c>
      <c r="Q402" s="54">
        <v>-19618770602</v>
      </c>
      <c r="R402" s="54">
        <v>-16800328638</v>
      </c>
      <c r="S402" s="65">
        <v>-17591395509</v>
      </c>
      <c r="T402" s="65">
        <v>-21285105090</v>
      </c>
      <c r="U402" s="101">
        <v>-25195549678</v>
      </c>
      <c r="V402" s="77">
        <v>-23059589122</v>
      </c>
      <c r="W402" s="105">
        <v>-26174977744</v>
      </c>
      <c r="X402" s="105">
        <v>-25706127573</v>
      </c>
      <c r="Y402" s="105">
        <v>-26617069810</v>
      </c>
      <c r="Z402" s="105">
        <v>-23058376036</v>
      </c>
      <c r="AA402" s="105">
        <v>-26318363457</v>
      </c>
      <c r="AB402" s="105">
        <v>-23597978286</v>
      </c>
      <c r="AC402" s="105">
        <v>-18176919185</v>
      </c>
      <c r="AD402" s="105">
        <v>-19652887794</v>
      </c>
      <c r="AE402" s="105">
        <v>-25452018125</v>
      </c>
      <c r="AF402" s="105">
        <v>-41283225763</v>
      </c>
      <c r="AG402" s="105">
        <v>-26617069810</v>
      </c>
      <c r="AH402" s="105">
        <v>-35941122549</v>
      </c>
      <c r="AI402" s="90">
        <v>-35941122549</v>
      </c>
      <c r="AJ402" s="79">
        <f t="shared" si="78"/>
        <v>0</v>
      </c>
      <c r="AL402" s="83"/>
      <c r="AM402" s="83"/>
      <c r="AN402" s="83" t="s">
        <v>568</v>
      </c>
      <c r="AO402" s="83"/>
      <c r="AP402" s="83"/>
      <c r="AQ402" s="83"/>
      <c r="AS402" t="str">
        <f t="shared" si="79"/>
        <v>y</v>
      </c>
      <c r="AT402" t="str">
        <f t="shared" si="80"/>
        <v>y</v>
      </c>
      <c r="AU402" t="str">
        <f t="shared" si="81"/>
        <v>y</v>
      </c>
      <c r="AV402" t="str">
        <f t="shared" si="82"/>
        <v>y</v>
      </c>
      <c r="AW402" t="str">
        <f t="shared" si="83"/>
        <v>y</v>
      </c>
      <c r="AX402" t="str">
        <f t="shared" si="84"/>
        <v>y</v>
      </c>
      <c r="AZ402">
        <v>-23059589122</v>
      </c>
      <c r="BA402" s="77">
        <f t="shared" si="85"/>
        <v>0</v>
      </c>
      <c r="BC402">
        <v>-23059589122</v>
      </c>
      <c r="BD402" s="77">
        <f t="shared" si="86"/>
        <v>0</v>
      </c>
      <c r="BF402">
        <v>-23058376036</v>
      </c>
      <c r="BG402" s="107">
        <f t="shared" si="87"/>
        <v>0</v>
      </c>
      <c r="BI402">
        <v>-26318363457</v>
      </c>
      <c r="BJ402" s="107">
        <f t="shared" si="88"/>
        <v>0</v>
      </c>
      <c r="BL402">
        <v>-18176919185</v>
      </c>
      <c r="BM402" s="117">
        <f t="shared" si="89"/>
        <v>0</v>
      </c>
      <c r="BO402">
        <v>-19652887794</v>
      </c>
      <c r="BP402" s="107">
        <f t="shared" si="90"/>
        <v>0</v>
      </c>
    </row>
    <row r="403" spans="1:68">
      <c r="A403" s="48">
        <v>398</v>
      </c>
      <c r="B403" s="48"/>
      <c r="C403" s="48"/>
      <c r="D403" s="67"/>
      <c r="E403" s="67"/>
      <c r="F403" s="67" t="s">
        <v>569</v>
      </c>
      <c r="G403" s="67"/>
      <c r="H403" s="67"/>
      <c r="I403" s="67"/>
      <c r="J403" s="54">
        <v>0</v>
      </c>
      <c r="K403" s="54">
        <v>0</v>
      </c>
      <c r="L403" s="54">
        <v>0</v>
      </c>
      <c r="M403" s="54">
        <v>0</v>
      </c>
      <c r="N403" s="54">
        <v>0</v>
      </c>
      <c r="O403" s="54">
        <v>0</v>
      </c>
      <c r="P403" s="54">
        <v>0</v>
      </c>
      <c r="Q403" s="54">
        <v>0</v>
      </c>
      <c r="R403" s="54">
        <v>0</v>
      </c>
      <c r="S403" s="65">
        <v>0</v>
      </c>
      <c r="T403" s="65">
        <v>0</v>
      </c>
      <c r="U403" s="101">
        <v>0</v>
      </c>
      <c r="V403" s="77">
        <v>0</v>
      </c>
      <c r="W403" s="105">
        <v>0</v>
      </c>
      <c r="X403" s="105">
        <v>0</v>
      </c>
      <c r="Y403" s="105">
        <v>0</v>
      </c>
      <c r="Z403" s="105">
        <v>0</v>
      </c>
      <c r="AA403" s="105">
        <v>0</v>
      </c>
      <c r="AB403" s="105">
        <v>0</v>
      </c>
      <c r="AC403" s="105">
        <v>0</v>
      </c>
      <c r="AD403" s="105">
        <v>0</v>
      </c>
      <c r="AE403" s="105">
        <v>0</v>
      </c>
      <c r="AF403" s="105">
        <v>0</v>
      </c>
      <c r="AG403" s="105">
        <v>0</v>
      </c>
      <c r="AH403" s="105">
        <v>0</v>
      </c>
      <c r="AI403" s="90">
        <v>0</v>
      </c>
      <c r="AJ403" s="79">
        <f t="shared" si="78"/>
        <v>0</v>
      </c>
      <c r="AL403" s="83"/>
      <c r="AM403" s="83"/>
      <c r="AN403" s="83" t="s">
        <v>569</v>
      </c>
      <c r="AO403" s="83"/>
      <c r="AP403" s="83"/>
      <c r="AQ403" s="83"/>
      <c r="AS403" t="str">
        <f t="shared" si="79"/>
        <v>y</v>
      </c>
      <c r="AT403" t="str">
        <f t="shared" si="80"/>
        <v>y</v>
      </c>
      <c r="AU403" t="str">
        <f t="shared" si="81"/>
        <v>y</v>
      </c>
      <c r="AV403" t="str">
        <f t="shared" si="82"/>
        <v>y</v>
      </c>
      <c r="AW403" t="str">
        <f t="shared" si="83"/>
        <v>y</v>
      </c>
      <c r="AX403" t="str">
        <f t="shared" si="84"/>
        <v>y</v>
      </c>
      <c r="AZ403">
        <v>0</v>
      </c>
      <c r="BA403" s="77">
        <f t="shared" si="85"/>
        <v>0</v>
      </c>
      <c r="BC403">
        <v>0</v>
      </c>
      <c r="BD403" s="77">
        <f t="shared" si="86"/>
        <v>0</v>
      </c>
      <c r="BF403">
        <v>0</v>
      </c>
      <c r="BG403" s="107">
        <f t="shared" si="87"/>
        <v>0</v>
      </c>
      <c r="BI403">
        <v>0</v>
      </c>
      <c r="BJ403" s="107">
        <f t="shared" si="88"/>
        <v>0</v>
      </c>
      <c r="BL403">
        <v>0</v>
      </c>
      <c r="BM403" s="117">
        <f t="shared" si="89"/>
        <v>0</v>
      </c>
      <c r="BO403">
        <v>0</v>
      </c>
      <c r="BP403" s="107">
        <f t="shared" si="90"/>
        <v>0</v>
      </c>
    </row>
    <row r="404" spans="1:68">
      <c r="A404" s="48">
        <v>399</v>
      </c>
      <c r="B404" s="48"/>
      <c r="C404" s="48"/>
      <c r="D404" s="66"/>
      <c r="E404" s="66" t="s">
        <v>570</v>
      </c>
      <c r="F404" s="66"/>
      <c r="G404" s="66"/>
      <c r="H404" s="66"/>
      <c r="I404" s="66"/>
      <c r="J404" s="54">
        <v>4935617373304</v>
      </c>
      <c r="K404" s="54">
        <v>3761944274309</v>
      </c>
      <c r="L404" s="54">
        <v>4085162215727</v>
      </c>
      <c r="M404" s="54">
        <v>3811961287901</v>
      </c>
      <c r="N404" s="54">
        <v>4396799926344</v>
      </c>
      <c r="O404" s="54">
        <v>4438745155317</v>
      </c>
      <c r="P404" s="54">
        <v>3934995064885</v>
      </c>
      <c r="Q404" s="54">
        <v>4040549257107</v>
      </c>
      <c r="R404" s="54">
        <v>4184601695930</v>
      </c>
      <c r="S404" s="65">
        <v>4033952262559</v>
      </c>
      <c r="T404" s="65">
        <v>4076217798398</v>
      </c>
      <c r="U404" s="101">
        <v>3983692721844</v>
      </c>
      <c r="V404" s="77">
        <v>3755561380412</v>
      </c>
      <c r="W404" s="105">
        <v>3902058110384</v>
      </c>
      <c r="X404" s="105">
        <v>7441178029191</v>
      </c>
      <c r="Y404" s="105">
        <v>6677578844949</v>
      </c>
      <c r="Z404" s="105">
        <v>5845920885797</v>
      </c>
      <c r="AA404" s="105">
        <v>5789129763423</v>
      </c>
      <c r="AB404" s="105">
        <v>5556906331438</v>
      </c>
      <c r="AC404" s="105">
        <v>5817759573040</v>
      </c>
      <c r="AD404" s="105">
        <v>5378474486731</v>
      </c>
      <c r="AE404" s="105">
        <v>4725808541390</v>
      </c>
      <c r="AF404" s="105">
        <v>5016987798213</v>
      </c>
      <c r="AG404" s="105">
        <v>6677578844949</v>
      </c>
      <c r="AH404" s="105">
        <v>4136981194701</v>
      </c>
      <c r="AI404" s="90">
        <v>4136981194701</v>
      </c>
      <c r="AJ404" s="79">
        <f t="shared" si="78"/>
        <v>0</v>
      </c>
      <c r="AL404" s="82"/>
      <c r="AM404" s="82" t="s">
        <v>570</v>
      </c>
      <c r="AN404" s="82"/>
      <c r="AO404" s="82"/>
      <c r="AP404" s="82"/>
      <c r="AQ404" s="82"/>
      <c r="AS404" t="str">
        <f t="shared" si="79"/>
        <v>y</v>
      </c>
      <c r="AT404" t="str">
        <f t="shared" si="80"/>
        <v>y</v>
      </c>
      <c r="AU404" t="str">
        <f t="shared" si="81"/>
        <v>y</v>
      </c>
      <c r="AV404" t="str">
        <f t="shared" si="82"/>
        <v>y</v>
      </c>
      <c r="AW404" t="str">
        <f t="shared" si="83"/>
        <v>y</v>
      </c>
      <c r="AX404" t="str">
        <f t="shared" si="84"/>
        <v>y</v>
      </c>
      <c r="AZ404">
        <v>3755561380412</v>
      </c>
      <c r="BA404" s="77">
        <f t="shared" si="85"/>
        <v>0</v>
      </c>
      <c r="BC404">
        <v>3755561380412</v>
      </c>
      <c r="BD404" s="77">
        <f t="shared" si="86"/>
        <v>0</v>
      </c>
      <c r="BF404">
        <v>5845920885797</v>
      </c>
      <c r="BG404" s="107">
        <f t="shared" si="87"/>
        <v>0</v>
      </c>
      <c r="BI404">
        <v>5789129763423</v>
      </c>
      <c r="BJ404" s="107">
        <f t="shared" si="88"/>
        <v>0</v>
      </c>
      <c r="BL404">
        <v>5817759573040</v>
      </c>
      <c r="BM404" s="117">
        <f t="shared" si="89"/>
        <v>0</v>
      </c>
      <c r="BO404">
        <v>5378474486731</v>
      </c>
      <c r="BP404" s="107">
        <f t="shared" si="90"/>
        <v>0</v>
      </c>
    </row>
    <row r="405" spans="1:68">
      <c r="A405" s="48">
        <v>400</v>
      </c>
      <c r="B405" s="48"/>
      <c r="C405" s="48"/>
      <c r="D405" s="67"/>
      <c r="E405" s="67"/>
      <c r="F405" s="67" t="s">
        <v>570</v>
      </c>
      <c r="G405" s="67"/>
      <c r="H405" s="67"/>
      <c r="I405" s="67"/>
      <c r="J405" s="54">
        <v>4947993230840</v>
      </c>
      <c r="K405" s="54">
        <v>3775364789742</v>
      </c>
      <c r="L405" s="54">
        <v>4098467169647</v>
      </c>
      <c r="M405" s="54">
        <v>3823607377145</v>
      </c>
      <c r="N405" s="54">
        <v>4411325856880</v>
      </c>
      <c r="O405" s="54">
        <v>4452451161989</v>
      </c>
      <c r="P405" s="54">
        <v>3946684475592</v>
      </c>
      <c r="Q405" s="54">
        <v>4051662609880</v>
      </c>
      <c r="R405" s="54">
        <v>4194849730723</v>
      </c>
      <c r="S405" s="65">
        <v>4042590486603</v>
      </c>
      <c r="T405" s="65">
        <v>4087707278893</v>
      </c>
      <c r="U405" s="101">
        <v>3994665696269</v>
      </c>
      <c r="V405" s="77">
        <v>3765785733632</v>
      </c>
      <c r="W405" s="105">
        <v>3911401628659</v>
      </c>
      <c r="X405" s="105">
        <v>7464181484455</v>
      </c>
      <c r="Y405" s="105">
        <v>6697610083496</v>
      </c>
      <c r="Z405" s="105">
        <v>5865416586837</v>
      </c>
      <c r="AA405" s="105">
        <v>5806854422813</v>
      </c>
      <c r="AB405" s="105">
        <v>5571679950745</v>
      </c>
      <c r="AC405" s="105">
        <v>5837497850364</v>
      </c>
      <c r="AD405" s="105">
        <v>5394934858392</v>
      </c>
      <c r="AE405" s="105">
        <v>4742575562775</v>
      </c>
      <c r="AF405" s="105">
        <v>5033184975432</v>
      </c>
      <c r="AG405" s="105">
        <v>6697610083496</v>
      </c>
      <c r="AH405" s="105">
        <v>4150798714596</v>
      </c>
      <c r="AI405" s="90">
        <v>4150798714596</v>
      </c>
      <c r="AJ405" s="79">
        <f t="shared" si="78"/>
        <v>0</v>
      </c>
      <c r="AL405" s="83"/>
      <c r="AM405" s="83"/>
      <c r="AN405" s="83" t="s">
        <v>570</v>
      </c>
      <c r="AO405" s="83"/>
      <c r="AP405" s="83"/>
      <c r="AQ405" s="83"/>
      <c r="AS405" t="str">
        <f t="shared" si="79"/>
        <v>y</v>
      </c>
      <c r="AT405" t="str">
        <f t="shared" si="80"/>
        <v>y</v>
      </c>
      <c r="AU405" t="str">
        <f t="shared" si="81"/>
        <v>y</v>
      </c>
      <c r="AV405" t="str">
        <f t="shared" si="82"/>
        <v>y</v>
      </c>
      <c r="AW405" t="str">
        <f t="shared" si="83"/>
        <v>y</v>
      </c>
      <c r="AX405" t="str">
        <f t="shared" si="84"/>
        <v>y</v>
      </c>
      <c r="AZ405">
        <v>3765785733632</v>
      </c>
      <c r="BA405" s="77">
        <f t="shared" si="85"/>
        <v>0</v>
      </c>
      <c r="BC405">
        <v>3765785733632</v>
      </c>
      <c r="BD405" s="77">
        <f t="shared" si="86"/>
        <v>0</v>
      </c>
      <c r="BF405">
        <v>5865416586837</v>
      </c>
      <c r="BG405" s="107">
        <f t="shared" si="87"/>
        <v>0</v>
      </c>
      <c r="BI405">
        <v>5806854422813</v>
      </c>
      <c r="BJ405" s="107">
        <f t="shared" si="88"/>
        <v>0</v>
      </c>
      <c r="BL405">
        <v>5837497850364</v>
      </c>
      <c r="BM405" s="117">
        <f t="shared" si="89"/>
        <v>0</v>
      </c>
      <c r="BO405">
        <v>5394934858392</v>
      </c>
      <c r="BP405" s="107">
        <f t="shared" si="90"/>
        <v>0</v>
      </c>
    </row>
    <row r="406" spans="1:68">
      <c r="A406" s="48">
        <v>401</v>
      </c>
      <c r="B406" s="48"/>
      <c r="C406" s="48"/>
      <c r="D406" s="67"/>
      <c r="E406" s="67"/>
      <c r="F406" s="67" t="s">
        <v>571</v>
      </c>
      <c r="G406" s="67"/>
      <c r="H406" s="67"/>
      <c r="I406" s="67"/>
      <c r="J406" s="54">
        <v>-12375857536</v>
      </c>
      <c r="K406" s="54">
        <v>-13420515433</v>
      </c>
      <c r="L406" s="54">
        <v>-13304953920</v>
      </c>
      <c r="M406" s="54">
        <v>-11646089244</v>
      </c>
      <c r="N406" s="54">
        <v>-14525930536</v>
      </c>
      <c r="O406" s="54">
        <v>-13706006672</v>
      </c>
      <c r="P406" s="54">
        <v>-11689410707</v>
      </c>
      <c r="Q406" s="54">
        <v>-11113352773</v>
      </c>
      <c r="R406" s="54">
        <v>-10248034793</v>
      </c>
      <c r="S406" s="65">
        <v>-8638224044</v>
      </c>
      <c r="T406" s="65">
        <v>-11489480495</v>
      </c>
      <c r="U406" s="101">
        <v>-10972974425</v>
      </c>
      <c r="V406" s="77">
        <v>-10224353220</v>
      </c>
      <c r="W406" s="105">
        <v>-9343518275</v>
      </c>
      <c r="X406" s="105">
        <v>-23003455264</v>
      </c>
      <c r="Y406" s="105">
        <v>-20031238547</v>
      </c>
      <c r="Z406" s="105">
        <v>-19495701040</v>
      </c>
      <c r="AA406" s="105">
        <v>-17724659390</v>
      </c>
      <c r="AB406" s="105">
        <v>-14773619307</v>
      </c>
      <c r="AC406" s="105">
        <v>-19738277324</v>
      </c>
      <c r="AD406" s="105">
        <v>-16460371661</v>
      </c>
      <c r="AE406" s="105">
        <v>-16767021385</v>
      </c>
      <c r="AF406" s="105">
        <v>-16197177219</v>
      </c>
      <c r="AG406" s="105">
        <v>-20031238547</v>
      </c>
      <c r="AH406" s="105">
        <v>-13817519895</v>
      </c>
      <c r="AI406" s="90">
        <v>-13817519895</v>
      </c>
      <c r="AJ406" s="79">
        <f t="shared" si="78"/>
        <v>0</v>
      </c>
      <c r="AL406" s="83"/>
      <c r="AM406" s="83"/>
      <c r="AN406" s="83" t="s">
        <v>571</v>
      </c>
      <c r="AO406" s="83"/>
      <c r="AP406" s="83"/>
      <c r="AQ406" s="83"/>
      <c r="AS406" t="str">
        <f t="shared" si="79"/>
        <v>y</v>
      </c>
      <c r="AT406" t="str">
        <f t="shared" si="80"/>
        <v>y</v>
      </c>
      <c r="AU406" t="str">
        <f t="shared" si="81"/>
        <v>y</v>
      </c>
      <c r="AV406" t="str">
        <f t="shared" si="82"/>
        <v>y</v>
      </c>
      <c r="AW406" t="str">
        <f t="shared" si="83"/>
        <v>y</v>
      </c>
      <c r="AX406" t="str">
        <f t="shared" si="84"/>
        <v>y</v>
      </c>
      <c r="AZ406">
        <v>-10224353220</v>
      </c>
      <c r="BA406" s="77">
        <f t="shared" si="85"/>
        <v>0</v>
      </c>
      <c r="BC406">
        <v>-10224353220</v>
      </c>
      <c r="BD406" s="77">
        <f t="shared" si="86"/>
        <v>0</v>
      </c>
      <c r="BF406">
        <v>-19495701040</v>
      </c>
      <c r="BG406" s="107">
        <f t="shared" si="87"/>
        <v>0</v>
      </c>
      <c r="BI406">
        <v>-17724659390</v>
      </c>
      <c r="BJ406" s="107">
        <f t="shared" si="88"/>
        <v>0</v>
      </c>
      <c r="BL406">
        <v>-19738277324</v>
      </c>
      <c r="BM406" s="117">
        <f t="shared" si="89"/>
        <v>0</v>
      </c>
      <c r="BO406">
        <v>-16460371661</v>
      </c>
      <c r="BP406" s="107">
        <f t="shared" si="90"/>
        <v>0</v>
      </c>
    </row>
    <row r="407" spans="1:68">
      <c r="A407" s="48">
        <v>402</v>
      </c>
      <c r="B407" s="48"/>
      <c r="C407" s="48"/>
      <c r="D407" s="67"/>
      <c r="E407" s="67"/>
      <c r="F407" s="67" t="s">
        <v>572</v>
      </c>
      <c r="G407" s="67"/>
      <c r="H407" s="67"/>
      <c r="I407" s="67"/>
      <c r="J407" s="54">
        <v>0</v>
      </c>
      <c r="K407" s="54">
        <v>0</v>
      </c>
      <c r="L407" s="54">
        <v>0</v>
      </c>
      <c r="M407" s="54">
        <v>0</v>
      </c>
      <c r="N407" s="54">
        <v>0</v>
      </c>
      <c r="O407" s="54">
        <v>0</v>
      </c>
      <c r="P407" s="54">
        <v>0</v>
      </c>
      <c r="Q407" s="54">
        <v>0</v>
      </c>
      <c r="R407" s="54">
        <v>0</v>
      </c>
      <c r="S407" s="65">
        <v>0</v>
      </c>
      <c r="T407" s="65">
        <v>0</v>
      </c>
      <c r="U407" s="101">
        <v>0</v>
      </c>
      <c r="V407" s="77">
        <v>0</v>
      </c>
      <c r="W407" s="105">
        <v>0</v>
      </c>
      <c r="X407" s="105">
        <v>0</v>
      </c>
      <c r="Y407" s="105">
        <v>0</v>
      </c>
      <c r="Z407" s="105">
        <v>0</v>
      </c>
      <c r="AA407" s="105">
        <v>0</v>
      </c>
      <c r="AB407" s="105">
        <v>0</v>
      </c>
      <c r="AC407" s="105">
        <v>0</v>
      </c>
      <c r="AD407" s="105">
        <v>0</v>
      </c>
      <c r="AE407" s="105">
        <v>0</v>
      </c>
      <c r="AF407" s="105">
        <v>0</v>
      </c>
      <c r="AG407" s="105">
        <v>0</v>
      </c>
      <c r="AH407" s="105">
        <v>0</v>
      </c>
      <c r="AI407" s="90">
        <v>0</v>
      </c>
      <c r="AJ407" s="79">
        <f t="shared" si="78"/>
        <v>0</v>
      </c>
      <c r="AL407" s="83"/>
      <c r="AM407" s="83"/>
      <c r="AN407" s="83" t="s">
        <v>572</v>
      </c>
      <c r="AO407" s="83"/>
      <c r="AP407" s="83"/>
      <c r="AQ407" s="83"/>
      <c r="AS407" t="str">
        <f t="shared" si="79"/>
        <v>y</v>
      </c>
      <c r="AT407" t="str">
        <f t="shared" si="80"/>
        <v>y</v>
      </c>
      <c r="AU407" t="str">
        <f t="shared" si="81"/>
        <v>y</v>
      </c>
      <c r="AV407" t="str">
        <f t="shared" si="82"/>
        <v>y</v>
      </c>
      <c r="AW407" t="str">
        <f t="shared" si="83"/>
        <v>y</v>
      </c>
      <c r="AX407" t="str">
        <f t="shared" si="84"/>
        <v>y</v>
      </c>
      <c r="AZ407">
        <v>0</v>
      </c>
      <c r="BA407" s="77">
        <f t="shared" si="85"/>
        <v>0</v>
      </c>
      <c r="BC407">
        <v>0</v>
      </c>
      <c r="BD407" s="77">
        <f t="shared" si="86"/>
        <v>0</v>
      </c>
      <c r="BF407">
        <v>0</v>
      </c>
      <c r="BG407" s="107">
        <f t="shared" si="87"/>
        <v>0</v>
      </c>
      <c r="BI407">
        <v>0</v>
      </c>
      <c r="BJ407" s="107">
        <f t="shared" si="88"/>
        <v>0</v>
      </c>
      <c r="BL407">
        <v>0</v>
      </c>
      <c r="BM407" s="117">
        <f t="shared" si="89"/>
        <v>0</v>
      </c>
      <c r="BO407">
        <v>0</v>
      </c>
      <c r="BP407" s="107">
        <f t="shared" si="90"/>
        <v>0</v>
      </c>
    </row>
    <row r="408" spans="1:68">
      <c r="A408" s="48">
        <v>403</v>
      </c>
      <c r="B408" s="48"/>
      <c r="C408" s="48"/>
      <c r="D408" s="66" t="s">
        <v>573</v>
      </c>
      <c r="E408" s="66"/>
      <c r="F408" s="66"/>
      <c r="G408" s="66"/>
      <c r="H408" s="66"/>
      <c r="I408" s="66"/>
      <c r="J408" s="54">
        <v>17237978425</v>
      </c>
      <c r="K408" s="54">
        <v>2295896599</v>
      </c>
      <c r="L408" s="54">
        <v>23033458898</v>
      </c>
      <c r="M408" s="54">
        <v>10624664433</v>
      </c>
      <c r="N408" s="54">
        <v>9668347795</v>
      </c>
      <c r="O408" s="54">
        <v>78025242088</v>
      </c>
      <c r="P408" s="54">
        <v>82967455497</v>
      </c>
      <c r="Q408" s="54">
        <v>125142162250</v>
      </c>
      <c r="R408" s="54">
        <v>96450649949</v>
      </c>
      <c r="S408" s="65">
        <v>66710187526</v>
      </c>
      <c r="T408" s="65">
        <v>63710251143</v>
      </c>
      <c r="U408" s="101">
        <v>39161893624</v>
      </c>
      <c r="V408" s="77">
        <v>12916065810</v>
      </c>
      <c r="W408" s="105">
        <v>29999634456</v>
      </c>
      <c r="X408" s="105">
        <v>23256808698</v>
      </c>
      <c r="Y408" s="105">
        <v>40108669838</v>
      </c>
      <c r="Z408" s="105">
        <v>17768031160</v>
      </c>
      <c r="AA408" s="105">
        <v>25554752422</v>
      </c>
      <c r="AB408" s="105">
        <v>24782938189</v>
      </c>
      <c r="AC408" s="105">
        <v>98974002188</v>
      </c>
      <c r="AD408" s="105">
        <v>85643427896</v>
      </c>
      <c r="AE408" s="105">
        <v>72439439973</v>
      </c>
      <c r="AF408" s="105">
        <v>70460850879</v>
      </c>
      <c r="AG408" s="105">
        <v>40108669838</v>
      </c>
      <c r="AH408" s="105">
        <v>73023700305</v>
      </c>
      <c r="AI408" s="90">
        <v>73023700305</v>
      </c>
      <c r="AJ408" s="79">
        <f t="shared" si="78"/>
        <v>0</v>
      </c>
      <c r="AL408" s="82" t="s">
        <v>573</v>
      </c>
      <c r="AM408" s="82"/>
      <c r="AN408" s="82"/>
      <c r="AO408" s="82"/>
      <c r="AP408" s="82"/>
      <c r="AQ408" s="82"/>
      <c r="AS408" t="str">
        <f t="shared" si="79"/>
        <v>y</v>
      </c>
      <c r="AT408" t="str">
        <f t="shared" si="80"/>
        <v>y</v>
      </c>
      <c r="AU408" t="str">
        <f t="shared" si="81"/>
        <v>y</v>
      </c>
      <c r="AV408" t="str">
        <f t="shared" si="82"/>
        <v>y</v>
      </c>
      <c r="AW408" t="str">
        <f t="shared" si="83"/>
        <v>y</v>
      </c>
      <c r="AX408" t="str">
        <f t="shared" si="84"/>
        <v>y</v>
      </c>
      <c r="AZ408">
        <v>12916065810</v>
      </c>
      <c r="BA408" s="77">
        <f t="shared" si="85"/>
        <v>0</v>
      </c>
      <c r="BC408">
        <v>12916065810</v>
      </c>
      <c r="BD408" s="77">
        <f t="shared" si="86"/>
        <v>0</v>
      </c>
      <c r="BF408">
        <v>17768031160</v>
      </c>
      <c r="BG408" s="107">
        <f t="shared" si="87"/>
        <v>0</v>
      </c>
      <c r="BI408">
        <v>25554752422</v>
      </c>
      <c r="BJ408" s="107">
        <f t="shared" si="88"/>
        <v>0</v>
      </c>
      <c r="BL408">
        <v>98974002188</v>
      </c>
      <c r="BM408" s="117">
        <f t="shared" si="89"/>
        <v>0</v>
      </c>
      <c r="BO408">
        <v>85643427896</v>
      </c>
      <c r="BP408" s="107">
        <f t="shared" si="90"/>
        <v>0</v>
      </c>
    </row>
    <row r="409" spans="1:68">
      <c r="A409" s="48">
        <v>404</v>
      </c>
      <c r="B409" s="48"/>
      <c r="C409" s="48"/>
      <c r="D409" s="66"/>
      <c r="E409" s="66" t="s">
        <v>223</v>
      </c>
      <c r="F409" s="66"/>
      <c r="G409" s="66"/>
      <c r="H409" s="66"/>
      <c r="I409" s="66"/>
      <c r="J409" s="54">
        <v>17237978425</v>
      </c>
      <c r="K409" s="54">
        <v>2295896599</v>
      </c>
      <c r="L409" s="54">
        <v>23033458898</v>
      </c>
      <c r="M409" s="54">
        <v>10624664433</v>
      </c>
      <c r="N409" s="54">
        <v>9668347795</v>
      </c>
      <c r="O409" s="54">
        <v>78025242088</v>
      </c>
      <c r="P409" s="54">
        <v>82967455497</v>
      </c>
      <c r="Q409" s="54">
        <v>125142162250</v>
      </c>
      <c r="R409" s="54">
        <v>96450649949</v>
      </c>
      <c r="S409" s="65">
        <v>66710187526</v>
      </c>
      <c r="T409" s="65">
        <v>63710251143</v>
      </c>
      <c r="U409" s="101">
        <v>39161893624</v>
      </c>
      <c r="V409" s="77">
        <v>12916065810</v>
      </c>
      <c r="W409" s="105">
        <v>29999634456</v>
      </c>
      <c r="X409" s="105">
        <v>23256808698</v>
      </c>
      <c r="Y409" s="105">
        <v>40108669838</v>
      </c>
      <c r="Z409" s="105">
        <v>17768031160</v>
      </c>
      <c r="AA409" s="105">
        <v>25554752422</v>
      </c>
      <c r="AB409" s="105">
        <v>24782938189</v>
      </c>
      <c r="AC409" s="105">
        <v>98974002188</v>
      </c>
      <c r="AD409" s="105">
        <v>85643427896</v>
      </c>
      <c r="AE409" s="105">
        <v>72439439973</v>
      </c>
      <c r="AF409" s="105">
        <v>70460850879</v>
      </c>
      <c r="AG409" s="105">
        <v>40108669838</v>
      </c>
      <c r="AH409" s="105">
        <v>73023700305</v>
      </c>
      <c r="AI409" s="90">
        <v>73023700305</v>
      </c>
      <c r="AJ409" s="79">
        <f t="shared" si="78"/>
        <v>0</v>
      </c>
      <c r="AL409" s="82"/>
      <c r="AM409" s="82" t="s">
        <v>223</v>
      </c>
      <c r="AN409" s="82"/>
      <c r="AO409" s="82"/>
      <c r="AP409" s="82"/>
      <c r="AQ409" s="82"/>
      <c r="AS409" t="str">
        <f t="shared" si="79"/>
        <v>y</v>
      </c>
      <c r="AT409" t="str">
        <f t="shared" si="80"/>
        <v>y</v>
      </c>
      <c r="AU409" t="str">
        <f t="shared" si="81"/>
        <v>y</v>
      </c>
      <c r="AV409" t="str">
        <f t="shared" si="82"/>
        <v>y</v>
      </c>
      <c r="AW409" t="str">
        <f t="shared" si="83"/>
        <v>y</v>
      </c>
      <c r="AX409" t="str">
        <f t="shared" si="84"/>
        <v>y</v>
      </c>
      <c r="AZ409">
        <v>12916065810</v>
      </c>
      <c r="BA409" s="77">
        <f t="shared" si="85"/>
        <v>0</v>
      </c>
      <c r="BC409">
        <v>12916065810</v>
      </c>
      <c r="BD409" s="77">
        <f t="shared" si="86"/>
        <v>0</v>
      </c>
      <c r="BF409">
        <v>17768031160</v>
      </c>
      <c r="BG409" s="107">
        <f t="shared" si="87"/>
        <v>0</v>
      </c>
      <c r="BI409">
        <v>25554752422</v>
      </c>
      <c r="BJ409" s="107">
        <f t="shared" si="88"/>
        <v>0</v>
      </c>
      <c r="BL409">
        <v>98974002188</v>
      </c>
      <c r="BM409" s="117">
        <f t="shared" si="89"/>
        <v>0</v>
      </c>
      <c r="BO409">
        <v>85643427896</v>
      </c>
      <c r="BP409" s="107">
        <f t="shared" si="90"/>
        <v>0</v>
      </c>
    </row>
    <row r="410" spans="1:68">
      <c r="A410" s="48">
        <v>405</v>
      </c>
      <c r="B410" s="48"/>
      <c r="C410" s="48"/>
      <c r="D410" s="66"/>
      <c r="E410" s="66"/>
      <c r="F410" s="66" t="s">
        <v>531</v>
      </c>
      <c r="G410" s="66"/>
      <c r="H410" s="66"/>
      <c r="I410" s="66"/>
      <c r="J410" s="54">
        <v>0</v>
      </c>
      <c r="K410" s="54">
        <v>0</v>
      </c>
      <c r="L410" s="54">
        <v>20385739141</v>
      </c>
      <c r="M410" s="54">
        <v>10171882990</v>
      </c>
      <c r="N410" s="54">
        <v>3205017970</v>
      </c>
      <c r="O410" s="54">
        <v>18373704272</v>
      </c>
      <c r="P410" s="54">
        <v>21045565535</v>
      </c>
      <c r="Q410" s="54">
        <v>45280996525</v>
      </c>
      <c r="R410" s="54">
        <v>38662795031</v>
      </c>
      <c r="S410" s="65">
        <v>34113150054</v>
      </c>
      <c r="T410" s="65">
        <v>34054900006</v>
      </c>
      <c r="U410" s="101">
        <v>24438882254</v>
      </c>
      <c r="V410" s="77">
        <v>5907445153</v>
      </c>
      <c r="W410" s="105">
        <v>8013858048</v>
      </c>
      <c r="X410" s="105">
        <v>16962031381</v>
      </c>
      <c r="Y410" s="105">
        <v>24734020492</v>
      </c>
      <c r="Z410" s="105">
        <v>17688489953</v>
      </c>
      <c r="AA410" s="105">
        <v>22463885551</v>
      </c>
      <c r="AB410" s="105">
        <v>21413258890</v>
      </c>
      <c r="AC410" s="105">
        <v>46097368788</v>
      </c>
      <c r="AD410" s="105">
        <v>30778945751</v>
      </c>
      <c r="AE410" s="105">
        <v>26822207797</v>
      </c>
      <c r="AF410" s="105">
        <v>20376952288</v>
      </c>
      <c r="AG410" s="105">
        <v>24734020492</v>
      </c>
      <c r="AH410" s="105">
        <v>14224950082</v>
      </c>
      <c r="AI410" s="90">
        <v>14224950082</v>
      </c>
      <c r="AJ410" s="79">
        <f t="shared" si="78"/>
        <v>0</v>
      </c>
      <c r="AL410" s="82"/>
      <c r="AM410" s="82"/>
      <c r="AN410" s="82" t="s">
        <v>531</v>
      </c>
      <c r="AO410" s="82"/>
      <c r="AP410" s="82"/>
      <c r="AQ410" s="82"/>
      <c r="AS410" t="str">
        <f t="shared" si="79"/>
        <v>y</v>
      </c>
      <c r="AT410" t="str">
        <f t="shared" si="80"/>
        <v>y</v>
      </c>
      <c r="AU410" t="str">
        <f t="shared" si="81"/>
        <v>y</v>
      </c>
      <c r="AV410" t="str">
        <f t="shared" si="82"/>
        <v>y</v>
      </c>
      <c r="AW410" t="str">
        <f t="shared" si="83"/>
        <v>y</v>
      </c>
      <c r="AX410" t="str">
        <f t="shared" si="84"/>
        <v>y</v>
      </c>
      <c r="AZ410">
        <v>5907445153</v>
      </c>
      <c r="BA410" s="77">
        <f t="shared" si="85"/>
        <v>0</v>
      </c>
      <c r="BC410">
        <v>5907445153</v>
      </c>
      <c r="BD410" s="77">
        <f t="shared" si="86"/>
        <v>0</v>
      </c>
      <c r="BF410">
        <v>17688489953</v>
      </c>
      <c r="BG410" s="107">
        <f t="shared" si="87"/>
        <v>0</v>
      </c>
      <c r="BI410">
        <v>22463885551</v>
      </c>
      <c r="BJ410" s="107">
        <f t="shared" si="88"/>
        <v>0</v>
      </c>
      <c r="BL410">
        <v>46097368788</v>
      </c>
      <c r="BM410" s="117">
        <f t="shared" si="89"/>
        <v>0</v>
      </c>
      <c r="BO410">
        <v>30778945751</v>
      </c>
      <c r="BP410" s="107">
        <f t="shared" si="90"/>
        <v>0</v>
      </c>
    </row>
    <row r="411" spans="1:68">
      <c r="A411" s="48">
        <v>406</v>
      </c>
      <c r="B411" s="48"/>
      <c r="C411" s="48"/>
      <c r="D411" s="67"/>
      <c r="E411" s="67"/>
      <c r="F411" s="67"/>
      <c r="G411" s="67" t="s">
        <v>574</v>
      </c>
      <c r="H411" s="67"/>
      <c r="I411" s="67"/>
      <c r="J411" s="54">
        <v>0</v>
      </c>
      <c r="K411" s="54">
        <v>0</v>
      </c>
      <c r="L411" s="54">
        <v>0</v>
      </c>
      <c r="M411" s="54">
        <v>0</v>
      </c>
      <c r="N411" s="54">
        <v>0</v>
      </c>
      <c r="O411" s="54">
        <v>0</v>
      </c>
      <c r="P411" s="54">
        <v>0</v>
      </c>
      <c r="Q411" s="54">
        <v>0</v>
      </c>
      <c r="R411" s="54">
        <v>0</v>
      </c>
      <c r="S411" s="65">
        <v>0</v>
      </c>
      <c r="T411" s="65">
        <v>0</v>
      </c>
      <c r="U411" s="101">
        <v>0</v>
      </c>
      <c r="V411" s="77">
        <v>0</v>
      </c>
      <c r="W411" s="105">
        <v>0</v>
      </c>
      <c r="X411" s="105">
        <v>0</v>
      </c>
      <c r="Y411" s="105">
        <v>0</v>
      </c>
      <c r="Z411" s="105">
        <v>0</v>
      </c>
      <c r="AA411" s="105">
        <v>0</v>
      </c>
      <c r="AB411" s="105">
        <v>0</v>
      </c>
      <c r="AC411" s="105">
        <v>0</v>
      </c>
      <c r="AD411" s="105">
        <v>0</v>
      </c>
      <c r="AE411" s="105">
        <v>0</v>
      </c>
      <c r="AF411" s="105">
        <v>0</v>
      </c>
      <c r="AG411" s="105">
        <v>0</v>
      </c>
      <c r="AH411" s="105">
        <v>0</v>
      </c>
      <c r="AI411" s="90">
        <v>0</v>
      </c>
      <c r="AJ411" s="79">
        <f t="shared" si="78"/>
        <v>0</v>
      </c>
      <c r="AL411" s="83"/>
      <c r="AM411" s="83"/>
      <c r="AN411" s="83"/>
      <c r="AO411" s="83" t="s">
        <v>574</v>
      </c>
      <c r="AP411" s="83"/>
      <c r="AQ411" s="83"/>
      <c r="AS411" t="str">
        <f t="shared" si="79"/>
        <v>y</v>
      </c>
      <c r="AT411" t="str">
        <f t="shared" si="80"/>
        <v>y</v>
      </c>
      <c r="AU411" t="str">
        <f t="shared" si="81"/>
        <v>y</v>
      </c>
      <c r="AV411" t="str">
        <f t="shared" si="82"/>
        <v>y</v>
      </c>
      <c r="AW411" t="str">
        <f t="shared" si="83"/>
        <v>y</v>
      </c>
      <c r="AX411" t="str">
        <f t="shared" si="84"/>
        <v>y</v>
      </c>
      <c r="AZ411">
        <v>0</v>
      </c>
      <c r="BA411" s="77">
        <f t="shared" si="85"/>
        <v>0</v>
      </c>
      <c r="BC411">
        <v>0</v>
      </c>
      <c r="BD411" s="77">
        <f t="shared" si="86"/>
        <v>0</v>
      </c>
      <c r="BF411">
        <v>0</v>
      </c>
      <c r="BG411" s="107">
        <f t="shared" si="87"/>
        <v>0</v>
      </c>
      <c r="BI411">
        <v>0</v>
      </c>
      <c r="BJ411" s="107">
        <f t="shared" si="88"/>
        <v>0</v>
      </c>
      <c r="BL411">
        <v>0</v>
      </c>
      <c r="BM411" s="117">
        <f t="shared" si="89"/>
        <v>0</v>
      </c>
      <c r="BO411">
        <v>0</v>
      </c>
      <c r="BP411" s="107">
        <f t="shared" si="90"/>
        <v>0</v>
      </c>
    </row>
    <row r="412" spans="1:68">
      <c r="A412" s="48">
        <v>407</v>
      </c>
      <c r="B412" s="48"/>
      <c r="C412" s="48"/>
      <c r="D412" s="67"/>
      <c r="E412" s="67"/>
      <c r="F412" s="67"/>
      <c r="G412" s="67" t="s">
        <v>575</v>
      </c>
      <c r="H412" s="67"/>
      <c r="I412" s="67"/>
      <c r="J412" s="54">
        <v>0</v>
      </c>
      <c r="K412" s="54">
        <v>0</v>
      </c>
      <c r="L412" s="54">
        <v>20385739141</v>
      </c>
      <c r="M412" s="54">
        <v>10171882990</v>
      </c>
      <c r="N412" s="54">
        <v>3205017970</v>
      </c>
      <c r="O412" s="54">
        <v>18373704272</v>
      </c>
      <c r="P412" s="54">
        <v>21045565535</v>
      </c>
      <c r="Q412" s="54">
        <v>45280996525</v>
      </c>
      <c r="R412" s="54">
        <v>38662795031</v>
      </c>
      <c r="S412" s="65">
        <v>34113150054</v>
      </c>
      <c r="T412" s="65">
        <v>34054900006</v>
      </c>
      <c r="U412" s="101">
        <v>24438882254</v>
      </c>
      <c r="V412" s="77">
        <v>5907445153</v>
      </c>
      <c r="W412" s="105">
        <v>8013858048</v>
      </c>
      <c r="X412" s="105">
        <v>16962031381</v>
      </c>
      <c r="Y412" s="105">
        <v>24734020492</v>
      </c>
      <c r="Z412" s="105">
        <v>17688489953</v>
      </c>
      <c r="AA412" s="105">
        <v>22463885551</v>
      </c>
      <c r="AB412" s="105">
        <v>21413258890</v>
      </c>
      <c r="AC412" s="105">
        <v>46097368788</v>
      </c>
      <c r="AD412" s="105">
        <v>30778945751</v>
      </c>
      <c r="AE412" s="105">
        <v>26822207797</v>
      </c>
      <c r="AF412" s="105">
        <v>20376952288</v>
      </c>
      <c r="AG412" s="105">
        <v>24734020492</v>
      </c>
      <c r="AH412" s="105">
        <v>14224950082</v>
      </c>
      <c r="AI412" s="90">
        <v>14224950082</v>
      </c>
      <c r="AJ412" s="79">
        <f t="shared" si="78"/>
        <v>0</v>
      </c>
      <c r="AL412" s="83"/>
      <c r="AM412" s="83"/>
      <c r="AN412" s="83"/>
      <c r="AO412" s="83" t="s">
        <v>575</v>
      </c>
      <c r="AP412" s="83"/>
      <c r="AQ412" s="83"/>
      <c r="AS412" t="str">
        <f t="shared" si="79"/>
        <v>y</v>
      </c>
      <c r="AT412" t="str">
        <f t="shared" si="80"/>
        <v>y</v>
      </c>
      <c r="AU412" t="str">
        <f t="shared" si="81"/>
        <v>y</v>
      </c>
      <c r="AV412" t="str">
        <f t="shared" si="82"/>
        <v>y</v>
      </c>
      <c r="AW412" t="str">
        <f t="shared" si="83"/>
        <v>y</v>
      </c>
      <c r="AX412" t="str">
        <f t="shared" si="84"/>
        <v>y</v>
      </c>
      <c r="AZ412">
        <v>5907445153</v>
      </c>
      <c r="BA412" s="77">
        <f t="shared" si="85"/>
        <v>0</v>
      </c>
      <c r="BC412">
        <v>5907445153</v>
      </c>
      <c r="BD412" s="77">
        <f t="shared" si="86"/>
        <v>0</v>
      </c>
      <c r="BF412">
        <v>17688489953</v>
      </c>
      <c r="BG412" s="107">
        <f t="shared" si="87"/>
        <v>0</v>
      </c>
      <c r="BI412">
        <v>22463885551</v>
      </c>
      <c r="BJ412" s="107">
        <f t="shared" si="88"/>
        <v>0</v>
      </c>
      <c r="BL412">
        <v>46097368788</v>
      </c>
      <c r="BM412" s="117">
        <f t="shared" si="89"/>
        <v>0</v>
      </c>
      <c r="BO412">
        <v>30778945751</v>
      </c>
      <c r="BP412" s="107">
        <f t="shared" si="90"/>
        <v>0</v>
      </c>
    </row>
    <row r="413" spans="1:68">
      <c r="A413" s="48">
        <v>408</v>
      </c>
      <c r="B413" s="48"/>
      <c r="C413" s="48"/>
      <c r="D413" s="67"/>
      <c r="E413" s="67"/>
      <c r="F413" s="67"/>
      <c r="G413" s="67" t="s">
        <v>576</v>
      </c>
      <c r="H413" s="67"/>
      <c r="I413" s="67"/>
      <c r="J413" s="54">
        <v>0</v>
      </c>
      <c r="K413" s="54">
        <v>0</v>
      </c>
      <c r="L413" s="54">
        <v>0</v>
      </c>
      <c r="M413" s="54">
        <v>0</v>
      </c>
      <c r="N413" s="54">
        <v>0</v>
      </c>
      <c r="O413" s="54">
        <v>0</v>
      </c>
      <c r="P413" s="54">
        <v>0</v>
      </c>
      <c r="Q413" s="54">
        <v>0</v>
      </c>
      <c r="R413" s="54">
        <v>0</v>
      </c>
      <c r="S413" s="65">
        <v>0</v>
      </c>
      <c r="T413" s="65">
        <v>0</v>
      </c>
      <c r="U413" s="101">
        <v>0</v>
      </c>
      <c r="V413" s="77">
        <v>0</v>
      </c>
      <c r="W413" s="105">
        <v>0</v>
      </c>
      <c r="X413" s="105">
        <v>0</v>
      </c>
      <c r="Y413" s="105">
        <v>0</v>
      </c>
      <c r="Z413" s="105">
        <v>0</v>
      </c>
      <c r="AA413" s="105">
        <v>0</v>
      </c>
      <c r="AB413" s="105">
        <v>0</v>
      </c>
      <c r="AC413" s="105">
        <v>0</v>
      </c>
      <c r="AD413" s="105">
        <v>0</v>
      </c>
      <c r="AE413" s="105">
        <v>0</v>
      </c>
      <c r="AF413" s="105">
        <v>0</v>
      </c>
      <c r="AG413" s="105">
        <v>0</v>
      </c>
      <c r="AH413" s="105">
        <v>0</v>
      </c>
      <c r="AI413" s="90">
        <v>0</v>
      </c>
      <c r="AJ413" s="79">
        <f t="shared" si="78"/>
        <v>0</v>
      </c>
      <c r="AL413" s="83"/>
      <c r="AM413" s="83"/>
      <c r="AN413" s="83"/>
      <c r="AO413" s="83" t="s">
        <v>576</v>
      </c>
      <c r="AP413" s="83"/>
      <c r="AQ413" s="83"/>
      <c r="AS413" t="str">
        <f t="shared" si="79"/>
        <v>y</v>
      </c>
      <c r="AT413" t="str">
        <f t="shared" si="80"/>
        <v>y</v>
      </c>
      <c r="AU413" t="str">
        <f t="shared" si="81"/>
        <v>y</v>
      </c>
      <c r="AV413" t="str">
        <f t="shared" si="82"/>
        <v>y</v>
      </c>
      <c r="AW413" t="str">
        <f t="shared" si="83"/>
        <v>y</v>
      </c>
      <c r="AX413" t="str">
        <f t="shared" si="84"/>
        <v>y</v>
      </c>
      <c r="AZ413">
        <v>0</v>
      </c>
      <c r="BA413" s="77">
        <f t="shared" si="85"/>
        <v>0</v>
      </c>
      <c r="BC413">
        <v>0</v>
      </c>
      <c r="BD413" s="77">
        <f t="shared" si="86"/>
        <v>0</v>
      </c>
      <c r="BF413">
        <v>0</v>
      </c>
      <c r="BG413" s="107">
        <f t="shared" si="87"/>
        <v>0</v>
      </c>
      <c r="BI413">
        <v>0</v>
      </c>
      <c r="BJ413" s="107">
        <f t="shared" si="88"/>
        <v>0</v>
      </c>
      <c r="BL413">
        <v>0</v>
      </c>
      <c r="BM413" s="117">
        <f t="shared" si="89"/>
        <v>0</v>
      </c>
      <c r="BO413">
        <v>0</v>
      </c>
      <c r="BP413" s="107">
        <f t="shared" si="90"/>
        <v>0</v>
      </c>
    </row>
    <row r="414" spans="1:68">
      <c r="A414" s="48">
        <v>409</v>
      </c>
      <c r="B414" s="48"/>
      <c r="C414" s="48"/>
      <c r="D414" s="67"/>
      <c r="E414" s="67"/>
      <c r="F414" s="67"/>
      <c r="G414" s="67" t="s">
        <v>577</v>
      </c>
      <c r="H414" s="67"/>
      <c r="I414" s="67"/>
      <c r="J414" s="54">
        <v>0</v>
      </c>
      <c r="K414" s="54">
        <v>0</v>
      </c>
      <c r="L414" s="54">
        <v>0</v>
      </c>
      <c r="M414" s="54">
        <v>0</v>
      </c>
      <c r="N414" s="54">
        <v>0</v>
      </c>
      <c r="O414" s="54">
        <v>0</v>
      </c>
      <c r="P414" s="54">
        <v>0</v>
      </c>
      <c r="Q414" s="54">
        <v>0</v>
      </c>
      <c r="R414" s="54">
        <v>0</v>
      </c>
      <c r="S414" s="65">
        <v>0</v>
      </c>
      <c r="T414" s="65">
        <v>0</v>
      </c>
      <c r="U414" s="101">
        <v>0</v>
      </c>
      <c r="V414" s="77">
        <v>0</v>
      </c>
      <c r="W414" s="105">
        <v>0</v>
      </c>
      <c r="X414" s="105">
        <v>0</v>
      </c>
      <c r="Y414" s="105">
        <v>0</v>
      </c>
      <c r="Z414" s="105">
        <v>0</v>
      </c>
      <c r="AA414" s="105">
        <v>0</v>
      </c>
      <c r="AB414" s="105">
        <v>0</v>
      </c>
      <c r="AC414" s="105">
        <v>0</v>
      </c>
      <c r="AD414" s="105">
        <v>0</v>
      </c>
      <c r="AE414" s="105">
        <v>0</v>
      </c>
      <c r="AF414" s="105">
        <v>0</v>
      </c>
      <c r="AG414" s="105">
        <v>0</v>
      </c>
      <c r="AH414" s="105">
        <v>0</v>
      </c>
      <c r="AI414" s="90">
        <v>0</v>
      </c>
      <c r="AJ414" s="79">
        <f t="shared" si="78"/>
        <v>0</v>
      </c>
      <c r="AL414" s="83"/>
      <c r="AM414" s="83"/>
      <c r="AN414" s="83"/>
      <c r="AO414" s="83" t="s">
        <v>577</v>
      </c>
      <c r="AP414" s="83"/>
      <c r="AQ414" s="83"/>
      <c r="AS414" t="str">
        <f t="shared" si="79"/>
        <v>y</v>
      </c>
      <c r="AT414" t="str">
        <f t="shared" si="80"/>
        <v>y</v>
      </c>
      <c r="AU414" t="str">
        <f t="shared" si="81"/>
        <v>y</v>
      </c>
      <c r="AV414" t="str">
        <f t="shared" si="82"/>
        <v>y</v>
      </c>
      <c r="AW414" t="str">
        <f t="shared" si="83"/>
        <v>y</v>
      </c>
      <c r="AX414" t="str">
        <f t="shared" si="84"/>
        <v>y</v>
      </c>
      <c r="AZ414">
        <v>0</v>
      </c>
      <c r="BA414" s="77">
        <f t="shared" si="85"/>
        <v>0</v>
      </c>
      <c r="BC414">
        <v>0</v>
      </c>
      <c r="BD414" s="77">
        <f t="shared" si="86"/>
        <v>0</v>
      </c>
      <c r="BF414">
        <v>0</v>
      </c>
      <c r="BG414" s="107">
        <f t="shared" si="87"/>
        <v>0</v>
      </c>
      <c r="BI414">
        <v>0</v>
      </c>
      <c r="BJ414" s="107">
        <f t="shared" si="88"/>
        <v>0</v>
      </c>
      <c r="BL414">
        <v>0</v>
      </c>
      <c r="BM414" s="117">
        <f t="shared" si="89"/>
        <v>0</v>
      </c>
      <c r="BO414">
        <v>0</v>
      </c>
      <c r="BP414" s="107">
        <f t="shared" si="90"/>
        <v>0</v>
      </c>
    </row>
    <row r="415" spans="1:68">
      <c r="A415" s="48">
        <v>410</v>
      </c>
      <c r="B415" s="48"/>
      <c r="C415" s="48"/>
      <c r="D415" s="66"/>
      <c r="E415" s="66"/>
      <c r="F415" s="66" t="s">
        <v>536</v>
      </c>
      <c r="G415" s="66"/>
      <c r="H415" s="66"/>
      <c r="I415" s="66"/>
      <c r="J415" s="54">
        <v>17237978425</v>
      </c>
      <c r="K415" s="54">
        <v>2295896599</v>
      </c>
      <c r="L415" s="54">
        <v>2647719757</v>
      </c>
      <c r="M415" s="54">
        <v>452781443</v>
      </c>
      <c r="N415" s="54">
        <v>6463329825</v>
      </c>
      <c r="O415" s="54">
        <v>59651537816</v>
      </c>
      <c r="P415" s="54">
        <v>61921889962</v>
      </c>
      <c r="Q415" s="54">
        <v>79861165725</v>
      </c>
      <c r="R415" s="54">
        <v>57787854918</v>
      </c>
      <c r="S415" s="65">
        <v>32597037472</v>
      </c>
      <c r="T415" s="65">
        <v>29655351137</v>
      </c>
      <c r="U415" s="101">
        <v>14723011370</v>
      </c>
      <c r="V415" s="77">
        <v>7008620657</v>
      </c>
      <c r="W415" s="105">
        <v>21985776408</v>
      </c>
      <c r="X415" s="105">
        <v>6294777317</v>
      </c>
      <c r="Y415" s="105">
        <v>15374649346</v>
      </c>
      <c r="Z415" s="105">
        <v>79541207</v>
      </c>
      <c r="AA415" s="105">
        <v>3090866871</v>
      </c>
      <c r="AB415" s="105">
        <v>3369679299</v>
      </c>
      <c r="AC415" s="105">
        <v>52876633400</v>
      </c>
      <c r="AD415" s="105">
        <v>54864482145</v>
      </c>
      <c r="AE415" s="105">
        <v>45617232176</v>
      </c>
      <c r="AF415" s="105">
        <v>50083898591</v>
      </c>
      <c r="AG415" s="105">
        <v>15374649346</v>
      </c>
      <c r="AH415" s="105">
        <v>58798750223</v>
      </c>
      <c r="AI415" s="90">
        <v>58798750223</v>
      </c>
      <c r="AJ415" s="79">
        <f t="shared" si="78"/>
        <v>0</v>
      </c>
      <c r="AL415" s="82"/>
      <c r="AM415" s="82"/>
      <c r="AN415" s="82" t="s">
        <v>536</v>
      </c>
      <c r="AO415" s="82"/>
      <c r="AP415" s="82"/>
      <c r="AQ415" s="82"/>
      <c r="AS415" t="str">
        <f t="shared" si="79"/>
        <v>y</v>
      </c>
      <c r="AT415" t="str">
        <f t="shared" si="80"/>
        <v>y</v>
      </c>
      <c r="AU415" t="str">
        <f t="shared" si="81"/>
        <v>y</v>
      </c>
      <c r="AV415" t="str">
        <f t="shared" si="82"/>
        <v>y</v>
      </c>
      <c r="AW415" t="str">
        <f t="shared" si="83"/>
        <v>y</v>
      </c>
      <c r="AX415" t="str">
        <f t="shared" si="84"/>
        <v>y</v>
      </c>
      <c r="AZ415">
        <v>7008620657</v>
      </c>
      <c r="BA415" s="77">
        <f t="shared" si="85"/>
        <v>0</v>
      </c>
      <c r="BC415">
        <v>7008620657</v>
      </c>
      <c r="BD415" s="77">
        <f t="shared" si="86"/>
        <v>0</v>
      </c>
      <c r="BF415">
        <v>79541207</v>
      </c>
      <c r="BG415" s="107">
        <f t="shared" si="87"/>
        <v>0</v>
      </c>
      <c r="BI415">
        <v>3090866871</v>
      </c>
      <c r="BJ415" s="107">
        <f t="shared" si="88"/>
        <v>0</v>
      </c>
      <c r="BL415">
        <v>52876633400</v>
      </c>
      <c r="BM415" s="117">
        <f t="shared" si="89"/>
        <v>0</v>
      </c>
      <c r="BO415">
        <v>54864482145</v>
      </c>
      <c r="BP415" s="107">
        <f t="shared" si="90"/>
        <v>0</v>
      </c>
    </row>
    <row r="416" spans="1:68">
      <c r="A416" s="48">
        <v>411</v>
      </c>
      <c r="B416" s="48"/>
      <c r="C416" s="48"/>
      <c r="D416" s="67"/>
      <c r="E416" s="67"/>
      <c r="F416" s="67"/>
      <c r="G416" s="67" t="s">
        <v>578</v>
      </c>
      <c r="H416" s="67"/>
      <c r="I416" s="67"/>
      <c r="J416" s="54">
        <v>0</v>
      </c>
      <c r="K416" s="54">
        <v>0</v>
      </c>
      <c r="L416" s="54">
        <v>0</v>
      </c>
      <c r="M416" s="54">
        <v>0</v>
      </c>
      <c r="N416" s="54">
        <v>0</v>
      </c>
      <c r="O416" s="54">
        <v>0</v>
      </c>
      <c r="P416" s="54">
        <v>0</v>
      </c>
      <c r="Q416" s="54">
        <v>0</v>
      </c>
      <c r="R416" s="54">
        <v>0</v>
      </c>
      <c r="S416" s="65">
        <v>0</v>
      </c>
      <c r="T416" s="65">
        <v>0</v>
      </c>
      <c r="U416" s="101">
        <v>0</v>
      </c>
      <c r="V416" s="77">
        <v>0</v>
      </c>
      <c r="W416" s="105">
        <v>0</v>
      </c>
      <c r="X416" s="105">
        <v>0</v>
      </c>
      <c r="Y416" s="105">
        <v>0</v>
      </c>
      <c r="Z416" s="105">
        <v>0</v>
      </c>
      <c r="AA416" s="105">
        <v>0</v>
      </c>
      <c r="AB416" s="105">
        <v>0</v>
      </c>
      <c r="AC416" s="105">
        <v>0</v>
      </c>
      <c r="AD416" s="105">
        <v>0</v>
      </c>
      <c r="AE416" s="105">
        <v>0</v>
      </c>
      <c r="AF416" s="105">
        <v>0</v>
      </c>
      <c r="AG416" s="105">
        <v>0</v>
      </c>
      <c r="AH416" s="105">
        <v>0</v>
      </c>
      <c r="AI416" s="90">
        <v>0</v>
      </c>
      <c r="AJ416" s="79">
        <f t="shared" si="78"/>
        <v>0</v>
      </c>
      <c r="AL416" s="83"/>
      <c r="AM416" s="83"/>
      <c r="AN416" s="83"/>
      <c r="AO416" s="83" t="s">
        <v>578</v>
      </c>
      <c r="AP416" s="83"/>
      <c r="AQ416" s="83"/>
      <c r="AS416" t="str">
        <f t="shared" si="79"/>
        <v>y</v>
      </c>
      <c r="AT416" t="str">
        <f t="shared" si="80"/>
        <v>y</v>
      </c>
      <c r="AU416" t="str">
        <f t="shared" si="81"/>
        <v>y</v>
      </c>
      <c r="AV416" t="str">
        <f t="shared" si="82"/>
        <v>y</v>
      </c>
      <c r="AW416" t="str">
        <f t="shared" si="83"/>
        <v>y</v>
      </c>
      <c r="AX416" t="str">
        <f t="shared" si="84"/>
        <v>y</v>
      </c>
      <c r="AZ416">
        <v>0</v>
      </c>
      <c r="BA416" s="77">
        <f t="shared" si="85"/>
        <v>0</v>
      </c>
      <c r="BC416">
        <v>0</v>
      </c>
      <c r="BD416" s="77">
        <f t="shared" si="86"/>
        <v>0</v>
      </c>
      <c r="BF416">
        <v>0</v>
      </c>
      <c r="BG416" s="107">
        <f t="shared" si="87"/>
        <v>0</v>
      </c>
      <c r="BI416">
        <v>0</v>
      </c>
      <c r="BJ416" s="107">
        <f t="shared" si="88"/>
        <v>0</v>
      </c>
      <c r="BL416">
        <v>0</v>
      </c>
      <c r="BM416" s="117">
        <f t="shared" si="89"/>
        <v>0</v>
      </c>
      <c r="BO416">
        <v>0</v>
      </c>
      <c r="BP416" s="107">
        <f t="shared" si="90"/>
        <v>0</v>
      </c>
    </row>
    <row r="417" spans="1:68">
      <c r="A417" s="48">
        <v>412</v>
      </c>
      <c r="B417" s="48"/>
      <c r="C417" s="48"/>
      <c r="D417" s="67"/>
      <c r="E417" s="67"/>
      <c r="F417" s="67"/>
      <c r="G417" s="67" t="s">
        <v>579</v>
      </c>
      <c r="H417" s="67"/>
      <c r="I417" s="67"/>
      <c r="J417" s="54">
        <v>17237978425</v>
      </c>
      <c r="K417" s="54">
        <v>2295896599</v>
      </c>
      <c r="L417" s="54">
        <v>2647719757</v>
      </c>
      <c r="M417" s="54">
        <v>452781443</v>
      </c>
      <c r="N417" s="54">
        <v>6463329825</v>
      </c>
      <c r="O417" s="54">
        <v>59651537816</v>
      </c>
      <c r="P417" s="54">
        <v>61921889962</v>
      </c>
      <c r="Q417" s="54">
        <v>79861165725</v>
      </c>
      <c r="R417" s="54">
        <v>57787854918</v>
      </c>
      <c r="S417" s="65">
        <v>32597037472</v>
      </c>
      <c r="T417" s="65">
        <v>29655351137</v>
      </c>
      <c r="U417" s="101">
        <v>14723011370</v>
      </c>
      <c r="V417" s="77">
        <v>7008620657</v>
      </c>
      <c r="W417" s="105">
        <v>21985776408</v>
      </c>
      <c r="X417" s="105">
        <v>6294777317</v>
      </c>
      <c r="Y417" s="105">
        <v>15374649346</v>
      </c>
      <c r="Z417" s="105">
        <v>79541207</v>
      </c>
      <c r="AA417" s="105">
        <v>3090866871</v>
      </c>
      <c r="AB417" s="105">
        <v>3369679299</v>
      </c>
      <c r="AC417" s="105">
        <v>52876633400</v>
      </c>
      <c r="AD417" s="105">
        <v>54864482145</v>
      </c>
      <c r="AE417" s="105">
        <v>45617232176</v>
      </c>
      <c r="AF417" s="105">
        <v>50083898591</v>
      </c>
      <c r="AG417" s="105">
        <v>15374649346</v>
      </c>
      <c r="AH417" s="105">
        <v>58798750223</v>
      </c>
      <c r="AI417" s="90">
        <v>58798750223</v>
      </c>
      <c r="AJ417" s="79">
        <f t="shared" si="78"/>
        <v>0</v>
      </c>
      <c r="AL417" s="83"/>
      <c r="AM417" s="83"/>
      <c r="AN417" s="83"/>
      <c r="AO417" s="83" t="s">
        <v>579</v>
      </c>
      <c r="AP417" s="83"/>
      <c r="AQ417" s="83"/>
      <c r="AS417" t="str">
        <f t="shared" si="79"/>
        <v>y</v>
      </c>
      <c r="AT417" t="str">
        <f t="shared" si="80"/>
        <v>y</v>
      </c>
      <c r="AU417" t="str">
        <f t="shared" si="81"/>
        <v>y</v>
      </c>
      <c r="AV417" t="str">
        <f t="shared" si="82"/>
        <v>y</v>
      </c>
      <c r="AW417" t="str">
        <f t="shared" si="83"/>
        <v>y</v>
      </c>
      <c r="AX417" t="str">
        <f t="shared" si="84"/>
        <v>y</v>
      </c>
      <c r="AZ417">
        <v>7008620657</v>
      </c>
      <c r="BA417" s="77">
        <f t="shared" si="85"/>
        <v>0</v>
      </c>
      <c r="BC417">
        <v>7008620657</v>
      </c>
      <c r="BD417" s="77">
        <f t="shared" si="86"/>
        <v>0</v>
      </c>
      <c r="BF417">
        <v>79541207</v>
      </c>
      <c r="BG417" s="107">
        <f t="shared" si="87"/>
        <v>0</v>
      </c>
      <c r="BI417">
        <v>3090866871</v>
      </c>
      <c r="BJ417" s="107">
        <f t="shared" si="88"/>
        <v>0</v>
      </c>
      <c r="BL417">
        <v>52876633400</v>
      </c>
      <c r="BM417" s="117">
        <f t="shared" si="89"/>
        <v>0</v>
      </c>
      <c r="BO417">
        <v>54864482145</v>
      </c>
      <c r="BP417" s="107">
        <f t="shared" si="90"/>
        <v>0</v>
      </c>
    </row>
    <row r="418" spans="1:68">
      <c r="A418" s="48">
        <v>413</v>
      </c>
      <c r="B418" s="48"/>
      <c r="C418" s="48"/>
      <c r="D418" s="67"/>
      <c r="E418" s="67"/>
      <c r="F418" s="67"/>
      <c r="G418" s="67" t="s">
        <v>580</v>
      </c>
      <c r="H418" s="67"/>
      <c r="I418" s="67"/>
      <c r="J418" s="54">
        <v>0</v>
      </c>
      <c r="K418" s="54">
        <v>0</v>
      </c>
      <c r="L418" s="54">
        <v>0</v>
      </c>
      <c r="M418" s="54">
        <v>0</v>
      </c>
      <c r="N418" s="54">
        <v>0</v>
      </c>
      <c r="O418" s="54">
        <v>0</v>
      </c>
      <c r="P418" s="54">
        <v>0</v>
      </c>
      <c r="Q418" s="54">
        <v>0</v>
      </c>
      <c r="R418" s="54">
        <v>0</v>
      </c>
      <c r="S418" s="65">
        <v>0</v>
      </c>
      <c r="T418" s="65">
        <v>0</v>
      </c>
      <c r="U418" s="101">
        <v>0</v>
      </c>
      <c r="V418" s="77">
        <v>0</v>
      </c>
      <c r="W418" s="105">
        <v>0</v>
      </c>
      <c r="X418" s="105">
        <v>0</v>
      </c>
      <c r="Y418" s="105">
        <v>0</v>
      </c>
      <c r="Z418" s="105">
        <v>0</v>
      </c>
      <c r="AA418" s="105">
        <v>0</v>
      </c>
      <c r="AB418" s="105">
        <v>0</v>
      </c>
      <c r="AC418" s="105">
        <v>0</v>
      </c>
      <c r="AD418" s="105">
        <v>0</v>
      </c>
      <c r="AE418" s="105">
        <v>0</v>
      </c>
      <c r="AF418" s="105">
        <v>0</v>
      </c>
      <c r="AG418" s="105">
        <v>0</v>
      </c>
      <c r="AH418" s="105">
        <v>0</v>
      </c>
      <c r="AI418" s="90">
        <v>0</v>
      </c>
      <c r="AJ418" s="79">
        <f t="shared" si="78"/>
        <v>0</v>
      </c>
      <c r="AL418" s="83"/>
      <c r="AM418" s="83"/>
      <c r="AN418" s="83"/>
      <c r="AO418" s="83" t="s">
        <v>580</v>
      </c>
      <c r="AP418" s="83"/>
      <c r="AQ418" s="83"/>
      <c r="AS418" t="str">
        <f t="shared" si="79"/>
        <v>y</v>
      </c>
      <c r="AT418" t="str">
        <f t="shared" si="80"/>
        <v>y</v>
      </c>
      <c r="AU418" t="str">
        <f t="shared" si="81"/>
        <v>y</v>
      </c>
      <c r="AV418" t="str">
        <f t="shared" si="82"/>
        <v>y</v>
      </c>
      <c r="AW418" t="str">
        <f t="shared" si="83"/>
        <v>y</v>
      </c>
      <c r="AX418" t="str">
        <f t="shared" si="84"/>
        <v>y</v>
      </c>
      <c r="AZ418">
        <v>0</v>
      </c>
      <c r="BA418" s="77">
        <f t="shared" si="85"/>
        <v>0</v>
      </c>
      <c r="BC418">
        <v>0</v>
      </c>
      <c r="BD418" s="77">
        <f t="shared" si="86"/>
        <v>0</v>
      </c>
      <c r="BF418">
        <v>0</v>
      </c>
      <c r="BG418" s="107">
        <f t="shared" si="87"/>
        <v>0</v>
      </c>
      <c r="BI418">
        <v>0</v>
      </c>
      <c r="BJ418" s="107">
        <f t="shared" si="88"/>
        <v>0</v>
      </c>
      <c r="BL418">
        <v>0</v>
      </c>
      <c r="BM418" s="117">
        <f t="shared" si="89"/>
        <v>0</v>
      </c>
      <c r="BO418">
        <v>0</v>
      </c>
      <c r="BP418" s="107">
        <f t="shared" si="90"/>
        <v>0</v>
      </c>
    </row>
    <row r="419" spans="1:68">
      <c r="A419" s="48">
        <v>414</v>
      </c>
      <c r="B419" s="48"/>
      <c r="C419" s="48"/>
      <c r="D419" s="67"/>
      <c r="E419" s="67"/>
      <c r="F419" s="67"/>
      <c r="G419" s="67" t="s">
        <v>581</v>
      </c>
      <c r="H419" s="67"/>
      <c r="I419" s="67"/>
      <c r="J419" s="54">
        <v>0</v>
      </c>
      <c r="K419" s="54">
        <v>0</v>
      </c>
      <c r="L419" s="54">
        <v>0</v>
      </c>
      <c r="M419" s="54">
        <v>0</v>
      </c>
      <c r="N419" s="54">
        <v>0</v>
      </c>
      <c r="O419" s="54">
        <v>0</v>
      </c>
      <c r="P419" s="54">
        <v>0</v>
      </c>
      <c r="Q419" s="54">
        <v>0</v>
      </c>
      <c r="R419" s="54">
        <v>0</v>
      </c>
      <c r="S419" s="65">
        <v>0</v>
      </c>
      <c r="T419" s="65">
        <v>0</v>
      </c>
      <c r="U419" s="101">
        <v>0</v>
      </c>
      <c r="V419" s="77">
        <v>0</v>
      </c>
      <c r="W419" s="105">
        <v>0</v>
      </c>
      <c r="X419" s="105">
        <v>0</v>
      </c>
      <c r="Y419" s="105">
        <v>0</v>
      </c>
      <c r="Z419" s="105">
        <v>0</v>
      </c>
      <c r="AA419" s="105">
        <v>0</v>
      </c>
      <c r="AB419" s="105">
        <v>0</v>
      </c>
      <c r="AC419" s="105">
        <v>0</v>
      </c>
      <c r="AD419" s="105">
        <v>0</v>
      </c>
      <c r="AE419" s="105">
        <v>0</v>
      </c>
      <c r="AF419" s="105">
        <v>0</v>
      </c>
      <c r="AG419" s="105">
        <v>0</v>
      </c>
      <c r="AH419" s="105">
        <v>0</v>
      </c>
      <c r="AI419" s="90">
        <v>0</v>
      </c>
      <c r="AJ419" s="79">
        <f t="shared" si="78"/>
        <v>0</v>
      </c>
      <c r="AL419" s="83"/>
      <c r="AM419" s="83"/>
      <c r="AN419" s="83"/>
      <c r="AO419" s="83" t="s">
        <v>581</v>
      </c>
      <c r="AP419" s="83"/>
      <c r="AQ419" s="83"/>
      <c r="AS419" t="str">
        <f t="shared" si="79"/>
        <v>y</v>
      </c>
      <c r="AT419" t="str">
        <f t="shared" si="80"/>
        <v>y</v>
      </c>
      <c r="AU419" t="str">
        <f t="shared" si="81"/>
        <v>y</v>
      </c>
      <c r="AV419" t="str">
        <f t="shared" si="82"/>
        <v>y</v>
      </c>
      <c r="AW419" t="str">
        <f t="shared" si="83"/>
        <v>y</v>
      </c>
      <c r="AX419" t="str">
        <f t="shared" si="84"/>
        <v>y</v>
      </c>
      <c r="AZ419">
        <v>0</v>
      </c>
      <c r="BA419" s="77">
        <f t="shared" si="85"/>
        <v>0</v>
      </c>
      <c r="BC419">
        <v>0</v>
      </c>
      <c r="BD419" s="77">
        <f t="shared" si="86"/>
        <v>0</v>
      </c>
      <c r="BF419">
        <v>0</v>
      </c>
      <c r="BG419" s="107">
        <f t="shared" si="87"/>
        <v>0</v>
      </c>
      <c r="BI419">
        <v>0</v>
      </c>
      <c r="BJ419" s="107">
        <f t="shared" si="88"/>
        <v>0</v>
      </c>
      <c r="BL419">
        <v>0</v>
      </c>
      <c r="BM419" s="117">
        <f t="shared" si="89"/>
        <v>0</v>
      </c>
      <c r="BO419">
        <v>0</v>
      </c>
      <c r="BP419" s="107">
        <f t="shared" si="90"/>
        <v>0</v>
      </c>
    </row>
    <row r="420" spans="1:68">
      <c r="A420" s="48">
        <v>415</v>
      </c>
      <c r="B420" s="48"/>
      <c r="C420" s="48"/>
      <c r="D420" s="66"/>
      <c r="E420" s="66"/>
      <c r="F420" s="66" t="s">
        <v>541</v>
      </c>
      <c r="G420" s="66"/>
      <c r="H420" s="66"/>
      <c r="I420" s="66"/>
      <c r="J420" s="54">
        <v>0</v>
      </c>
      <c r="K420" s="54">
        <v>0</v>
      </c>
      <c r="L420" s="54">
        <v>0</v>
      </c>
      <c r="M420" s="54">
        <v>0</v>
      </c>
      <c r="N420" s="54">
        <v>0</v>
      </c>
      <c r="O420" s="54">
        <v>0</v>
      </c>
      <c r="P420" s="54">
        <v>0</v>
      </c>
      <c r="Q420" s="54">
        <v>0</v>
      </c>
      <c r="R420" s="54">
        <v>0</v>
      </c>
      <c r="S420" s="65">
        <v>0</v>
      </c>
      <c r="T420" s="65">
        <v>0</v>
      </c>
      <c r="U420" s="101">
        <v>0</v>
      </c>
      <c r="V420" s="77">
        <v>0</v>
      </c>
      <c r="W420" s="105">
        <v>0</v>
      </c>
      <c r="X420" s="105">
        <v>0</v>
      </c>
      <c r="Y420" s="105">
        <v>0</v>
      </c>
      <c r="Z420" s="105">
        <v>0</v>
      </c>
      <c r="AA420" s="105">
        <v>0</v>
      </c>
      <c r="AB420" s="105">
        <v>0</v>
      </c>
      <c r="AC420" s="105">
        <v>0</v>
      </c>
      <c r="AD420" s="105">
        <v>0</v>
      </c>
      <c r="AE420" s="105">
        <v>0</v>
      </c>
      <c r="AF420" s="105">
        <v>0</v>
      </c>
      <c r="AG420" s="105">
        <v>0</v>
      </c>
      <c r="AH420" s="105">
        <v>0</v>
      </c>
      <c r="AI420" s="90">
        <v>0</v>
      </c>
      <c r="AJ420" s="79">
        <f t="shared" si="78"/>
        <v>0</v>
      </c>
      <c r="AL420" s="82"/>
      <c r="AM420" s="82"/>
      <c r="AN420" s="82" t="s">
        <v>541</v>
      </c>
      <c r="AO420" s="82"/>
      <c r="AP420" s="82"/>
      <c r="AQ420" s="82"/>
      <c r="AS420" t="str">
        <f t="shared" si="79"/>
        <v>y</v>
      </c>
      <c r="AT420" t="str">
        <f t="shared" si="80"/>
        <v>y</v>
      </c>
      <c r="AU420" t="str">
        <f t="shared" si="81"/>
        <v>y</v>
      </c>
      <c r="AV420" t="str">
        <f t="shared" si="82"/>
        <v>y</v>
      </c>
      <c r="AW420" t="str">
        <f t="shared" si="83"/>
        <v>y</v>
      </c>
      <c r="AX420" t="str">
        <f t="shared" si="84"/>
        <v>y</v>
      </c>
      <c r="AZ420">
        <v>0</v>
      </c>
      <c r="BA420" s="77">
        <f t="shared" si="85"/>
        <v>0</v>
      </c>
      <c r="BC420">
        <v>0</v>
      </c>
      <c r="BD420" s="77">
        <f t="shared" si="86"/>
        <v>0</v>
      </c>
      <c r="BF420">
        <v>0</v>
      </c>
      <c r="BG420" s="107">
        <f t="shared" si="87"/>
        <v>0</v>
      </c>
      <c r="BI420">
        <v>0</v>
      </c>
      <c r="BJ420" s="107">
        <f t="shared" si="88"/>
        <v>0</v>
      </c>
      <c r="BL420">
        <v>0</v>
      </c>
      <c r="BM420" s="117">
        <f t="shared" si="89"/>
        <v>0</v>
      </c>
      <c r="BO420">
        <v>0</v>
      </c>
      <c r="BP420" s="107">
        <f t="shared" si="90"/>
        <v>0</v>
      </c>
    </row>
    <row r="421" spans="1:68">
      <c r="A421" s="48">
        <v>416</v>
      </c>
      <c r="B421" s="48"/>
      <c r="C421" s="48"/>
      <c r="D421" s="67"/>
      <c r="E421" s="67"/>
      <c r="F421" s="67"/>
      <c r="G421" s="67" t="s">
        <v>582</v>
      </c>
      <c r="H421" s="67"/>
      <c r="I421" s="67"/>
      <c r="J421" s="54">
        <v>0</v>
      </c>
      <c r="K421" s="54">
        <v>0</v>
      </c>
      <c r="L421" s="54">
        <v>0</v>
      </c>
      <c r="M421" s="54">
        <v>0</v>
      </c>
      <c r="N421" s="54">
        <v>0</v>
      </c>
      <c r="O421" s="54">
        <v>0</v>
      </c>
      <c r="P421" s="54">
        <v>0</v>
      </c>
      <c r="Q421" s="54">
        <v>0</v>
      </c>
      <c r="R421" s="54">
        <v>0</v>
      </c>
      <c r="S421" s="65">
        <v>0</v>
      </c>
      <c r="T421" s="65">
        <v>0</v>
      </c>
      <c r="U421" s="101">
        <v>0</v>
      </c>
      <c r="V421" s="77">
        <v>0</v>
      </c>
      <c r="W421" s="105">
        <v>0</v>
      </c>
      <c r="X421" s="105">
        <v>0</v>
      </c>
      <c r="Y421" s="105">
        <v>0</v>
      </c>
      <c r="Z421" s="105">
        <v>0</v>
      </c>
      <c r="AA421" s="105">
        <v>0</v>
      </c>
      <c r="AB421" s="105">
        <v>0</v>
      </c>
      <c r="AC421" s="105">
        <v>0</v>
      </c>
      <c r="AD421" s="105">
        <v>0</v>
      </c>
      <c r="AE421" s="105">
        <v>0</v>
      </c>
      <c r="AF421" s="105">
        <v>0</v>
      </c>
      <c r="AG421" s="105">
        <v>0</v>
      </c>
      <c r="AH421" s="105">
        <v>0</v>
      </c>
      <c r="AI421" s="90">
        <v>0</v>
      </c>
      <c r="AJ421" s="79">
        <f t="shared" si="78"/>
        <v>0</v>
      </c>
      <c r="AL421" s="83"/>
      <c r="AM421" s="83"/>
      <c r="AN421" s="83"/>
      <c r="AO421" s="83" t="s">
        <v>582</v>
      </c>
      <c r="AP421" s="83"/>
      <c r="AQ421" s="83"/>
      <c r="AS421" t="str">
        <f t="shared" si="79"/>
        <v>y</v>
      </c>
      <c r="AT421" t="str">
        <f t="shared" si="80"/>
        <v>y</v>
      </c>
      <c r="AU421" t="str">
        <f t="shared" si="81"/>
        <v>y</v>
      </c>
      <c r="AV421" t="str">
        <f t="shared" si="82"/>
        <v>y</v>
      </c>
      <c r="AW421" t="str">
        <f t="shared" si="83"/>
        <v>y</v>
      </c>
      <c r="AX421" t="str">
        <f t="shared" si="84"/>
        <v>y</v>
      </c>
      <c r="AZ421">
        <v>0</v>
      </c>
      <c r="BA421" s="77">
        <f t="shared" si="85"/>
        <v>0</v>
      </c>
      <c r="BC421">
        <v>0</v>
      </c>
      <c r="BD421" s="77">
        <f t="shared" si="86"/>
        <v>0</v>
      </c>
      <c r="BF421">
        <v>0</v>
      </c>
      <c r="BG421" s="107">
        <f t="shared" si="87"/>
        <v>0</v>
      </c>
      <c r="BI421">
        <v>0</v>
      </c>
      <c r="BJ421" s="107">
        <f t="shared" si="88"/>
        <v>0</v>
      </c>
      <c r="BL421">
        <v>0</v>
      </c>
      <c r="BM421" s="117">
        <f t="shared" si="89"/>
        <v>0</v>
      </c>
      <c r="BO421">
        <v>0</v>
      </c>
      <c r="BP421" s="107">
        <f t="shared" si="90"/>
        <v>0</v>
      </c>
    </row>
    <row r="422" spans="1:68">
      <c r="A422" s="48">
        <v>417</v>
      </c>
      <c r="B422" s="48"/>
      <c r="C422" s="48"/>
      <c r="D422" s="67"/>
      <c r="E422" s="67"/>
      <c r="F422" s="67"/>
      <c r="G422" s="67" t="s">
        <v>583</v>
      </c>
      <c r="H422" s="67"/>
      <c r="I422" s="67"/>
      <c r="J422" s="54">
        <v>0</v>
      </c>
      <c r="K422" s="54">
        <v>0</v>
      </c>
      <c r="L422" s="54">
        <v>0</v>
      </c>
      <c r="M422" s="54">
        <v>0</v>
      </c>
      <c r="N422" s="54">
        <v>0</v>
      </c>
      <c r="O422" s="54">
        <v>0</v>
      </c>
      <c r="P422" s="54">
        <v>0</v>
      </c>
      <c r="Q422" s="54">
        <v>0</v>
      </c>
      <c r="R422" s="54">
        <v>0</v>
      </c>
      <c r="S422" s="65">
        <v>0</v>
      </c>
      <c r="T422" s="65">
        <v>0</v>
      </c>
      <c r="U422" s="101">
        <v>0</v>
      </c>
      <c r="V422" s="77">
        <v>0</v>
      </c>
      <c r="W422" s="105">
        <v>0</v>
      </c>
      <c r="X422" s="105">
        <v>0</v>
      </c>
      <c r="Y422" s="105">
        <v>0</v>
      </c>
      <c r="Z422" s="105">
        <v>0</v>
      </c>
      <c r="AA422" s="105">
        <v>0</v>
      </c>
      <c r="AB422" s="105">
        <v>0</v>
      </c>
      <c r="AC422" s="105">
        <v>0</v>
      </c>
      <c r="AD422" s="105">
        <v>0</v>
      </c>
      <c r="AE422" s="105">
        <v>0</v>
      </c>
      <c r="AF422" s="105">
        <v>0</v>
      </c>
      <c r="AG422" s="105">
        <v>0</v>
      </c>
      <c r="AH422" s="105">
        <v>0</v>
      </c>
      <c r="AI422" s="90">
        <v>0</v>
      </c>
      <c r="AJ422" s="79">
        <f t="shared" si="78"/>
        <v>0</v>
      </c>
      <c r="AL422" s="83"/>
      <c r="AM422" s="83"/>
      <c r="AN422" s="83"/>
      <c r="AO422" s="83" t="s">
        <v>583</v>
      </c>
      <c r="AP422" s="83"/>
      <c r="AQ422" s="83"/>
      <c r="AS422" t="str">
        <f t="shared" si="79"/>
        <v>y</v>
      </c>
      <c r="AT422" t="str">
        <f t="shared" si="80"/>
        <v>y</v>
      </c>
      <c r="AU422" t="str">
        <f t="shared" si="81"/>
        <v>y</v>
      </c>
      <c r="AV422" t="str">
        <f t="shared" si="82"/>
        <v>y</v>
      </c>
      <c r="AW422" t="str">
        <f t="shared" si="83"/>
        <v>y</v>
      </c>
      <c r="AX422" t="str">
        <f t="shared" si="84"/>
        <v>y</v>
      </c>
      <c r="AZ422">
        <v>0</v>
      </c>
      <c r="BA422" s="77">
        <f t="shared" si="85"/>
        <v>0</v>
      </c>
      <c r="BC422">
        <v>0</v>
      </c>
      <c r="BD422" s="77">
        <f t="shared" si="86"/>
        <v>0</v>
      </c>
      <c r="BF422">
        <v>0</v>
      </c>
      <c r="BG422" s="107">
        <f t="shared" si="87"/>
        <v>0</v>
      </c>
      <c r="BI422">
        <v>0</v>
      </c>
      <c r="BJ422" s="107">
        <f t="shared" si="88"/>
        <v>0</v>
      </c>
      <c r="BL422">
        <v>0</v>
      </c>
      <c r="BM422" s="117">
        <f t="shared" si="89"/>
        <v>0</v>
      </c>
      <c r="BO422">
        <v>0</v>
      </c>
      <c r="BP422" s="107">
        <f t="shared" si="90"/>
        <v>0</v>
      </c>
    </row>
    <row r="423" spans="1:68">
      <c r="A423" s="48">
        <v>418</v>
      </c>
      <c r="B423" s="48"/>
      <c r="C423" s="48"/>
      <c r="D423" s="67"/>
      <c r="E423" s="67"/>
      <c r="F423" s="67"/>
      <c r="G423" s="67" t="s">
        <v>584</v>
      </c>
      <c r="H423" s="67"/>
      <c r="I423" s="67"/>
      <c r="J423" s="54">
        <v>0</v>
      </c>
      <c r="K423" s="54">
        <v>0</v>
      </c>
      <c r="L423" s="54">
        <v>0</v>
      </c>
      <c r="M423" s="54">
        <v>0</v>
      </c>
      <c r="N423" s="54">
        <v>0</v>
      </c>
      <c r="O423" s="54">
        <v>0</v>
      </c>
      <c r="P423" s="54">
        <v>0</v>
      </c>
      <c r="Q423" s="54">
        <v>0</v>
      </c>
      <c r="R423" s="54">
        <v>0</v>
      </c>
      <c r="S423" s="65">
        <v>0</v>
      </c>
      <c r="T423" s="65">
        <v>0</v>
      </c>
      <c r="U423" s="101">
        <v>0</v>
      </c>
      <c r="V423" s="77">
        <v>0</v>
      </c>
      <c r="W423" s="105">
        <v>0</v>
      </c>
      <c r="X423" s="105">
        <v>0</v>
      </c>
      <c r="Y423" s="105">
        <v>0</v>
      </c>
      <c r="Z423" s="105">
        <v>0</v>
      </c>
      <c r="AA423" s="105">
        <v>0</v>
      </c>
      <c r="AB423" s="105">
        <v>0</v>
      </c>
      <c r="AC423" s="105">
        <v>0</v>
      </c>
      <c r="AD423" s="105">
        <v>0</v>
      </c>
      <c r="AE423" s="105">
        <v>0</v>
      </c>
      <c r="AF423" s="105">
        <v>0</v>
      </c>
      <c r="AG423" s="105">
        <v>0</v>
      </c>
      <c r="AH423" s="105">
        <v>0</v>
      </c>
      <c r="AI423" s="90">
        <v>0</v>
      </c>
      <c r="AJ423" s="79">
        <f t="shared" si="78"/>
        <v>0</v>
      </c>
      <c r="AL423" s="83"/>
      <c r="AM423" s="83"/>
      <c r="AN423" s="83"/>
      <c r="AO423" s="83" t="s">
        <v>584</v>
      </c>
      <c r="AP423" s="83"/>
      <c r="AQ423" s="83"/>
      <c r="AS423" t="str">
        <f t="shared" si="79"/>
        <v>y</v>
      </c>
      <c r="AT423" t="str">
        <f t="shared" si="80"/>
        <v>y</v>
      </c>
      <c r="AU423" t="str">
        <f t="shared" si="81"/>
        <v>y</v>
      </c>
      <c r="AV423" t="str">
        <f t="shared" si="82"/>
        <v>y</v>
      </c>
      <c r="AW423" t="str">
        <f t="shared" si="83"/>
        <v>y</v>
      </c>
      <c r="AX423" t="str">
        <f t="shared" si="84"/>
        <v>y</v>
      </c>
      <c r="AZ423">
        <v>0</v>
      </c>
      <c r="BA423" s="77">
        <f t="shared" si="85"/>
        <v>0</v>
      </c>
      <c r="BC423">
        <v>0</v>
      </c>
      <c r="BD423" s="77">
        <f t="shared" si="86"/>
        <v>0</v>
      </c>
      <c r="BF423">
        <v>0</v>
      </c>
      <c r="BG423" s="107">
        <f t="shared" si="87"/>
        <v>0</v>
      </c>
      <c r="BI423">
        <v>0</v>
      </c>
      <c r="BJ423" s="107">
        <f t="shared" si="88"/>
        <v>0</v>
      </c>
      <c r="BL423">
        <v>0</v>
      </c>
      <c r="BM423" s="117">
        <f t="shared" si="89"/>
        <v>0</v>
      </c>
      <c r="BO423">
        <v>0</v>
      </c>
      <c r="BP423" s="107">
        <f t="shared" si="90"/>
        <v>0</v>
      </c>
    </row>
    <row r="424" spans="1:68">
      <c r="A424" s="48">
        <v>419</v>
      </c>
      <c r="B424" s="48"/>
      <c r="C424" s="48"/>
      <c r="D424" s="67"/>
      <c r="E424" s="67"/>
      <c r="F424" s="67"/>
      <c r="G424" s="67" t="s">
        <v>585</v>
      </c>
      <c r="H424" s="67"/>
      <c r="I424" s="67"/>
      <c r="J424" s="54">
        <v>0</v>
      </c>
      <c r="K424" s="54">
        <v>0</v>
      </c>
      <c r="L424" s="54">
        <v>0</v>
      </c>
      <c r="M424" s="54">
        <v>0</v>
      </c>
      <c r="N424" s="54">
        <v>0</v>
      </c>
      <c r="O424" s="54">
        <v>0</v>
      </c>
      <c r="P424" s="54">
        <v>0</v>
      </c>
      <c r="Q424" s="54">
        <v>0</v>
      </c>
      <c r="R424" s="54">
        <v>0</v>
      </c>
      <c r="S424" s="65">
        <v>0</v>
      </c>
      <c r="T424" s="65">
        <v>0</v>
      </c>
      <c r="U424" s="101">
        <v>0</v>
      </c>
      <c r="V424" s="77">
        <v>0</v>
      </c>
      <c r="W424" s="105">
        <v>0</v>
      </c>
      <c r="X424" s="105">
        <v>0</v>
      </c>
      <c r="Y424" s="105">
        <v>0</v>
      </c>
      <c r="Z424" s="105">
        <v>0</v>
      </c>
      <c r="AA424" s="105">
        <v>0</v>
      </c>
      <c r="AB424" s="105">
        <v>0</v>
      </c>
      <c r="AC424" s="105">
        <v>0</v>
      </c>
      <c r="AD424" s="105">
        <v>0</v>
      </c>
      <c r="AE424" s="105">
        <v>0</v>
      </c>
      <c r="AF424" s="105">
        <v>0</v>
      </c>
      <c r="AG424" s="105">
        <v>0</v>
      </c>
      <c r="AH424" s="105">
        <v>0</v>
      </c>
      <c r="AI424" s="90">
        <v>0</v>
      </c>
      <c r="AJ424" s="79">
        <f t="shared" si="78"/>
        <v>0</v>
      </c>
      <c r="AL424" s="83"/>
      <c r="AM424" s="83"/>
      <c r="AN424" s="83"/>
      <c r="AO424" s="83" t="s">
        <v>585</v>
      </c>
      <c r="AP424" s="83"/>
      <c r="AQ424" s="83"/>
      <c r="AS424" t="str">
        <f t="shared" si="79"/>
        <v>y</v>
      </c>
      <c r="AT424" t="str">
        <f t="shared" si="80"/>
        <v>y</v>
      </c>
      <c r="AU424" t="str">
        <f t="shared" si="81"/>
        <v>y</v>
      </c>
      <c r="AV424" t="str">
        <f t="shared" si="82"/>
        <v>y</v>
      </c>
      <c r="AW424" t="str">
        <f t="shared" si="83"/>
        <v>y</v>
      </c>
      <c r="AX424" t="str">
        <f t="shared" si="84"/>
        <v>y</v>
      </c>
      <c r="AZ424">
        <v>0</v>
      </c>
      <c r="BA424" s="77">
        <f t="shared" si="85"/>
        <v>0</v>
      </c>
      <c r="BC424">
        <v>0</v>
      </c>
      <c r="BD424" s="77">
        <f t="shared" si="86"/>
        <v>0</v>
      </c>
      <c r="BF424">
        <v>0</v>
      </c>
      <c r="BG424" s="107">
        <f t="shared" si="87"/>
        <v>0</v>
      </c>
      <c r="BI424">
        <v>0</v>
      </c>
      <c r="BJ424" s="107">
        <f t="shared" si="88"/>
        <v>0</v>
      </c>
      <c r="BL424">
        <v>0</v>
      </c>
      <c r="BM424" s="117">
        <f t="shared" si="89"/>
        <v>0</v>
      </c>
      <c r="BO424">
        <v>0</v>
      </c>
      <c r="BP424" s="107">
        <f t="shared" si="90"/>
        <v>0</v>
      </c>
    </row>
    <row r="425" spans="1:68">
      <c r="A425" s="48">
        <v>420</v>
      </c>
      <c r="B425" s="48"/>
      <c r="C425" s="48"/>
      <c r="D425" s="66"/>
      <c r="E425" s="66"/>
      <c r="F425" s="66" t="s">
        <v>546</v>
      </c>
      <c r="G425" s="66"/>
      <c r="H425" s="66"/>
      <c r="I425" s="66"/>
      <c r="J425" s="54">
        <v>0</v>
      </c>
      <c r="K425" s="54">
        <v>0</v>
      </c>
      <c r="L425" s="54">
        <v>0</v>
      </c>
      <c r="M425" s="54">
        <v>0</v>
      </c>
      <c r="N425" s="54">
        <v>0</v>
      </c>
      <c r="O425" s="54">
        <v>0</v>
      </c>
      <c r="P425" s="54">
        <v>0</v>
      </c>
      <c r="Q425" s="54">
        <v>0</v>
      </c>
      <c r="R425" s="54">
        <v>0</v>
      </c>
      <c r="S425" s="65">
        <v>0</v>
      </c>
      <c r="T425" s="65">
        <v>0</v>
      </c>
      <c r="U425" s="101">
        <v>0</v>
      </c>
      <c r="V425" s="77">
        <v>0</v>
      </c>
      <c r="W425" s="105">
        <v>0</v>
      </c>
      <c r="X425" s="105">
        <v>0</v>
      </c>
      <c r="Y425" s="105">
        <v>0</v>
      </c>
      <c r="Z425" s="105">
        <v>0</v>
      </c>
      <c r="AA425" s="105">
        <v>0</v>
      </c>
      <c r="AB425" s="105">
        <v>0</v>
      </c>
      <c r="AC425" s="105">
        <v>0</v>
      </c>
      <c r="AD425" s="105">
        <v>0</v>
      </c>
      <c r="AE425" s="105">
        <v>0</v>
      </c>
      <c r="AF425" s="105">
        <v>0</v>
      </c>
      <c r="AG425" s="105">
        <v>0</v>
      </c>
      <c r="AH425" s="105">
        <v>0</v>
      </c>
      <c r="AI425" s="90">
        <v>0</v>
      </c>
      <c r="AJ425" s="79">
        <f t="shared" si="78"/>
        <v>0</v>
      </c>
      <c r="AL425" s="82"/>
      <c r="AM425" s="82"/>
      <c r="AN425" s="82" t="s">
        <v>546</v>
      </c>
      <c r="AO425" s="82"/>
      <c r="AP425" s="82"/>
      <c r="AQ425" s="82"/>
      <c r="AS425" t="str">
        <f t="shared" si="79"/>
        <v>y</v>
      </c>
      <c r="AT425" t="str">
        <f t="shared" si="80"/>
        <v>y</v>
      </c>
      <c r="AU425" t="str">
        <f t="shared" si="81"/>
        <v>y</v>
      </c>
      <c r="AV425" t="str">
        <f t="shared" si="82"/>
        <v>y</v>
      </c>
      <c r="AW425" t="str">
        <f t="shared" si="83"/>
        <v>y</v>
      </c>
      <c r="AX425" t="str">
        <f t="shared" si="84"/>
        <v>y</v>
      </c>
      <c r="AZ425">
        <v>0</v>
      </c>
      <c r="BA425" s="77">
        <f t="shared" si="85"/>
        <v>0</v>
      </c>
      <c r="BC425">
        <v>0</v>
      </c>
      <c r="BD425" s="77">
        <f t="shared" si="86"/>
        <v>0</v>
      </c>
      <c r="BF425">
        <v>0</v>
      </c>
      <c r="BG425" s="107">
        <f t="shared" si="87"/>
        <v>0</v>
      </c>
      <c r="BI425">
        <v>0</v>
      </c>
      <c r="BJ425" s="107">
        <f t="shared" si="88"/>
        <v>0</v>
      </c>
      <c r="BL425">
        <v>0</v>
      </c>
      <c r="BM425" s="117">
        <f t="shared" si="89"/>
        <v>0</v>
      </c>
      <c r="BO425">
        <v>0</v>
      </c>
      <c r="BP425" s="107">
        <f t="shared" si="90"/>
        <v>0</v>
      </c>
    </row>
    <row r="426" spans="1:68">
      <c r="A426" s="48">
        <v>421</v>
      </c>
      <c r="B426" s="48"/>
      <c r="C426" s="48"/>
      <c r="D426" s="67"/>
      <c r="E426" s="67"/>
      <c r="F426" s="67"/>
      <c r="G426" s="67" t="s">
        <v>586</v>
      </c>
      <c r="H426" s="67"/>
      <c r="I426" s="67"/>
      <c r="J426" s="54">
        <v>0</v>
      </c>
      <c r="K426" s="54">
        <v>0</v>
      </c>
      <c r="L426" s="54">
        <v>0</v>
      </c>
      <c r="M426" s="54">
        <v>0</v>
      </c>
      <c r="N426" s="54">
        <v>0</v>
      </c>
      <c r="O426" s="54">
        <v>0</v>
      </c>
      <c r="P426" s="54">
        <v>0</v>
      </c>
      <c r="Q426" s="54">
        <v>0</v>
      </c>
      <c r="R426" s="54">
        <v>0</v>
      </c>
      <c r="S426" s="65">
        <v>0</v>
      </c>
      <c r="T426" s="65">
        <v>0</v>
      </c>
      <c r="U426" s="101">
        <v>0</v>
      </c>
      <c r="V426" s="77">
        <v>0</v>
      </c>
      <c r="W426" s="105">
        <v>0</v>
      </c>
      <c r="X426" s="105">
        <v>0</v>
      </c>
      <c r="Y426" s="105">
        <v>0</v>
      </c>
      <c r="Z426" s="105">
        <v>0</v>
      </c>
      <c r="AA426" s="105">
        <v>0</v>
      </c>
      <c r="AB426" s="105">
        <v>0</v>
      </c>
      <c r="AC426" s="105">
        <v>0</v>
      </c>
      <c r="AD426" s="105">
        <v>0</v>
      </c>
      <c r="AE426" s="105">
        <v>0</v>
      </c>
      <c r="AF426" s="105">
        <v>0</v>
      </c>
      <c r="AG426" s="105">
        <v>0</v>
      </c>
      <c r="AH426" s="105">
        <v>0</v>
      </c>
      <c r="AI426" s="90">
        <v>0</v>
      </c>
      <c r="AJ426" s="79">
        <f t="shared" si="78"/>
        <v>0</v>
      </c>
      <c r="AL426" s="83"/>
      <c r="AM426" s="83"/>
      <c r="AN426" s="83"/>
      <c r="AO426" s="83" t="s">
        <v>586</v>
      </c>
      <c r="AP426" s="83"/>
      <c r="AQ426" s="83"/>
      <c r="AS426" t="str">
        <f t="shared" si="79"/>
        <v>y</v>
      </c>
      <c r="AT426" t="str">
        <f t="shared" si="80"/>
        <v>y</v>
      </c>
      <c r="AU426" t="str">
        <f t="shared" si="81"/>
        <v>y</v>
      </c>
      <c r="AV426" t="str">
        <f t="shared" si="82"/>
        <v>y</v>
      </c>
      <c r="AW426" t="str">
        <f t="shared" si="83"/>
        <v>y</v>
      </c>
      <c r="AX426" t="str">
        <f t="shared" si="84"/>
        <v>y</v>
      </c>
      <c r="AZ426">
        <v>0</v>
      </c>
      <c r="BA426" s="77">
        <f t="shared" si="85"/>
        <v>0</v>
      </c>
      <c r="BC426">
        <v>0</v>
      </c>
      <c r="BD426" s="77">
        <f t="shared" si="86"/>
        <v>0</v>
      </c>
      <c r="BF426">
        <v>0</v>
      </c>
      <c r="BG426" s="107">
        <f t="shared" si="87"/>
        <v>0</v>
      </c>
      <c r="BI426">
        <v>0</v>
      </c>
      <c r="BJ426" s="107">
        <f t="shared" si="88"/>
        <v>0</v>
      </c>
      <c r="BL426">
        <v>0</v>
      </c>
      <c r="BM426" s="117">
        <f t="shared" si="89"/>
        <v>0</v>
      </c>
      <c r="BO426">
        <v>0</v>
      </c>
      <c r="BP426" s="107">
        <f t="shared" si="90"/>
        <v>0</v>
      </c>
    </row>
    <row r="427" spans="1:68">
      <c r="A427" s="48">
        <v>422</v>
      </c>
      <c r="B427" s="48"/>
      <c r="C427" s="48"/>
      <c r="D427" s="67"/>
      <c r="E427" s="67"/>
      <c r="F427" s="67"/>
      <c r="G427" s="67" t="s">
        <v>587</v>
      </c>
      <c r="H427" s="67"/>
      <c r="I427" s="67"/>
      <c r="J427" s="54">
        <v>0</v>
      </c>
      <c r="K427" s="54">
        <v>0</v>
      </c>
      <c r="L427" s="54">
        <v>0</v>
      </c>
      <c r="M427" s="54">
        <v>0</v>
      </c>
      <c r="N427" s="54">
        <v>0</v>
      </c>
      <c r="O427" s="54">
        <v>0</v>
      </c>
      <c r="P427" s="54">
        <v>0</v>
      </c>
      <c r="Q427" s="54">
        <v>0</v>
      </c>
      <c r="R427" s="54">
        <v>0</v>
      </c>
      <c r="S427" s="65">
        <v>0</v>
      </c>
      <c r="T427" s="65">
        <v>0</v>
      </c>
      <c r="U427" s="101">
        <v>0</v>
      </c>
      <c r="V427" s="77">
        <v>0</v>
      </c>
      <c r="W427" s="105">
        <v>0</v>
      </c>
      <c r="X427" s="105">
        <v>0</v>
      </c>
      <c r="Y427" s="105">
        <v>0</v>
      </c>
      <c r="Z427" s="105">
        <v>0</v>
      </c>
      <c r="AA427" s="105">
        <v>0</v>
      </c>
      <c r="AB427" s="105">
        <v>0</v>
      </c>
      <c r="AC427" s="105">
        <v>0</v>
      </c>
      <c r="AD427" s="105">
        <v>0</v>
      </c>
      <c r="AE427" s="105">
        <v>0</v>
      </c>
      <c r="AF427" s="105">
        <v>0</v>
      </c>
      <c r="AG427" s="105">
        <v>0</v>
      </c>
      <c r="AH427" s="105">
        <v>0</v>
      </c>
      <c r="AI427" s="90">
        <v>0</v>
      </c>
      <c r="AJ427" s="79">
        <f t="shared" si="78"/>
        <v>0</v>
      </c>
      <c r="AL427" s="83"/>
      <c r="AM427" s="83"/>
      <c r="AN427" s="83"/>
      <c r="AO427" s="83" t="s">
        <v>587</v>
      </c>
      <c r="AP427" s="83"/>
      <c r="AQ427" s="83"/>
      <c r="AS427" t="str">
        <f t="shared" si="79"/>
        <v>y</v>
      </c>
      <c r="AT427" t="str">
        <f t="shared" si="80"/>
        <v>y</v>
      </c>
      <c r="AU427" t="str">
        <f t="shared" si="81"/>
        <v>y</v>
      </c>
      <c r="AV427" t="str">
        <f t="shared" si="82"/>
        <v>y</v>
      </c>
      <c r="AW427" t="str">
        <f t="shared" si="83"/>
        <v>y</v>
      </c>
      <c r="AX427" t="str">
        <f t="shared" si="84"/>
        <v>y</v>
      </c>
      <c r="AZ427">
        <v>0</v>
      </c>
      <c r="BA427" s="77">
        <f t="shared" si="85"/>
        <v>0</v>
      </c>
      <c r="BC427">
        <v>0</v>
      </c>
      <c r="BD427" s="77">
        <f t="shared" si="86"/>
        <v>0</v>
      </c>
      <c r="BF427">
        <v>0</v>
      </c>
      <c r="BG427" s="107">
        <f t="shared" si="87"/>
        <v>0</v>
      </c>
      <c r="BI427">
        <v>0</v>
      </c>
      <c r="BJ427" s="107">
        <f t="shared" si="88"/>
        <v>0</v>
      </c>
      <c r="BL427">
        <v>0</v>
      </c>
      <c r="BM427" s="117">
        <f t="shared" si="89"/>
        <v>0</v>
      </c>
      <c r="BO427">
        <v>0</v>
      </c>
      <c r="BP427" s="107">
        <f t="shared" si="90"/>
        <v>0</v>
      </c>
    </row>
    <row r="428" spans="1:68">
      <c r="A428" s="48">
        <v>423</v>
      </c>
      <c r="B428" s="48"/>
      <c r="C428" s="48"/>
      <c r="D428" s="67"/>
      <c r="E428" s="67"/>
      <c r="F428" s="67"/>
      <c r="G428" s="67" t="s">
        <v>588</v>
      </c>
      <c r="H428" s="67"/>
      <c r="I428" s="67"/>
      <c r="J428" s="54">
        <v>0</v>
      </c>
      <c r="K428" s="54">
        <v>0</v>
      </c>
      <c r="L428" s="54">
        <v>0</v>
      </c>
      <c r="M428" s="54">
        <v>0</v>
      </c>
      <c r="N428" s="54">
        <v>0</v>
      </c>
      <c r="O428" s="54">
        <v>0</v>
      </c>
      <c r="P428" s="54">
        <v>0</v>
      </c>
      <c r="Q428" s="54">
        <v>0</v>
      </c>
      <c r="R428" s="54">
        <v>0</v>
      </c>
      <c r="S428" s="65">
        <v>0</v>
      </c>
      <c r="T428" s="65">
        <v>0</v>
      </c>
      <c r="U428" s="101">
        <v>0</v>
      </c>
      <c r="V428" s="77">
        <v>0</v>
      </c>
      <c r="W428" s="105">
        <v>0</v>
      </c>
      <c r="X428" s="105">
        <v>0</v>
      </c>
      <c r="Y428" s="105">
        <v>0</v>
      </c>
      <c r="Z428" s="105">
        <v>0</v>
      </c>
      <c r="AA428" s="105">
        <v>0</v>
      </c>
      <c r="AB428" s="105">
        <v>0</v>
      </c>
      <c r="AC428" s="105">
        <v>0</v>
      </c>
      <c r="AD428" s="105">
        <v>0</v>
      </c>
      <c r="AE428" s="105">
        <v>0</v>
      </c>
      <c r="AF428" s="105">
        <v>0</v>
      </c>
      <c r="AG428" s="105">
        <v>0</v>
      </c>
      <c r="AH428" s="105">
        <v>0</v>
      </c>
      <c r="AI428" s="90">
        <v>0</v>
      </c>
      <c r="AJ428" s="79">
        <f t="shared" si="78"/>
        <v>0</v>
      </c>
      <c r="AL428" s="83"/>
      <c r="AM428" s="83"/>
      <c r="AN428" s="83"/>
      <c r="AO428" s="83" t="s">
        <v>588</v>
      </c>
      <c r="AP428" s="83"/>
      <c r="AQ428" s="83"/>
      <c r="AS428" t="str">
        <f t="shared" si="79"/>
        <v>y</v>
      </c>
      <c r="AT428" t="str">
        <f t="shared" si="80"/>
        <v>y</v>
      </c>
      <c r="AU428" t="str">
        <f t="shared" si="81"/>
        <v>y</v>
      </c>
      <c r="AV428" t="str">
        <f t="shared" si="82"/>
        <v>y</v>
      </c>
      <c r="AW428" t="str">
        <f t="shared" si="83"/>
        <v>y</v>
      </c>
      <c r="AX428" t="str">
        <f t="shared" si="84"/>
        <v>y</v>
      </c>
      <c r="AZ428">
        <v>0</v>
      </c>
      <c r="BA428" s="77">
        <f t="shared" si="85"/>
        <v>0</v>
      </c>
      <c r="BC428">
        <v>0</v>
      </c>
      <c r="BD428" s="77">
        <f t="shared" si="86"/>
        <v>0</v>
      </c>
      <c r="BF428">
        <v>0</v>
      </c>
      <c r="BG428" s="107">
        <f t="shared" si="87"/>
        <v>0</v>
      </c>
      <c r="BI428">
        <v>0</v>
      </c>
      <c r="BJ428" s="107">
        <f t="shared" si="88"/>
        <v>0</v>
      </c>
      <c r="BL428">
        <v>0</v>
      </c>
      <c r="BM428" s="117">
        <f t="shared" si="89"/>
        <v>0</v>
      </c>
      <c r="BO428">
        <v>0</v>
      </c>
      <c r="BP428" s="107">
        <f t="shared" si="90"/>
        <v>0</v>
      </c>
    </row>
    <row r="429" spans="1:68">
      <c r="A429" s="48">
        <v>424</v>
      </c>
      <c r="B429" s="48"/>
      <c r="C429" s="48"/>
      <c r="D429" s="67"/>
      <c r="E429" s="67"/>
      <c r="F429" s="67"/>
      <c r="G429" s="67" t="s">
        <v>589</v>
      </c>
      <c r="H429" s="67"/>
      <c r="I429" s="67"/>
      <c r="J429" s="54">
        <v>0</v>
      </c>
      <c r="K429" s="54">
        <v>0</v>
      </c>
      <c r="L429" s="54">
        <v>0</v>
      </c>
      <c r="M429" s="54">
        <v>0</v>
      </c>
      <c r="N429" s="54">
        <v>0</v>
      </c>
      <c r="O429" s="54">
        <v>0</v>
      </c>
      <c r="P429" s="54">
        <v>0</v>
      </c>
      <c r="Q429" s="54">
        <v>0</v>
      </c>
      <c r="R429" s="54">
        <v>0</v>
      </c>
      <c r="S429" s="65">
        <v>0</v>
      </c>
      <c r="T429" s="65">
        <v>0</v>
      </c>
      <c r="U429" s="101">
        <v>0</v>
      </c>
      <c r="V429" s="77">
        <v>0</v>
      </c>
      <c r="W429" s="105">
        <v>0</v>
      </c>
      <c r="X429" s="105">
        <v>0</v>
      </c>
      <c r="Y429" s="105">
        <v>0</v>
      </c>
      <c r="Z429" s="105">
        <v>0</v>
      </c>
      <c r="AA429" s="105">
        <v>0</v>
      </c>
      <c r="AB429" s="105">
        <v>0</v>
      </c>
      <c r="AC429" s="105">
        <v>0</v>
      </c>
      <c r="AD429" s="105">
        <v>0</v>
      </c>
      <c r="AE429" s="105">
        <v>0</v>
      </c>
      <c r="AF429" s="105">
        <v>0</v>
      </c>
      <c r="AG429" s="105">
        <v>0</v>
      </c>
      <c r="AH429" s="105">
        <v>0</v>
      </c>
      <c r="AI429" s="90">
        <v>0</v>
      </c>
      <c r="AJ429" s="79">
        <f t="shared" si="78"/>
        <v>0</v>
      </c>
      <c r="AL429" s="83"/>
      <c r="AM429" s="83"/>
      <c r="AN429" s="83"/>
      <c r="AO429" s="83" t="s">
        <v>589</v>
      </c>
      <c r="AP429" s="83"/>
      <c r="AQ429" s="83"/>
      <c r="AS429" t="str">
        <f t="shared" si="79"/>
        <v>y</v>
      </c>
      <c r="AT429" t="str">
        <f t="shared" si="80"/>
        <v>y</v>
      </c>
      <c r="AU429" t="str">
        <f t="shared" si="81"/>
        <v>y</v>
      </c>
      <c r="AV429" t="str">
        <f t="shared" si="82"/>
        <v>y</v>
      </c>
      <c r="AW429" t="str">
        <f t="shared" si="83"/>
        <v>y</v>
      </c>
      <c r="AX429" t="str">
        <f t="shared" si="84"/>
        <v>y</v>
      </c>
      <c r="AZ429">
        <v>0</v>
      </c>
      <c r="BA429" s="77">
        <f t="shared" si="85"/>
        <v>0</v>
      </c>
      <c r="BC429">
        <v>0</v>
      </c>
      <c r="BD429" s="77">
        <f t="shared" si="86"/>
        <v>0</v>
      </c>
      <c r="BF429">
        <v>0</v>
      </c>
      <c r="BG429" s="107">
        <f t="shared" si="87"/>
        <v>0</v>
      </c>
      <c r="BI429">
        <v>0</v>
      </c>
      <c r="BJ429" s="107">
        <f t="shared" si="88"/>
        <v>0</v>
      </c>
      <c r="BL429">
        <v>0</v>
      </c>
      <c r="BM429" s="117">
        <f t="shared" si="89"/>
        <v>0</v>
      </c>
      <c r="BO429">
        <v>0</v>
      </c>
      <c r="BP429" s="107">
        <f t="shared" si="90"/>
        <v>0</v>
      </c>
    </row>
    <row r="430" spans="1:68">
      <c r="A430" s="48">
        <v>425</v>
      </c>
      <c r="B430" s="48"/>
      <c r="C430" s="48"/>
      <c r="D430" s="66"/>
      <c r="E430" s="66"/>
      <c r="F430" s="66" t="s">
        <v>295</v>
      </c>
      <c r="G430" s="66"/>
      <c r="H430" s="66"/>
      <c r="I430" s="66"/>
      <c r="J430" s="54">
        <v>0</v>
      </c>
      <c r="K430" s="54">
        <v>0</v>
      </c>
      <c r="L430" s="54">
        <v>0</v>
      </c>
      <c r="M430" s="54">
        <v>0</v>
      </c>
      <c r="N430" s="54">
        <v>0</v>
      </c>
      <c r="O430" s="54">
        <v>0</v>
      </c>
      <c r="P430" s="54">
        <v>0</v>
      </c>
      <c r="Q430" s="54">
        <v>0</v>
      </c>
      <c r="R430" s="54">
        <v>0</v>
      </c>
      <c r="S430" s="65">
        <v>0</v>
      </c>
      <c r="T430" s="65">
        <v>0</v>
      </c>
      <c r="U430" s="101">
        <v>0</v>
      </c>
      <c r="V430" s="77">
        <v>0</v>
      </c>
      <c r="W430" s="105">
        <v>0</v>
      </c>
      <c r="X430" s="105">
        <v>0</v>
      </c>
      <c r="Y430" s="105">
        <v>0</v>
      </c>
      <c r="Z430" s="105">
        <v>0</v>
      </c>
      <c r="AA430" s="105">
        <v>0</v>
      </c>
      <c r="AB430" s="105">
        <v>0</v>
      </c>
      <c r="AC430" s="105">
        <v>0</v>
      </c>
      <c r="AD430" s="105">
        <v>0</v>
      </c>
      <c r="AE430" s="105">
        <v>0</v>
      </c>
      <c r="AF430" s="105">
        <v>0</v>
      </c>
      <c r="AG430" s="105">
        <v>0</v>
      </c>
      <c r="AH430" s="105">
        <v>0</v>
      </c>
      <c r="AI430" s="90">
        <v>0</v>
      </c>
      <c r="AJ430" s="79">
        <f t="shared" si="78"/>
        <v>0</v>
      </c>
      <c r="AL430" s="82"/>
      <c r="AM430" s="82"/>
      <c r="AN430" s="82" t="s">
        <v>295</v>
      </c>
      <c r="AO430" s="82"/>
      <c r="AP430" s="82"/>
      <c r="AQ430" s="82"/>
      <c r="AS430" t="str">
        <f t="shared" si="79"/>
        <v>y</v>
      </c>
      <c r="AT430" t="str">
        <f t="shared" si="80"/>
        <v>y</v>
      </c>
      <c r="AU430" t="str">
        <f t="shared" si="81"/>
        <v>y</v>
      </c>
      <c r="AV430" t="str">
        <f t="shared" si="82"/>
        <v>y</v>
      </c>
      <c r="AW430" t="str">
        <f t="shared" si="83"/>
        <v>y</v>
      </c>
      <c r="AX430" t="str">
        <f t="shared" si="84"/>
        <v>y</v>
      </c>
      <c r="AZ430">
        <v>0</v>
      </c>
      <c r="BA430" s="77">
        <f t="shared" si="85"/>
        <v>0</v>
      </c>
      <c r="BC430">
        <v>0</v>
      </c>
      <c r="BD430" s="77">
        <f t="shared" si="86"/>
        <v>0</v>
      </c>
      <c r="BF430">
        <v>0</v>
      </c>
      <c r="BG430" s="107">
        <f t="shared" si="87"/>
        <v>0</v>
      </c>
      <c r="BI430">
        <v>0</v>
      </c>
      <c r="BJ430" s="107">
        <f t="shared" si="88"/>
        <v>0</v>
      </c>
      <c r="BL430">
        <v>0</v>
      </c>
      <c r="BM430" s="117">
        <f t="shared" si="89"/>
        <v>0</v>
      </c>
      <c r="BO430">
        <v>0</v>
      </c>
      <c r="BP430" s="107">
        <f t="shared" si="90"/>
        <v>0</v>
      </c>
    </row>
    <row r="431" spans="1:68">
      <c r="A431" s="48">
        <v>426</v>
      </c>
      <c r="B431" s="48"/>
      <c r="C431" s="48"/>
      <c r="D431" s="67"/>
      <c r="E431" s="67"/>
      <c r="F431" s="67"/>
      <c r="G431" s="67" t="s">
        <v>590</v>
      </c>
      <c r="H431" s="67"/>
      <c r="I431" s="67"/>
      <c r="J431" s="54">
        <v>0</v>
      </c>
      <c r="K431" s="54">
        <v>0</v>
      </c>
      <c r="L431" s="54">
        <v>0</v>
      </c>
      <c r="M431" s="54">
        <v>0</v>
      </c>
      <c r="N431" s="54">
        <v>0</v>
      </c>
      <c r="O431" s="54">
        <v>0</v>
      </c>
      <c r="P431" s="54">
        <v>0</v>
      </c>
      <c r="Q431" s="54">
        <v>0</v>
      </c>
      <c r="R431" s="54">
        <v>0</v>
      </c>
      <c r="S431" s="65">
        <v>0</v>
      </c>
      <c r="T431" s="65">
        <v>0</v>
      </c>
      <c r="U431" s="101">
        <v>0</v>
      </c>
      <c r="V431" s="77">
        <v>0</v>
      </c>
      <c r="W431" s="105">
        <v>0</v>
      </c>
      <c r="X431" s="105">
        <v>0</v>
      </c>
      <c r="Y431" s="105">
        <v>0</v>
      </c>
      <c r="Z431" s="105">
        <v>0</v>
      </c>
      <c r="AA431" s="105">
        <v>0</v>
      </c>
      <c r="AB431" s="105">
        <v>0</v>
      </c>
      <c r="AC431" s="105">
        <v>0</v>
      </c>
      <c r="AD431" s="105">
        <v>0</v>
      </c>
      <c r="AE431" s="105">
        <v>0</v>
      </c>
      <c r="AF431" s="105">
        <v>0</v>
      </c>
      <c r="AG431" s="105">
        <v>0</v>
      </c>
      <c r="AH431" s="105">
        <v>0</v>
      </c>
      <c r="AI431" s="90">
        <v>0</v>
      </c>
      <c r="AJ431" s="79">
        <f t="shared" si="78"/>
        <v>0</v>
      </c>
      <c r="AL431" s="83"/>
      <c r="AM431" s="83"/>
      <c r="AN431" s="83"/>
      <c r="AO431" s="83" t="s">
        <v>590</v>
      </c>
      <c r="AP431" s="83"/>
      <c r="AQ431" s="83"/>
      <c r="AS431" t="str">
        <f t="shared" si="79"/>
        <v>y</v>
      </c>
      <c r="AT431" t="str">
        <f t="shared" si="80"/>
        <v>y</v>
      </c>
      <c r="AU431" t="str">
        <f t="shared" si="81"/>
        <v>y</v>
      </c>
      <c r="AV431" t="str">
        <f t="shared" si="82"/>
        <v>y</v>
      </c>
      <c r="AW431" t="str">
        <f t="shared" si="83"/>
        <v>y</v>
      </c>
      <c r="AX431" t="str">
        <f t="shared" si="84"/>
        <v>y</v>
      </c>
      <c r="AZ431">
        <v>0</v>
      </c>
      <c r="BA431" s="77">
        <f t="shared" si="85"/>
        <v>0</v>
      </c>
      <c r="BC431">
        <v>0</v>
      </c>
      <c r="BD431" s="77">
        <f t="shared" si="86"/>
        <v>0</v>
      </c>
      <c r="BF431">
        <v>0</v>
      </c>
      <c r="BG431" s="107">
        <f t="shared" si="87"/>
        <v>0</v>
      </c>
      <c r="BI431">
        <v>0</v>
      </c>
      <c r="BJ431" s="107">
        <f t="shared" si="88"/>
        <v>0</v>
      </c>
      <c r="BL431">
        <v>0</v>
      </c>
      <c r="BM431" s="117">
        <f t="shared" si="89"/>
        <v>0</v>
      </c>
      <c r="BO431">
        <v>0</v>
      </c>
      <c r="BP431" s="107">
        <f t="shared" si="90"/>
        <v>0</v>
      </c>
    </row>
    <row r="432" spans="1:68">
      <c r="A432" s="48">
        <v>427</v>
      </c>
      <c r="B432" s="48"/>
      <c r="C432" s="48"/>
      <c r="D432" s="67"/>
      <c r="E432" s="67"/>
      <c r="F432" s="67"/>
      <c r="G432" s="67" t="s">
        <v>591</v>
      </c>
      <c r="H432" s="67"/>
      <c r="I432" s="67"/>
      <c r="J432" s="54">
        <v>0</v>
      </c>
      <c r="K432" s="54">
        <v>0</v>
      </c>
      <c r="L432" s="54">
        <v>0</v>
      </c>
      <c r="M432" s="54">
        <v>0</v>
      </c>
      <c r="N432" s="54">
        <v>0</v>
      </c>
      <c r="O432" s="54">
        <v>0</v>
      </c>
      <c r="P432" s="54">
        <v>0</v>
      </c>
      <c r="Q432" s="54">
        <v>0</v>
      </c>
      <c r="R432" s="54">
        <v>0</v>
      </c>
      <c r="S432" s="65">
        <v>0</v>
      </c>
      <c r="T432" s="65">
        <v>0</v>
      </c>
      <c r="U432" s="101">
        <v>0</v>
      </c>
      <c r="V432" s="77">
        <v>0</v>
      </c>
      <c r="W432" s="105">
        <v>0</v>
      </c>
      <c r="X432" s="105">
        <v>0</v>
      </c>
      <c r="Y432" s="105">
        <v>0</v>
      </c>
      <c r="Z432" s="105">
        <v>0</v>
      </c>
      <c r="AA432" s="105">
        <v>0</v>
      </c>
      <c r="AB432" s="105">
        <v>0</v>
      </c>
      <c r="AC432" s="105">
        <v>0</v>
      </c>
      <c r="AD432" s="105">
        <v>0</v>
      </c>
      <c r="AE432" s="105">
        <v>0</v>
      </c>
      <c r="AF432" s="105">
        <v>0</v>
      </c>
      <c r="AG432" s="105">
        <v>0</v>
      </c>
      <c r="AH432" s="105">
        <v>0</v>
      </c>
      <c r="AI432" s="90">
        <v>0</v>
      </c>
      <c r="AJ432" s="79">
        <f t="shared" si="78"/>
        <v>0</v>
      </c>
      <c r="AL432" s="83"/>
      <c r="AM432" s="83"/>
      <c r="AN432" s="83"/>
      <c r="AO432" s="83" t="s">
        <v>591</v>
      </c>
      <c r="AP432" s="83"/>
      <c r="AQ432" s="83"/>
      <c r="AS432" t="str">
        <f t="shared" si="79"/>
        <v>y</v>
      </c>
      <c r="AT432" t="str">
        <f t="shared" si="80"/>
        <v>y</v>
      </c>
      <c r="AU432" t="str">
        <f t="shared" si="81"/>
        <v>y</v>
      </c>
      <c r="AV432" t="str">
        <f t="shared" si="82"/>
        <v>y</v>
      </c>
      <c r="AW432" t="str">
        <f t="shared" si="83"/>
        <v>y</v>
      </c>
      <c r="AX432" t="str">
        <f t="shared" si="84"/>
        <v>y</v>
      </c>
      <c r="AZ432">
        <v>0</v>
      </c>
      <c r="BA432" s="77">
        <f t="shared" si="85"/>
        <v>0</v>
      </c>
      <c r="BC432">
        <v>0</v>
      </c>
      <c r="BD432" s="77">
        <f t="shared" si="86"/>
        <v>0</v>
      </c>
      <c r="BF432">
        <v>0</v>
      </c>
      <c r="BG432" s="107">
        <f t="shared" si="87"/>
        <v>0</v>
      </c>
      <c r="BI432">
        <v>0</v>
      </c>
      <c r="BJ432" s="107">
        <f t="shared" si="88"/>
        <v>0</v>
      </c>
      <c r="BL432">
        <v>0</v>
      </c>
      <c r="BM432" s="117">
        <f t="shared" si="89"/>
        <v>0</v>
      </c>
      <c r="BO432">
        <v>0</v>
      </c>
      <c r="BP432" s="107">
        <f t="shared" si="90"/>
        <v>0</v>
      </c>
    </row>
    <row r="433" spans="1:68">
      <c r="A433" s="48">
        <v>428</v>
      </c>
      <c r="B433" s="48"/>
      <c r="C433" s="48"/>
      <c r="D433" s="66"/>
      <c r="E433" s="66" t="s">
        <v>224</v>
      </c>
      <c r="F433" s="66"/>
      <c r="G433" s="66"/>
      <c r="H433" s="66"/>
      <c r="I433" s="66"/>
      <c r="J433" s="54">
        <v>0</v>
      </c>
      <c r="K433" s="54">
        <v>0</v>
      </c>
      <c r="L433" s="54">
        <v>0</v>
      </c>
      <c r="M433" s="54">
        <v>0</v>
      </c>
      <c r="N433" s="54">
        <v>0</v>
      </c>
      <c r="O433" s="54">
        <v>0</v>
      </c>
      <c r="P433" s="54">
        <v>0</v>
      </c>
      <c r="Q433" s="54">
        <v>0</v>
      </c>
      <c r="R433" s="54">
        <v>0</v>
      </c>
      <c r="S433" s="65">
        <v>0</v>
      </c>
      <c r="T433" s="65">
        <v>0</v>
      </c>
      <c r="U433" s="101">
        <v>0</v>
      </c>
      <c r="V433" s="77">
        <v>0</v>
      </c>
      <c r="W433" s="105">
        <v>0</v>
      </c>
      <c r="X433" s="105">
        <v>0</v>
      </c>
      <c r="Y433" s="105">
        <v>0</v>
      </c>
      <c r="Z433" s="105">
        <v>0</v>
      </c>
      <c r="AA433" s="105">
        <v>0</v>
      </c>
      <c r="AB433" s="105">
        <v>0</v>
      </c>
      <c r="AC433" s="105">
        <v>0</v>
      </c>
      <c r="AD433" s="105">
        <v>0</v>
      </c>
      <c r="AE433" s="105">
        <v>0</v>
      </c>
      <c r="AF433" s="105">
        <v>0</v>
      </c>
      <c r="AG433" s="105">
        <v>0</v>
      </c>
      <c r="AH433" s="105">
        <v>0</v>
      </c>
      <c r="AI433" s="90">
        <v>0</v>
      </c>
      <c r="AJ433" s="79">
        <f t="shared" si="78"/>
        <v>0</v>
      </c>
      <c r="AL433" s="82"/>
      <c r="AM433" s="82" t="s">
        <v>224</v>
      </c>
      <c r="AN433" s="82"/>
      <c r="AO433" s="82"/>
      <c r="AP433" s="82"/>
      <c r="AQ433" s="82"/>
      <c r="AS433" t="str">
        <f t="shared" si="79"/>
        <v>y</v>
      </c>
      <c r="AT433" t="str">
        <f t="shared" si="80"/>
        <v>y</v>
      </c>
      <c r="AU433" t="str">
        <f t="shared" si="81"/>
        <v>y</v>
      </c>
      <c r="AV433" t="str">
        <f t="shared" si="82"/>
        <v>y</v>
      </c>
      <c r="AW433" t="str">
        <f t="shared" si="83"/>
        <v>y</v>
      </c>
      <c r="AX433" t="str">
        <f t="shared" si="84"/>
        <v>y</v>
      </c>
      <c r="AZ433">
        <v>0</v>
      </c>
      <c r="BA433" s="77">
        <f t="shared" si="85"/>
        <v>0</v>
      </c>
      <c r="BC433">
        <v>0</v>
      </c>
      <c r="BD433" s="77">
        <f t="shared" si="86"/>
        <v>0</v>
      </c>
      <c r="BF433">
        <v>0</v>
      </c>
      <c r="BG433" s="107">
        <f t="shared" si="87"/>
        <v>0</v>
      </c>
      <c r="BI433">
        <v>0</v>
      </c>
      <c r="BJ433" s="107">
        <f t="shared" si="88"/>
        <v>0</v>
      </c>
      <c r="BL433">
        <v>0</v>
      </c>
      <c r="BM433" s="117">
        <f t="shared" si="89"/>
        <v>0</v>
      </c>
      <c r="BO433">
        <v>0</v>
      </c>
      <c r="BP433" s="107">
        <f t="shared" si="90"/>
        <v>0</v>
      </c>
    </row>
    <row r="434" spans="1:68">
      <c r="A434" s="48">
        <v>429</v>
      </c>
      <c r="B434" s="48"/>
      <c r="C434" s="48"/>
      <c r="D434" s="66"/>
      <c r="E434" s="66"/>
      <c r="F434" s="66" t="s">
        <v>531</v>
      </c>
      <c r="G434" s="66"/>
      <c r="H434" s="66"/>
      <c r="I434" s="66"/>
      <c r="J434" s="54">
        <v>0</v>
      </c>
      <c r="K434" s="54">
        <v>0</v>
      </c>
      <c r="L434" s="54">
        <v>0</v>
      </c>
      <c r="M434" s="54">
        <v>0</v>
      </c>
      <c r="N434" s="54">
        <v>0</v>
      </c>
      <c r="O434" s="54">
        <v>0</v>
      </c>
      <c r="P434" s="54">
        <v>0</v>
      </c>
      <c r="Q434" s="54">
        <v>0</v>
      </c>
      <c r="R434" s="54">
        <v>0</v>
      </c>
      <c r="S434" s="65">
        <v>0</v>
      </c>
      <c r="T434" s="65">
        <v>0</v>
      </c>
      <c r="U434" s="101">
        <v>0</v>
      </c>
      <c r="V434" s="77">
        <v>0</v>
      </c>
      <c r="W434" s="105">
        <v>0</v>
      </c>
      <c r="X434" s="105">
        <v>0</v>
      </c>
      <c r="Y434" s="105">
        <v>0</v>
      </c>
      <c r="Z434" s="105">
        <v>0</v>
      </c>
      <c r="AA434" s="105">
        <v>0</v>
      </c>
      <c r="AB434" s="105">
        <v>0</v>
      </c>
      <c r="AC434" s="105">
        <v>0</v>
      </c>
      <c r="AD434" s="105">
        <v>0</v>
      </c>
      <c r="AE434" s="105">
        <v>0</v>
      </c>
      <c r="AF434" s="105">
        <v>0</v>
      </c>
      <c r="AG434" s="105">
        <v>0</v>
      </c>
      <c r="AH434" s="105">
        <v>0</v>
      </c>
      <c r="AI434" s="90">
        <v>0</v>
      </c>
      <c r="AJ434" s="79">
        <f t="shared" si="78"/>
        <v>0</v>
      </c>
      <c r="AL434" s="82"/>
      <c r="AM434" s="82"/>
      <c r="AN434" s="82" t="s">
        <v>531</v>
      </c>
      <c r="AO434" s="82"/>
      <c r="AP434" s="82"/>
      <c r="AQ434" s="82"/>
      <c r="AS434" t="str">
        <f t="shared" si="79"/>
        <v>y</v>
      </c>
      <c r="AT434" t="str">
        <f t="shared" si="80"/>
        <v>y</v>
      </c>
      <c r="AU434" t="str">
        <f t="shared" si="81"/>
        <v>y</v>
      </c>
      <c r="AV434" t="str">
        <f t="shared" si="82"/>
        <v>y</v>
      </c>
      <c r="AW434" t="str">
        <f t="shared" si="83"/>
        <v>y</v>
      </c>
      <c r="AX434" t="str">
        <f t="shared" si="84"/>
        <v>y</v>
      </c>
      <c r="AZ434">
        <v>0</v>
      </c>
      <c r="BA434" s="77">
        <f t="shared" si="85"/>
        <v>0</v>
      </c>
      <c r="BC434">
        <v>0</v>
      </c>
      <c r="BD434" s="77">
        <f t="shared" si="86"/>
        <v>0</v>
      </c>
      <c r="BF434">
        <v>0</v>
      </c>
      <c r="BG434" s="107">
        <f t="shared" si="87"/>
        <v>0</v>
      </c>
      <c r="BI434">
        <v>0</v>
      </c>
      <c r="BJ434" s="107">
        <f t="shared" si="88"/>
        <v>0</v>
      </c>
      <c r="BL434">
        <v>0</v>
      </c>
      <c r="BM434" s="117">
        <f t="shared" si="89"/>
        <v>0</v>
      </c>
      <c r="BO434">
        <v>0</v>
      </c>
      <c r="BP434" s="107">
        <f t="shared" si="90"/>
        <v>0</v>
      </c>
    </row>
    <row r="435" spans="1:68">
      <c r="A435" s="48">
        <v>430</v>
      </c>
      <c r="B435" s="48"/>
      <c r="C435" s="48"/>
      <c r="D435" s="67"/>
      <c r="E435" s="67"/>
      <c r="F435" s="67"/>
      <c r="G435" s="67" t="s">
        <v>592</v>
      </c>
      <c r="H435" s="67"/>
      <c r="I435" s="67"/>
      <c r="J435" s="54">
        <v>0</v>
      </c>
      <c r="K435" s="54">
        <v>0</v>
      </c>
      <c r="L435" s="54">
        <v>0</v>
      </c>
      <c r="M435" s="54">
        <v>0</v>
      </c>
      <c r="N435" s="54">
        <v>0</v>
      </c>
      <c r="O435" s="54">
        <v>0</v>
      </c>
      <c r="P435" s="54">
        <v>0</v>
      </c>
      <c r="Q435" s="54">
        <v>0</v>
      </c>
      <c r="R435" s="54">
        <v>0</v>
      </c>
      <c r="S435" s="65">
        <v>0</v>
      </c>
      <c r="T435" s="65">
        <v>0</v>
      </c>
      <c r="U435" s="101">
        <v>0</v>
      </c>
      <c r="V435" s="77">
        <v>0</v>
      </c>
      <c r="W435" s="105">
        <v>0</v>
      </c>
      <c r="X435" s="105">
        <v>0</v>
      </c>
      <c r="Y435" s="105">
        <v>0</v>
      </c>
      <c r="Z435" s="105">
        <v>0</v>
      </c>
      <c r="AA435" s="105">
        <v>0</v>
      </c>
      <c r="AB435" s="105">
        <v>0</v>
      </c>
      <c r="AC435" s="105">
        <v>0</v>
      </c>
      <c r="AD435" s="105">
        <v>0</v>
      </c>
      <c r="AE435" s="105">
        <v>0</v>
      </c>
      <c r="AF435" s="105">
        <v>0</v>
      </c>
      <c r="AG435" s="105">
        <v>0</v>
      </c>
      <c r="AH435" s="105">
        <v>0</v>
      </c>
      <c r="AI435" s="90">
        <v>0</v>
      </c>
      <c r="AJ435" s="79">
        <f t="shared" si="78"/>
        <v>0</v>
      </c>
      <c r="AL435" s="83"/>
      <c r="AM435" s="83"/>
      <c r="AN435" s="83"/>
      <c r="AO435" s="83" t="s">
        <v>592</v>
      </c>
      <c r="AP435" s="83"/>
      <c r="AQ435" s="83"/>
      <c r="AS435" t="str">
        <f t="shared" si="79"/>
        <v>y</v>
      </c>
      <c r="AT435" t="str">
        <f t="shared" si="80"/>
        <v>y</v>
      </c>
      <c r="AU435" t="str">
        <f t="shared" si="81"/>
        <v>y</v>
      </c>
      <c r="AV435" t="str">
        <f t="shared" si="82"/>
        <v>y</v>
      </c>
      <c r="AW435" t="str">
        <f t="shared" si="83"/>
        <v>y</v>
      </c>
      <c r="AX435" t="str">
        <f t="shared" si="84"/>
        <v>y</v>
      </c>
      <c r="AZ435">
        <v>0</v>
      </c>
      <c r="BA435" s="77">
        <f t="shared" si="85"/>
        <v>0</v>
      </c>
      <c r="BC435">
        <v>0</v>
      </c>
      <c r="BD435" s="77">
        <f t="shared" si="86"/>
        <v>0</v>
      </c>
      <c r="BF435">
        <v>0</v>
      </c>
      <c r="BG435" s="107">
        <f t="shared" si="87"/>
        <v>0</v>
      </c>
      <c r="BI435">
        <v>0</v>
      </c>
      <c r="BJ435" s="107">
        <f t="shared" si="88"/>
        <v>0</v>
      </c>
      <c r="BL435">
        <v>0</v>
      </c>
      <c r="BM435" s="117">
        <f t="shared" si="89"/>
        <v>0</v>
      </c>
      <c r="BO435">
        <v>0</v>
      </c>
      <c r="BP435" s="107">
        <f t="shared" si="90"/>
        <v>0</v>
      </c>
    </row>
    <row r="436" spans="1:68">
      <c r="A436" s="48">
        <v>431</v>
      </c>
      <c r="B436" s="48"/>
      <c r="C436" s="48"/>
      <c r="D436" s="67"/>
      <c r="E436" s="67"/>
      <c r="F436" s="67"/>
      <c r="G436" s="67" t="s">
        <v>593</v>
      </c>
      <c r="H436" s="67"/>
      <c r="I436" s="67"/>
      <c r="J436" s="54">
        <v>0</v>
      </c>
      <c r="K436" s="54">
        <v>0</v>
      </c>
      <c r="L436" s="54">
        <v>0</v>
      </c>
      <c r="M436" s="54">
        <v>0</v>
      </c>
      <c r="N436" s="54">
        <v>0</v>
      </c>
      <c r="O436" s="54">
        <v>0</v>
      </c>
      <c r="P436" s="54">
        <v>0</v>
      </c>
      <c r="Q436" s="54">
        <v>0</v>
      </c>
      <c r="R436" s="54">
        <v>0</v>
      </c>
      <c r="S436" s="65">
        <v>0</v>
      </c>
      <c r="T436" s="65">
        <v>0</v>
      </c>
      <c r="U436" s="101">
        <v>0</v>
      </c>
      <c r="V436" s="77">
        <v>0</v>
      </c>
      <c r="W436" s="105">
        <v>0</v>
      </c>
      <c r="X436" s="105">
        <v>0</v>
      </c>
      <c r="Y436" s="105">
        <v>0</v>
      </c>
      <c r="Z436" s="105">
        <v>0</v>
      </c>
      <c r="AA436" s="105">
        <v>0</v>
      </c>
      <c r="AB436" s="105">
        <v>0</v>
      </c>
      <c r="AC436" s="105">
        <v>0</v>
      </c>
      <c r="AD436" s="105">
        <v>0</v>
      </c>
      <c r="AE436" s="105">
        <v>0</v>
      </c>
      <c r="AF436" s="105">
        <v>0</v>
      </c>
      <c r="AG436" s="105">
        <v>0</v>
      </c>
      <c r="AH436" s="105">
        <v>0</v>
      </c>
      <c r="AI436" s="90">
        <v>0</v>
      </c>
      <c r="AJ436" s="79">
        <f t="shared" si="78"/>
        <v>0</v>
      </c>
      <c r="AL436" s="83"/>
      <c r="AM436" s="83"/>
      <c r="AN436" s="83"/>
      <c r="AO436" s="83" t="s">
        <v>593</v>
      </c>
      <c r="AP436" s="83"/>
      <c r="AQ436" s="83"/>
      <c r="AS436" t="str">
        <f t="shared" si="79"/>
        <v>y</v>
      </c>
      <c r="AT436" t="str">
        <f t="shared" si="80"/>
        <v>y</v>
      </c>
      <c r="AU436" t="str">
        <f t="shared" si="81"/>
        <v>y</v>
      </c>
      <c r="AV436" t="str">
        <f t="shared" si="82"/>
        <v>y</v>
      </c>
      <c r="AW436" t="str">
        <f t="shared" si="83"/>
        <v>y</v>
      </c>
      <c r="AX436" t="str">
        <f t="shared" si="84"/>
        <v>y</v>
      </c>
      <c r="AZ436">
        <v>0</v>
      </c>
      <c r="BA436" s="77">
        <f t="shared" si="85"/>
        <v>0</v>
      </c>
      <c r="BC436">
        <v>0</v>
      </c>
      <c r="BD436" s="77">
        <f t="shared" si="86"/>
        <v>0</v>
      </c>
      <c r="BF436">
        <v>0</v>
      </c>
      <c r="BG436" s="107">
        <f t="shared" si="87"/>
        <v>0</v>
      </c>
      <c r="BI436">
        <v>0</v>
      </c>
      <c r="BJ436" s="107">
        <f t="shared" si="88"/>
        <v>0</v>
      </c>
      <c r="BL436">
        <v>0</v>
      </c>
      <c r="BM436" s="117">
        <f t="shared" si="89"/>
        <v>0</v>
      </c>
      <c r="BO436">
        <v>0</v>
      </c>
      <c r="BP436" s="107">
        <f t="shared" si="90"/>
        <v>0</v>
      </c>
    </row>
    <row r="437" spans="1:68">
      <c r="A437" s="48">
        <v>432</v>
      </c>
      <c r="B437" s="48"/>
      <c r="C437" s="48"/>
      <c r="D437" s="67"/>
      <c r="E437" s="67"/>
      <c r="F437" s="67"/>
      <c r="G437" s="67" t="s">
        <v>594</v>
      </c>
      <c r="H437" s="67"/>
      <c r="I437" s="67"/>
      <c r="J437" s="54">
        <v>0</v>
      </c>
      <c r="K437" s="54">
        <v>0</v>
      </c>
      <c r="L437" s="54">
        <v>0</v>
      </c>
      <c r="M437" s="54">
        <v>0</v>
      </c>
      <c r="N437" s="54">
        <v>0</v>
      </c>
      <c r="O437" s="54">
        <v>0</v>
      </c>
      <c r="P437" s="54">
        <v>0</v>
      </c>
      <c r="Q437" s="54">
        <v>0</v>
      </c>
      <c r="R437" s="54">
        <v>0</v>
      </c>
      <c r="S437" s="65">
        <v>0</v>
      </c>
      <c r="T437" s="65">
        <v>0</v>
      </c>
      <c r="U437" s="101">
        <v>0</v>
      </c>
      <c r="V437" s="77">
        <v>0</v>
      </c>
      <c r="W437" s="105">
        <v>0</v>
      </c>
      <c r="X437" s="105">
        <v>0</v>
      </c>
      <c r="Y437" s="105">
        <v>0</v>
      </c>
      <c r="Z437" s="105">
        <v>0</v>
      </c>
      <c r="AA437" s="105">
        <v>0</v>
      </c>
      <c r="AB437" s="105">
        <v>0</v>
      </c>
      <c r="AC437" s="105">
        <v>0</v>
      </c>
      <c r="AD437" s="105">
        <v>0</v>
      </c>
      <c r="AE437" s="105">
        <v>0</v>
      </c>
      <c r="AF437" s="105">
        <v>0</v>
      </c>
      <c r="AG437" s="105">
        <v>0</v>
      </c>
      <c r="AH437" s="105">
        <v>0</v>
      </c>
      <c r="AI437" s="90">
        <v>0</v>
      </c>
      <c r="AJ437" s="79">
        <f t="shared" si="78"/>
        <v>0</v>
      </c>
      <c r="AL437" s="83"/>
      <c r="AM437" s="83"/>
      <c r="AN437" s="83"/>
      <c r="AO437" s="83" t="s">
        <v>594</v>
      </c>
      <c r="AP437" s="83"/>
      <c r="AQ437" s="83"/>
      <c r="AS437" t="str">
        <f t="shared" si="79"/>
        <v>y</v>
      </c>
      <c r="AT437" t="str">
        <f t="shared" si="80"/>
        <v>y</v>
      </c>
      <c r="AU437" t="str">
        <f t="shared" si="81"/>
        <v>y</v>
      </c>
      <c r="AV437" t="str">
        <f t="shared" si="82"/>
        <v>y</v>
      </c>
      <c r="AW437" t="str">
        <f t="shared" si="83"/>
        <v>y</v>
      </c>
      <c r="AX437" t="str">
        <f t="shared" si="84"/>
        <v>y</v>
      </c>
      <c r="AZ437">
        <v>0</v>
      </c>
      <c r="BA437" s="77">
        <f t="shared" si="85"/>
        <v>0</v>
      </c>
      <c r="BC437">
        <v>0</v>
      </c>
      <c r="BD437" s="77">
        <f t="shared" si="86"/>
        <v>0</v>
      </c>
      <c r="BF437">
        <v>0</v>
      </c>
      <c r="BG437" s="107">
        <f t="shared" si="87"/>
        <v>0</v>
      </c>
      <c r="BI437">
        <v>0</v>
      </c>
      <c r="BJ437" s="107">
        <f t="shared" si="88"/>
        <v>0</v>
      </c>
      <c r="BL437">
        <v>0</v>
      </c>
      <c r="BM437" s="117">
        <f t="shared" si="89"/>
        <v>0</v>
      </c>
      <c r="BO437">
        <v>0</v>
      </c>
      <c r="BP437" s="107">
        <f t="shared" si="90"/>
        <v>0</v>
      </c>
    </row>
    <row r="438" spans="1:68">
      <c r="A438" s="48">
        <v>433</v>
      </c>
      <c r="B438" s="48"/>
      <c r="C438" s="48"/>
      <c r="D438" s="67"/>
      <c r="E438" s="67"/>
      <c r="F438" s="67"/>
      <c r="G438" s="67" t="s">
        <v>595</v>
      </c>
      <c r="H438" s="67"/>
      <c r="I438" s="67"/>
      <c r="J438" s="54">
        <v>0</v>
      </c>
      <c r="K438" s="54">
        <v>0</v>
      </c>
      <c r="L438" s="54">
        <v>0</v>
      </c>
      <c r="M438" s="54">
        <v>0</v>
      </c>
      <c r="N438" s="54">
        <v>0</v>
      </c>
      <c r="O438" s="54">
        <v>0</v>
      </c>
      <c r="P438" s="54">
        <v>0</v>
      </c>
      <c r="Q438" s="54">
        <v>0</v>
      </c>
      <c r="R438" s="54">
        <v>0</v>
      </c>
      <c r="S438" s="65">
        <v>0</v>
      </c>
      <c r="T438" s="65">
        <v>0</v>
      </c>
      <c r="U438" s="101">
        <v>0</v>
      </c>
      <c r="V438" s="77">
        <v>0</v>
      </c>
      <c r="W438" s="105">
        <v>0</v>
      </c>
      <c r="X438" s="105">
        <v>0</v>
      </c>
      <c r="Y438" s="105">
        <v>0</v>
      </c>
      <c r="Z438" s="105">
        <v>0</v>
      </c>
      <c r="AA438" s="105">
        <v>0</v>
      </c>
      <c r="AB438" s="105">
        <v>0</v>
      </c>
      <c r="AC438" s="105">
        <v>0</v>
      </c>
      <c r="AD438" s="105">
        <v>0</v>
      </c>
      <c r="AE438" s="105">
        <v>0</v>
      </c>
      <c r="AF438" s="105">
        <v>0</v>
      </c>
      <c r="AG438" s="105">
        <v>0</v>
      </c>
      <c r="AH438" s="105">
        <v>0</v>
      </c>
      <c r="AI438" s="90">
        <v>0</v>
      </c>
      <c r="AJ438" s="79">
        <f t="shared" si="78"/>
        <v>0</v>
      </c>
      <c r="AL438" s="83"/>
      <c r="AM438" s="83"/>
      <c r="AN438" s="83"/>
      <c r="AO438" s="83" t="s">
        <v>595</v>
      </c>
      <c r="AP438" s="83"/>
      <c r="AQ438" s="83"/>
      <c r="AS438" t="str">
        <f t="shared" si="79"/>
        <v>y</v>
      </c>
      <c r="AT438" t="str">
        <f t="shared" si="80"/>
        <v>y</v>
      </c>
      <c r="AU438" t="str">
        <f t="shared" si="81"/>
        <v>y</v>
      </c>
      <c r="AV438" t="str">
        <f t="shared" si="82"/>
        <v>y</v>
      </c>
      <c r="AW438" t="str">
        <f t="shared" si="83"/>
        <v>y</v>
      </c>
      <c r="AX438" t="str">
        <f t="shared" si="84"/>
        <v>y</v>
      </c>
      <c r="AZ438">
        <v>0</v>
      </c>
      <c r="BA438" s="77">
        <f t="shared" si="85"/>
        <v>0</v>
      </c>
      <c r="BC438">
        <v>0</v>
      </c>
      <c r="BD438" s="77">
        <f t="shared" si="86"/>
        <v>0</v>
      </c>
      <c r="BF438">
        <v>0</v>
      </c>
      <c r="BG438" s="107">
        <f t="shared" si="87"/>
        <v>0</v>
      </c>
      <c r="BI438">
        <v>0</v>
      </c>
      <c r="BJ438" s="107">
        <f t="shared" si="88"/>
        <v>0</v>
      </c>
      <c r="BL438">
        <v>0</v>
      </c>
      <c r="BM438" s="117">
        <f t="shared" si="89"/>
        <v>0</v>
      </c>
      <c r="BO438">
        <v>0</v>
      </c>
      <c r="BP438" s="107">
        <f t="shared" si="90"/>
        <v>0</v>
      </c>
    </row>
    <row r="439" spans="1:68">
      <c r="A439" s="48">
        <v>434</v>
      </c>
      <c r="B439" s="48"/>
      <c r="C439" s="48"/>
      <c r="D439" s="66"/>
      <c r="E439" s="66"/>
      <c r="F439" s="66" t="s">
        <v>536</v>
      </c>
      <c r="G439" s="66"/>
      <c r="H439" s="66"/>
      <c r="I439" s="66"/>
      <c r="J439" s="54">
        <v>0</v>
      </c>
      <c r="K439" s="54">
        <v>0</v>
      </c>
      <c r="L439" s="54">
        <v>0</v>
      </c>
      <c r="M439" s="54">
        <v>0</v>
      </c>
      <c r="N439" s="54">
        <v>0</v>
      </c>
      <c r="O439" s="54">
        <v>0</v>
      </c>
      <c r="P439" s="54">
        <v>0</v>
      </c>
      <c r="Q439" s="54">
        <v>0</v>
      </c>
      <c r="R439" s="54">
        <v>0</v>
      </c>
      <c r="S439" s="65">
        <v>0</v>
      </c>
      <c r="T439" s="65">
        <v>0</v>
      </c>
      <c r="U439" s="101">
        <v>0</v>
      </c>
      <c r="V439" s="77">
        <v>0</v>
      </c>
      <c r="W439" s="105">
        <v>0</v>
      </c>
      <c r="X439" s="105">
        <v>0</v>
      </c>
      <c r="Y439" s="105">
        <v>0</v>
      </c>
      <c r="Z439" s="105">
        <v>0</v>
      </c>
      <c r="AA439" s="105">
        <v>0</v>
      </c>
      <c r="AB439" s="105">
        <v>0</v>
      </c>
      <c r="AC439" s="105">
        <v>0</v>
      </c>
      <c r="AD439" s="105">
        <v>0</v>
      </c>
      <c r="AE439" s="105">
        <v>0</v>
      </c>
      <c r="AF439" s="105">
        <v>0</v>
      </c>
      <c r="AG439" s="105">
        <v>0</v>
      </c>
      <c r="AH439" s="105">
        <v>0</v>
      </c>
      <c r="AI439" s="90">
        <v>0</v>
      </c>
      <c r="AJ439" s="79">
        <f t="shared" si="78"/>
        <v>0</v>
      </c>
      <c r="AL439" s="82"/>
      <c r="AM439" s="82"/>
      <c r="AN439" s="82" t="s">
        <v>536</v>
      </c>
      <c r="AO439" s="82"/>
      <c r="AP439" s="82"/>
      <c r="AQ439" s="82"/>
      <c r="AS439" t="str">
        <f t="shared" si="79"/>
        <v>y</v>
      </c>
      <c r="AT439" t="str">
        <f t="shared" si="80"/>
        <v>y</v>
      </c>
      <c r="AU439" t="str">
        <f t="shared" si="81"/>
        <v>y</v>
      </c>
      <c r="AV439" t="str">
        <f t="shared" si="82"/>
        <v>y</v>
      </c>
      <c r="AW439" t="str">
        <f t="shared" si="83"/>
        <v>y</v>
      </c>
      <c r="AX439" t="str">
        <f t="shared" si="84"/>
        <v>y</v>
      </c>
      <c r="AZ439">
        <v>0</v>
      </c>
      <c r="BA439" s="77">
        <f t="shared" si="85"/>
        <v>0</v>
      </c>
      <c r="BC439">
        <v>0</v>
      </c>
      <c r="BD439" s="77">
        <f t="shared" si="86"/>
        <v>0</v>
      </c>
      <c r="BF439">
        <v>0</v>
      </c>
      <c r="BG439" s="107">
        <f t="shared" si="87"/>
        <v>0</v>
      </c>
      <c r="BI439">
        <v>0</v>
      </c>
      <c r="BJ439" s="107">
        <f t="shared" si="88"/>
        <v>0</v>
      </c>
      <c r="BL439">
        <v>0</v>
      </c>
      <c r="BM439" s="117">
        <f t="shared" si="89"/>
        <v>0</v>
      </c>
      <c r="BO439">
        <v>0</v>
      </c>
      <c r="BP439" s="107">
        <f t="shared" si="90"/>
        <v>0</v>
      </c>
    </row>
    <row r="440" spans="1:68">
      <c r="A440" s="48">
        <v>435</v>
      </c>
      <c r="B440" s="48"/>
      <c r="C440" s="48"/>
      <c r="D440" s="67"/>
      <c r="E440" s="67"/>
      <c r="F440" s="67"/>
      <c r="G440" s="67" t="s">
        <v>596</v>
      </c>
      <c r="H440" s="67"/>
      <c r="I440" s="67"/>
      <c r="J440" s="54">
        <v>0</v>
      </c>
      <c r="K440" s="54">
        <v>0</v>
      </c>
      <c r="L440" s="54">
        <v>0</v>
      </c>
      <c r="M440" s="54">
        <v>0</v>
      </c>
      <c r="N440" s="54">
        <v>0</v>
      </c>
      <c r="O440" s="54">
        <v>0</v>
      </c>
      <c r="P440" s="54">
        <v>0</v>
      </c>
      <c r="Q440" s="54">
        <v>0</v>
      </c>
      <c r="R440" s="54">
        <v>0</v>
      </c>
      <c r="S440" s="65">
        <v>0</v>
      </c>
      <c r="T440" s="65">
        <v>0</v>
      </c>
      <c r="U440" s="101">
        <v>0</v>
      </c>
      <c r="V440" s="77">
        <v>0</v>
      </c>
      <c r="W440" s="105">
        <v>0</v>
      </c>
      <c r="X440" s="105">
        <v>0</v>
      </c>
      <c r="Y440" s="105">
        <v>0</v>
      </c>
      <c r="Z440" s="105">
        <v>0</v>
      </c>
      <c r="AA440" s="105">
        <v>0</v>
      </c>
      <c r="AB440" s="105">
        <v>0</v>
      </c>
      <c r="AC440" s="105">
        <v>0</v>
      </c>
      <c r="AD440" s="105">
        <v>0</v>
      </c>
      <c r="AE440" s="105">
        <v>0</v>
      </c>
      <c r="AF440" s="105">
        <v>0</v>
      </c>
      <c r="AG440" s="105">
        <v>0</v>
      </c>
      <c r="AH440" s="105">
        <v>0</v>
      </c>
      <c r="AI440" s="90">
        <v>0</v>
      </c>
      <c r="AJ440" s="79">
        <f t="shared" si="78"/>
        <v>0</v>
      </c>
      <c r="AL440" s="83"/>
      <c r="AM440" s="83"/>
      <c r="AN440" s="83"/>
      <c r="AO440" s="83" t="s">
        <v>596</v>
      </c>
      <c r="AP440" s="83"/>
      <c r="AQ440" s="83"/>
      <c r="AS440" t="str">
        <f t="shared" si="79"/>
        <v>y</v>
      </c>
      <c r="AT440" t="str">
        <f t="shared" si="80"/>
        <v>y</v>
      </c>
      <c r="AU440" t="str">
        <f t="shared" si="81"/>
        <v>y</v>
      </c>
      <c r="AV440" t="str">
        <f t="shared" si="82"/>
        <v>y</v>
      </c>
      <c r="AW440" t="str">
        <f t="shared" si="83"/>
        <v>y</v>
      </c>
      <c r="AX440" t="str">
        <f t="shared" si="84"/>
        <v>y</v>
      </c>
      <c r="AZ440">
        <v>0</v>
      </c>
      <c r="BA440" s="77">
        <f t="shared" si="85"/>
        <v>0</v>
      </c>
      <c r="BC440">
        <v>0</v>
      </c>
      <c r="BD440" s="77">
        <f t="shared" si="86"/>
        <v>0</v>
      </c>
      <c r="BF440">
        <v>0</v>
      </c>
      <c r="BG440" s="107">
        <f t="shared" si="87"/>
        <v>0</v>
      </c>
      <c r="BI440">
        <v>0</v>
      </c>
      <c r="BJ440" s="107">
        <f t="shared" si="88"/>
        <v>0</v>
      </c>
      <c r="BL440">
        <v>0</v>
      </c>
      <c r="BM440" s="117">
        <f t="shared" si="89"/>
        <v>0</v>
      </c>
      <c r="BO440">
        <v>0</v>
      </c>
      <c r="BP440" s="107">
        <f t="shared" si="90"/>
        <v>0</v>
      </c>
    </row>
    <row r="441" spans="1:68">
      <c r="A441" s="48">
        <v>436</v>
      </c>
      <c r="B441" s="48"/>
      <c r="C441" s="48"/>
      <c r="D441" s="67"/>
      <c r="E441" s="67"/>
      <c r="F441" s="67"/>
      <c r="G441" s="67" t="s">
        <v>597</v>
      </c>
      <c r="H441" s="67"/>
      <c r="I441" s="67"/>
      <c r="J441" s="54">
        <v>0</v>
      </c>
      <c r="K441" s="54">
        <v>0</v>
      </c>
      <c r="L441" s="54">
        <v>0</v>
      </c>
      <c r="M441" s="54">
        <v>0</v>
      </c>
      <c r="N441" s="54">
        <v>0</v>
      </c>
      <c r="O441" s="54">
        <v>0</v>
      </c>
      <c r="P441" s="54">
        <v>0</v>
      </c>
      <c r="Q441" s="54">
        <v>0</v>
      </c>
      <c r="R441" s="54">
        <v>0</v>
      </c>
      <c r="S441" s="65">
        <v>0</v>
      </c>
      <c r="T441" s="65">
        <v>0</v>
      </c>
      <c r="U441" s="101">
        <v>0</v>
      </c>
      <c r="V441" s="77">
        <v>0</v>
      </c>
      <c r="W441" s="105">
        <v>0</v>
      </c>
      <c r="X441" s="105">
        <v>0</v>
      </c>
      <c r="Y441" s="105">
        <v>0</v>
      </c>
      <c r="Z441" s="105">
        <v>0</v>
      </c>
      <c r="AA441" s="105">
        <v>0</v>
      </c>
      <c r="AB441" s="105">
        <v>0</v>
      </c>
      <c r="AC441" s="105">
        <v>0</v>
      </c>
      <c r="AD441" s="105">
        <v>0</v>
      </c>
      <c r="AE441" s="105">
        <v>0</v>
      </c>
      <c r="AF441" s="105">
        <v>0</v>
      </c>
      <c r="AG441" s="105">
        <v>0</v>
      </c>
      <c r="AH441" s="105">
        <v>0</v>
      </c>
      <c r="AI441" s="90">
        <v>0</v>
      </c>
      <c r="AJ441" s="79">
        <f t="shared" si="78"/>
        <v>0</v>
      </c>
      <c r="AL441" s="83"/>
      <c r="AM441" s="83"/>
      <c r="AN441" s="83"/>
      <c r="AO441" s="83" t="s">
        <v>597</v>
      </c>
      <c r="AP441" s="83"/>
      <c r="AQ441" s="83"/>
      <c r="AS441" t="str">
        <f t="shared" si="79"/>
        <v>y</v>
      </c>
      <c r="AT441" t="str">
        <f t="shared" si="80"/>
        <v>y</v>
      </c>
      <c r="AU441" t="str">
        <f t="shared" si="81"/>
        <v>y</v>
      </c>
      <c r="AV441" t="str">
        <f t="shared" si="82"/>
        <v>y</v>
      </c>
      <c r="AW441" t="str">
        <f t="shared" si="83"/>
        <v>y</v>
      </c>
      <c r="AX441" t="str">
        <f t="shared" si="84"/>
        <v>y</v>
      </c>
      <c r="AZ441">
        <v>0</v>
      </c>
      <c r="BA441" s="77">
        <f t="shared" si="85"/>
        <v>0</v>
      </c>
      <c r="BC441">
        <v>0</v>
      </c>
      <c r="BD441" s="77">
        <f t="shared" si="86"/>
        <v>0</v>
      </c>
      <c r="BF441">
        <v>0</v>
      </c>
      <c r="BG441" s="107">
        <f t="shared" si="87"/>
        <v>0</v>
      </c>
      <c r="BI441">
        <v>0</v>
      </c>
      <c r="BJ441" s="107">
        <f t="shared" si="88"/>
        <v>0</v>
      </c>
      <c r="BL441">
        <v>0</v>
      </c>
      <c r="BM441" s="117">
        <f t="shared" si="89"/>
        <v>0</v>
      </c>
      <c r="BO441">
        <v>0</v>
      </c>
      <c r="BP441" s="107">
        <f t="shared" si="90"/>
        <v>0</v>
      </c>
    </row>
    <row r="442" spans="1:68">
      <c r="A442" s="48">
        <v>437</v>
      </c>
      <c r="B442" s="48"/>
      <c r="C442" s="48"/>
      <c r="D442" s="67"/>
      <c r="E442" s="67"/>
      <c r="F442" s="67"/>
      <c r="G442" s="67" t="s">
        <v>598</v>
      </c>
      <c r="H442" s="67"/>
      <c r="I442" s="67"/>
      <c r="J442" s="54">
        <v>0</v>
      </c>
      <c r="K442" s="54">
        <v>0</v>
      </c>
      <c r="L442" s="54">
        <v>0</v>
      </c>
      <c r="M442" s="54">
        <v>0</v>
      </c>
      <c r="N442" s="54">
        <v>0</v>
      </c>
      <c r="O442" s="54">
        <v>0</v>
      </c>
      <c r="P442" s="54">
        <v>0</v>
      </c>
      <c r="Q442" s="54">
        <v>0</v>
      </c>
      <c r="R442" s="54">
        <v>0</v>
      </c>
      <c r="S442" s="65">
        <v>0</v>
      </c>
      <c r="T442" s="65">
        <v>0</v>
      </c>
      <c r="U442" s="101">
        <v>0</v>
      </c>
      <c r="V442" s="77">
        <v>0</v>
      </c>
      <c r="W442" s="105">
        <v>0</v>
      </c>
      <c r="X442" s="105">
        <v>0</v>
      </c>
      <c r="Y442" s="105">
        <v>0</v>
      </c>
      <c r="Z442" s="105">
        <v>0</v>
      </c>
      <c r="AA442" s="105">
        <v>0</v>
      </c>
      <c r="AB442" s="105">
        <v>0</v>
      </c>
      <c r="AC442" s="105">
        <v>0</v>
      </c>
      <c r="AD442" s="105">
        <v>0</v>
      </c>
      <c r="AE442" s="105">
        <v>0</v>
      </c>
      <c r="AF442" s="105">
        <v>0</v>
      </c>
      <c r="AG442" s="105">
        <v>0</v>
      </c>
      <c r="AH442" s="105">
        <v>0</v>
      </c>
      <c r="AI442" s="90">
        <v>0</v>
      </c>
      <c r="AJ442" s="79">
        <f t="shared" si="78"/>
        <v>0</v>
      </c>
      <c r="AL442" s="83"/>
      <c r="AM442" s="83"/>
      <c r="AN442" s="83"/>
      <c r="AO442" s="83" t="s">
        <v>598</v>
      </c>
      <c r="AP442" s="83"/>
      <c r="AQ442" s="83"/>
      <c r="AS442" t="str">
        <f t="shared" si="79"/>
        <v>y</v>
      </c>
      <c r="AT442" t="str">
        <f t="shared" si="80"/>
        <v>y</v>
      </c>
      <c r="AU442" t="str">
        <f t="shared" si="81"/>
        <v>y</v>
      </c>
      <c r="AV442" t="str">
        <f t="shared" si="82"/>
        <v>y</v>
      </c>
      <c r="AW442" t="str">
        <f t="shared" si="83"/>
        <v>y</v>
      </c>
      <c r="AX442" t="str">
        <f t="shared" si="84"/>
        <v>y</v>
      </c>
      <c r="AZ442">
        <v>0</v>
      </c>
      <c r="BA442" s="77">
        <f t="shared" si="85"/>
        <v>0</v>
      </c>
      <c r="BC442">
        <v>0</v>
      </c>
      <c r="BD442" s="77">
        <f t="shared" si="86"/>
        <v>0</v>
      </c>
      <c r="BF442">
        <v>0</v>
      </c>
      <c r="BG442" s="107">
        <f t="shared" si="87"/>
        <v>0</v>
      </c>
      <c r="BI442">
        <v>0</v>
      </c>
      <c r="BJ442" s="107">
        <f t="shared" si="88"/>
        <v>0</v>
      </c>
      <c r="BL442">
        <v>0</v>
      </c>
      <c r="BM442" s="117">
        <f t="shared" si="89"/>
        <v>0</v>
      </c>
      <c r="BO442">
        <v>0</v>
      </c>
      <c r="BP442" s="107">
        <f t="shared" si="90"/>
        <v>0</v>
      </c>
    </row>
    <row r="443" spans="1:68">
      <c r="A443" s="48">
        <v>438</v>
      </c>
      <c r="B443" s="48"/>
      <c r="C443" s="48"/>
      <c r="D443" s="67"/>
      <c r="E443" s="67"/>
      <c r="F443" s="67"/>
      <c r="G443" s="67" t="s">
        <v>599</v>
      </c>
      <c r="H443" s="67"/>
      <c r="I443" s="67"/>
      <c r="J443" s="54">
        <v>0</v>
      </c>
      <c r="K443" s="54">
        <v>0</v>
      </c>
      <c r="L443" s="54">
        <v>0</v>
      </c>
      <c r="M443" s="54">
        <v>0</v>
      </c>
      <c r="N443" s="54">
        <v>0</v>
      </c>
      <c r="O443" s="54">
        <v>0</v>
      </c>
      <c r="P443" s="54">
        <v>0</v>
      </c>
      <c r="Q443" s="54">
        <v>0</v>
      </c>
      <c r="R443" s="54">
        <v>0</v>
      </c>
      <c r="S443" s="65">
        <v>0</v>
      </c>
      <c r="T443" s="65">
        <v>0</v>
      </c>
      <c r="U443" s="101">
        <v>0</v>
      </c>
      <c r="V443" s="77">
        <v>0</v>
      </c>
      <c r="W443" s="105">
        <v>0</v>
      </c>
      <c r="X443" s="105">
        <v>0</v>
      </c>
      <c r="Y443" s="105">
        <v>0</v>
      </c>
      <c r="Z443" s="105">
        <v>0</v>
      </c>
      <c r="AA443" s="105">
        <v>0</v>
      </c>
      <c r="AB443" s="105">
        <v>0</v>
      </c>
      <c r="AC443" s="105">
        <v>0</v>
      </c>
      <c r="AD443" s="105">
        <v>0</v>
      </c>
      <c r="AE443" s="105">
        <v>0</v>
      </c>
      <c r="AF443" s="105">
        <v>0</v>
      </c>
      <c r="AG443" s="105">
        <v>0</v>
      </c>
      <c r="AH443" s="105">
        <v>0</v>
      </c>
      <c r="AI443" s="90">
        <v>0</v>
      </c>
      <c r="AJ443" s="79">
        <f t="shared" si="78"/>
        <v>0</v>
      </c>
      <c r="AL443" s="83"/>
      <c r="AM443" s="83"/>
      <c r="AN443" s="83"/>
      <c r="AO443" s="83" t="s">
        <v>599</v>
      </c>
      <c r="AP443" s="83"/>
      <c r="AQ443" s="83"/>
      <c r="AS443" t="str">
        <f t="shared" si="79"/>
        <v>y</v>
      </c>
      <c r="AT443" t="str">
        <f t="shared" si="80"/>
        <v>y</v>
      </c>
      <c r="AU443" t="str">
        <f t="shared" si="81"/>
        <v>y</v>
      </c>
      <c r="AV443" t="str">
        <f t="shared" si="82"/>
        <v>y</v>
      </c>
      <c r="AW443" t="str">
        <f t="shared" si="83"/>
        <v>y</v>
      </c>
      <c r="AX443" t="str">
        <f t="shared" si="84"/>
        <v>y</v>
      </c>
      <c r="AZ443">
        <v>0</v>
      </c>
      <c r="BA443" s="77">
        <f t="shared" si="85"/>
        <v>0</v>
      </c>
      <c r="BC443">
        <v>0</v>
      </c>
      <c r="BD443" s="77">
        <f t="shared" si="86"/>
        <v>0</v>
      </c>
      <c r="BF443">
        <v>0</v>
      </c>
      <c r="BG443" s="107">
        <f t="shared" si="87"/>
        <v>0</v>
      </c>
      <c r="BI443">
        <v>0</v>
      </c>
      <c r="BJ443" s="107">
        <f t="shared" si="88"/>
        <v>0</v>
      </c>
      <c r="BL443">
        <v>0</v>
      </c>
      <c r="BM443" s="117">
        <f t="shared" si="89"/>
        <v>0</v>
      </c>
      <c r="BO443">
        <v>0</v>
      </c>
      <c r="BP443" s="107">
        <f t="shared" si="90"/>
        <v>0</v>
      </c>
    </row>
    <row r="444" spans="1:68">
      <c r="A444" s="48">
        <v>439</v>
      </c>
      <c r="B444" s="48"/>
      <c r="C444" s="48"/>
      <c r="D444" s="66"/>
      <c r="E444" s="66"/>
      <c r="F444" s="66" t="s">
        <v>541</v>
      </c>
      <c r="G444" s="66"/>
      <c r="H444" s="66"/>
      <c r="I444" s="66"/>
      <c r="J444" s="54">
        <v>0</v>
      </c>
      <c r="K444" s="54">
        <v>0</v>
      </c>
      <c r="L444" s="54">
        <v>0</v>
      </c>
      <c r="M444" s="54">
        <v>0</v>
      </c>
      <c r="N444" s="54">
        <v>0</v>
      </c>
      <c r="O444" s="54">
        <v>0</v>
      </c>
      <c r="P444" s="54">
        <v>0</v>
      </c>
      <c r="Q444" s="54">
        <v>0</v>
      </c>
      <c r="R444" s="54">
        <v>0</v>
      </c>
      <c r="S444" s="65">
        <v>0</v>
      </c>
      <c r="T444" s="65">
        <v>0</v>
      </c>
      <c r="U444" s="101">
        <v>0</v>
      </c>
      <c r="V444" s="77">
        <v>0</v>
      </c>
      <c r="W444" s="105">
        <v>0</v>
      </c>
      <c r="X444" s="105">
        <v>0</v>
      </c>
      <c r="Y444" s="105">
        <v>0</v>
      </c>
      <c r="Z444" s="105">
        <v>0</v>
      </c>
      <c r="AA444" s="105">
        <v>0</v>
      </c>
      <c r="AB444" s="105">
        <v>0</v>
      </c>
      <c r="AC444" s="105">
        <v>0</v>
      </c>
      <c r="AD444" s="105">
        <v>0</v>
      </c>
      <c r="AE444" s="105">
        <v>0</v>
      </c>
      <c r="AF444" s="105">
        <v>0</v>
      </c>
      <c r="AG444" s="105">
        <v>0</v>
      </c>
      <c r="AH444" s="105">
        <v>0</v>
      </c>
      <c r="AI444" s="90">
        <v>0</v>
      </c>
      <c r="AJ444" s="79">
        <f t="shared" si="78"/>
        <v>0</v>
      </c>
      <c r="AL444" s="82"/>
      <c r="AM444" s="82"/>
      <c r="AN444" s="82" t="s">
        <v>541</v>
      </c>
      <c r="AO444" s="82"/>
      <c r="AP444" s="82"/>
      <c r="AQ444" s="82"/>
      <c r="AS444" t="str">
        <f t="shared" si="79"/>
        <v>y</v>
      </c>
      <c r="AT444" t="str">
        <f t="shared" si="80"/>
        <v>y</v>
      </c>
      <c r="AU444" t="str">
        <f t="shared" si="81"/>
        <v>y</v>
      </c>
      <c r="AV444" t="str">
        <f t="shared" si="82"/>
        <v>y</v>
      </c>
      <c r="AW444" t="str">
        <f t="shared" si="83"/>
        <v>y</v>
      </c>
      <c r="AX444" t="str">
        <f t="shared" si="84"/>
        <v>y</v>
      </c>
      <c r="AZ444">
        <v>0</v>
      </c>
      <c r="BA444" s="77">
        <f t="shared" si="85"/>
        <v>0</v>
      </c>
      <c r="BC444">
        <v>0</v>
      </c>
      <c r="BD444" s="77">
        <f t="shared" si="86"/>
        <v>0</v>
      </c>
      <c r="BF444">
        <v>0</v>
      </c>
      <c r="BG444" s="107">
        <f t="shared" si="87"/>
        <v>0</v>
      </c>
      <c r="BI444">
        <v>0</v>
      </c>
      <c r="BJ444" s="107">
        <f t="shared" si="88"/>
        <v>0</v>
      </c>
      <c r="BL444">
        <v>0</v>
      </c>
      <c r="BM444" s="117">
        <f t="shared" si="89"/>
        <v>0</v>
      </c>
      <c r="BO444">
        <v>0</v>
      </c>
      <c r="BP444" s="107">
        <f t="shared" si="90"/>
        <v>0</v>
      </c>
    </row>
    <row r="445" spans="1:68">
      <c r="A445" s="48">
        <v>440</v>
      </c>
      <c r="B445" s="48"/>
      <c r="C445" s="48"/>
      <c r="D445" s="67"/>
      <c r="E445" s="67"/>
      <c r="F445" s="67"/>
      <c r="G445" s="67" t="s">
        <v>600</v>
      </c>
      <c r="H445" s="67"/>
      <c r="I445" s="67"/>
      <c r="J445" s="54">
        <v>0</v>
      </c>
      <c r="K445" s="54">
        <v>0</v>
      </c>
      <c r="L445" s="54">
        <v>0</v>
      </c>
      <c r="M445" s="54">
        <v>0</v>
      </c>
      <c r="N445" s="54">
        <v>0</v>
      </c>
      <c r="O445" s="54">
        <v>0</v>
      </c>
      <c r="P445" s="54">
        <v>0</v>
      </c>
      <c r="Q445" s="54">
        <v>0</v>
      </c>
      <c r="R445" s="54">
        <v>0</v>
      </c>
      <c r="S445" s="65">
        <v>0</v>
      </c>
      <c r="T445" s="65">
        <v>0</v>
      </c>
      <c r="U445" s="101">
        <v>0</v>
      </c>
      <c r="V445" s="77">
        <v>0</v>
      </c>
      <c r="W445" s="105">
        <v>0</v>
      </c>
      <c r="X445" s="105">
        <v>0</v>
      </c>
      <c r="Y445" s="105">
        <v>0</v>
      </c>
      <c r="Z445" s="105">
        <v>0</v>
      </c>
      <c r="AA445" s="105">
        <v>0</v>
      </c>
      <c r="AB445" s="105">
        <v>0</v>
      </c>
      <c r="AC445" s="105">
        <v>0</v>
      </c>
      <c r="AD445" s="105">
        <v>0</v>
      </c>
      <c r="AE445" s="105">
        <v>0</v>
      </c>
      <c r="AF445" s="105">
        <v>0</v>
      </c>
      <c r="AG445" s="105">
        <v>0</v>
      </c>
      <c r="AH445" s="105">
        <v>0</v>
      </c>
      <c r="AI445" s="90">
        <v>0</v>
      </c>
      <c r="AJ445" s="79">
        <f t="shared" si="78"/>
        <v>0</v>
      </c>
      <c r="AL445" s="83"/>
      <c r="AM445" s="83"/>
      <c r="AN445" s="83"/>
      <c r="AO445" s="83" t="s">
        <v>600</v>
      </c>
      <c r="AP445" s="83"/>
      <c r="AQ445" s="83"/>
      <c r="AS445" t="str">
        <f t="shared" si="79"/>
        <v>y</v>
      </c>
      <c r="AT445" t="str">
        <f t="shared" si="80"/>
        <v>y</v>
      </c>
      <c r="AU445" t="str">
        <f t="shared" si="81"/>
        <v>y</v>
      </c>
      <c r="AV445" t="str">
        <f t="shared" si="82"/>
        <v>y</v>
      </c>
      <c r="AW445" t="str">
        <f t="shared" si="83"/>
        <v>y</v>
      </c>
      <c r="AX445" t="str">
        <f t="shared" si="84"/>
        <v>y</v>
      </c>
      <c r="AZ445">
        <v>0</v>
      </c>
      <c r="BA445" s="77">
        <f t="shared" si="85"/>
        <v>0</v>
      </c>
      <c r="BC445">
        <v>0</v>
      </c>
      <c r="BD445" s="77">
        <f t="shared" si="86"/>
        <v>0</v>
      </c>
      <c r="BF445">
        <v>0</v>
      </c>
      <c r="BG445" s="107">
        <f t="shared" si="87"/>
        <v>0</v>
      </c>
      <c r="BI445">
        <v>0</v>
      </c>
      <c r="BJ445" s="107">
        <f t="shared" si="88"/>
        <v>0</v>
      </c>
      <c r="BL445">
        <v>0</v>
      </c>
      <c r="BM445" s="117">
        <f t="shared" si="89"/>
        <v>0</v>
      </c>
      <c r="BO445">
        <v>0</v>
      </c>
      <c r="BP445" s="107">
        <f t="shared" si="90"/>
        <v>0</v>
      </c>
    </row>
    <row r="446" spans="1:68">
      <c r="A446" s="48">
        <v>441</v>
      </c>
      <c r="B446" s="48"/>
      <c r="C446" s="48"/>
      <c r="D446" s="67"/>
      <c r="E446" s="67"/>
      <c r="F446" s="67"/>
      <c r="G446" s="67" t="s">
        <v>601</v>
      </c>
      <c r="H446" s="67"/>
      <c r="I446" s="67"/>
      <c r="J446" s="54">
        <v>0</v>
      </c>
      <c r="K446" s="54">
        <v>0</v>
      </c>
      <c r="L446" s="54">
        <v>0</v>
      </c>
      <c r="M446" s="54">
        <v>0</v>
      </c>
      <c r="N446" s="54">
        <v>0</v>
      </c>
      <c r="O446" s="54">
        <v>0</v>
      </c>
      <c r="P446" s="54">
        <v>0</v>
      </c>
      <c r="Q446" s="54">
        <v>0</v>
      </c>
      <c r="R446" s="54">
        <v>0</v>
      </c>
      <c r="S446" s="65">
        <v>0</v>
      </c>
      <c r="T446" s="65">
        <v>0</v>
      </c>
      <c r="U446" s="101">
        <v>0</v>
      </c>
      <c r="V446" s="77">
        <v>0</v>
      </c>
      <c r="W446" s="105">
        <v>0</v>
      </c>
      <c r="X446" s="105">
        <v>0</v>
      </c>
      <c r="Y446" s="105">
        <v>0</v>
      </c>
      <c r="Z446" s="105">
        <v>0</v>
      </c>
      <c r="AA446" s="105">
        <v>0</v>
      </c>
      <c r="AB446" s="105">
        <v>0</v>
      </c>
      <c r="AC446" s="105">
        <v>0</v>
      </c>
      <c r="AD446" s="105">
        <v>0</v>
      </c>
      <c r="AE446" s="105">
        <v>0</v>
      </c>
      <c r="AF446" s="105">
        <v>0</v>
      </c>
      <c r="AG446" s="105">
        <v>0</v>
      </c>
      <c r="AH446" s="105">
        <v>0</v>
      </c>
      <c r="AI446" s="90">
        <v>0</v>
      </c>
      <c r="AJ446" s="79">
        <f t="shared" si="78"/>
        <v>0</v>
      </c>
      <c r="AL446" s="83"/>
      <c r="AM446" s="83"/>
      <c r="AN446" s="83"/>
      <c r="AO446" s="83" t="s">
        <v>601</v>
      </c>
      <c r="AP446" s="83"/>
      <c r="AQ446" s="83"/>
      <c r="AS446" t="str">
        <f t="shared" si="79"/>
        <v>y</v>
      </c>
      <c r="AT446" t="str">
        <f t="shared" si="80"/>
        <v>y</v>
      </c>
      <c r="AU446" t="str">
        <f t="shared" si="81"/>
        <v>y</v>
      </c>
      <c r="AV446" t="str">
        <f t="shared" si="82"/>
        <v>y</v>
      </c>
      <c r="AW446" t="str">
        <f t="shared" si="83"/>
        <v>y</v>
      </c>
      <c r="AX446" t="str">
        <f t="shared" si="84"/>
        <v>y</v>
      </c>
      <c r="AZ446">
        <v>0</v>
      </c>
      <c r="BA446" s="77">
        <f t="shared" si="85"/>
        <v>0</v>
      </c>
      <c r="BC446">
        <v>0</v>
      </c>
      <c r="BD446" s="77">
        <f t="shared" si="86"/>
        <v>0</v>
      </c>
      <c r="BF446">
        <v>0</v>
      </c>
      <c r="BG446" s="107">
        <f t="shared" si="87"/>
        <v>0</v>
      </c>
      <c r="BI446">
        <v>0</v>
      </c>
      <c r="BJ446" s="107">
        <f t="shared" si="88"/>
        <v>0</v>
      </c>
      <c r="BL446">
        <v>0</v>
      </c>
      <c r="BM446" s="117">
        <f t="shared" si="89"/>
        <v>0</v>
      </c>
      <c r="BO446">
        <v>0</v>
      </c>
      <c r="BP446" s="107">
        <f t="shared" si="90"/>
        <v>0</v>
      </c>
    </row>
    <row r="447" spans="1:68">
      <c r="A447" s="48">
        <v>442</v>
      </c>
      <c r="B447" s="48"/>
      <c r="C447" s="48"/>
      <c r="D447" s="67"/>
      <c r="E447" s="67"/>
      <c r="F447" s="67"/>
      <c r="G447" s="67" t="s">
        <v>602</v>
      </c>
      <c r="H447" s="67"/>
      <c r="I447" s="67"/>
      <c r="J447" s="54">
        <v>0</v>
      </c>
      <c r="K447" s="54">
        <v>0</v>
      </c>
      <c r="L447" s="54">
        <v>0</v>
      </c>
      <c r="M447" s="54">
        <v>0</v>
      </c>
      <c r="N447" s="54">
        <v>0</v>
      </c>
      <c r="O447" s="54">
        <v>0</v>
      </c>
      <c r="P447" s="54">
        <v>0</v>
      </c>
      <c r="Q447" s="54">
        <v>0</v>
      </c>
      <c r="R447" s="54">
        <v>0</v>
      </c>
      <c r="S447" s="65">
        <v>0</v>
      </c>
      <c r="T447" s="65">
        <v>0</v>
      </c>
      <c r="U447" s="101">
        <v>0</v>
      </c>
      <c r="V447" s="77">
        <v>0</v>
      </c>
      <c r="W447" s="105">
        <v>0</v>
      </c>
      <c r="X447" s="105">
        <v>0</v>
      </c>
      <c r="Y447" s="105">
        <v>0</v>
      </c>
      <c r="Z447" s="105">
        <v>0</v>
      </c>
      <c r="AA447" s="105">
        <v>0</v>
      </c>
      <c r="AB447" s="105">
        <v>0</v>
      </c>
      <c r="AC447" s="105">
        <v>0</v>
      </c>
      <c r="AD447" s="105">
        <v>0</v>
      </c>
      <c r="AE447" s="105">
        <v>0</v>
      </c>
      <c r="AF447" s="105">
        <v>0</v>
      </c>
      <c r="AG447" s="105">
        <v>0</v>
      </c>
      <c r="AH447" s="105">
        <v>0</v>
      </c>
      <c r="AI447" s="90">
        <v>0</v>
      </c>
      <c r="AJ447" s="79">
        <f t="shared" si="78"/>
        <v>0</v>
      </c>
      <c r="AL447" s="83"/>
      <c r="AM447" s="83"/>
      <c r="AN447" s="83"/>
      <c r="AO447" s="83" t="s">
        <v>602</v>
      </c>
      <c r="AP447" s="83"/>
      <c r="AQ447" s="83"/>
      <c r="AS447" t="str">
        <f t="shared" si="79"/>
        <v>y</v>
      </c>
      <c r="AT447" t="str">
        <f t="shared" si="80"/>
        <v>y</v>
      </c>
      <c r="AU447" t="str">
        <f t="shared" si="81"/>
        <v>y</v>
      </c>
      <c r="AV447" t="str">
        <f t="shared" si="82"/>
        <v>y</v>
      </c>
      <c r="AW447" t="str">
        <f t="shared" si="83"/>
        <v>y</v>
      </c>
      <c r="AX447" t="str">
        <f t="shared" si="84"/>
        <v>y</v>
      </c>
      <c r="AZ447">
        <v>0</v>
      </c>
      <c r="BA447" s="77">
        <f t="shared" si="85"/>
        <v>0</v>
      </c>
      <c r="BC447">
        <v>0</v>
      </c>
      <c r="BD447" s="77">
        <f t="shared" si="86"/>
        <v>0</v>
      </c>
      <c r="BF447">
        <v>0</v>
      </c>
      <c r="BG447" s="107">
        <f t="shared" si="87"/>
        <v>0</v>
      </c>
      <c r="BI447">
        <v>0</v>
      </c>
      <c r="BJ447" s="107">
        <f t="shared" si="88"/>
        <v>0</v>
      </c>
      <c r="BL447">
        <v>0</v>
      </c>
      <c r="BM447" s="117">
        <f t="shared" si="89"/>
        <v>0</v>
      </c>
      <c r="BO447">
        <v>0</v>
      </c>
      <c r="BP447" s="107">
        <f t="shared" si="90"/>
        <v>0</v>
      </c>
    </row>
    <row r="448" spans="1:68">
      <c r="A448" s="48">
        <v>443</v>
      </c>
      <c r="B448" s="48"/>
      <c r="C448" s="48"/>
      <c r="D448" s="67"/>
      <c r="E448" s="67"/>
      <c r="F448" s="67"/>
      <c r="G448" s="67" t="s">
        <v>603</v>
      </c>
      <c r="H448" s="67"/>
      <c r="I448" s="67"/>
      <c r="J448" s="54">
        <v>0</v>
      </c>
      <c r="K448" s="54">
        <v>0</v>
      </c>
      <c r="L448" s="54">
        <v>0</v>
      </c>
      <c r="M448" s="54">
        <v>0</v>
      </c>
      <c r="N448" s="54">
        <v>0</v>
      </c>
      <c r="O448" s="54">
        <v>0</v>
      </c>
      <c r="P448" s="54">
        <v>0</v>
      </c>
      <c r="Q448" s="54">
        <v>0</v>
      </c>
      <c r="R448" s="54">
        <v>0</v>
      </c>
      <c r="S448" s="65">
        <v>0</v>
      </c>
      <c r="T448" s="65">
        <v>0</v>
      </c>
      <c r="U448" s="101">
        <v>0</v>
      </c>
      <c r="V448" s="77">
        <v>0</v>
      </c>
      <c r="W448" s="105">
        <v>0</v>
      </c>
      <c r="X448" s="105">
        <v>0</v>
      </c>
      <c r="Y448" s="105">
        <v>0</v>
      </c>
      <c r="Z448" s="105">
        <v>0</v>
      </c>
      <c r="AA448" s="105">
        <v>0</v>
      </c>
      <c r="AB448" s="105">
        <v>0</v>
      </c>
      <c r="AC448" s="105">
        <v>0</v>
      </c>
      <c r="AD448" s="105">
        <v>0</v>
      </c>
      <c r="AE448" s="105">
        <v>0</v>
      </c>
      <c r="AF448" s="105">
        <v>0</v>
      </c>
      <c r="AG448" s="105">
        <v>0</v>
      </c>
      <c r="AH448" s="105">
        <v>0</v>
      </c>
      <c r="AI448" s="90">
        <v>0</v>
      </c>
      <c r="AJ448" s="79">
        <f t="shared" si="78"/>
        <v>0</v>
      </c>
      <c r="AL448" s="83"/>
      <c r="AM448" s="83"/>
      <c r="AN448" s="83"/>
      <c r="AO448" s="83" t="s">
        <v>603</v>
      </c>
      <c r="AP448" s="83"/>
      <c r="AQ448" s="83"/>
      <c r="AS448" t="str">
        <f t="shared" si="79"/>
        <v>y</v>
      </c>
      <c r="AT448" t="str">
        <f t="shared" si="80"/>
        <v>y</v>
      </c>
      <c r="AU448" t="str">
        <f t="shared" si="81"/>
        <v>y</v>
      </c>
      <c r="AV448" t="str">
        <f t="shared" si="82"/>
        <v>y</v>
      </c>
      <c r="AW448" t="str">
        <f t="shared" si="83"/>
        <v>y</v>
      </c>
      <c r="AX448" t="str">
        <f t="shared" si="84"/>
        <v>y</v>
      </c>
      <c r="AZ448">
        <v>0</v>
      </c>
      <c r="BA448" s="77">
        <f t="shared" si="85"/>
        <v>0</v>
      </c>
      <c r="BC448">
        <v>0</v>
      </c>
      <c r="BD448" s="77">
        <f t="shared" si="86"/>
        <v>0</v>
      </c>
      <c r="BF448">
        <v>0</v>
      </c>
      <c r="BG448" s="107">
        <f t="shared" si="87"/>
        <v>0</v>
      </c>
      <c r="BI448">
        <v>0</v>
      </c>
      <c r="BJ448" s="107">
        <f t="shared" si="88"/>
        <v>0</v>
      </c>
      <c r="BL448">
        <v>0</v>
      </c>
      <c r="BM448" s="117">
        <f t="shared" si="89"/>
        <v>0</v>
      </c>
      <c r="BO448">
        <v>0</v>
      </c>
      <c r="BP448" s="107">
        <f t="shared" si="90"/>
        <v>0</v>
      </c>
    </row>
    <row r="449" spans="1:68">
      <c r="A449" s="48">
        <v>444</v>
      </c>
      <c r="B449" s="48"/>
      <c r="C449" s="48"/>
      <c r="D449" s="66"/>
      <c r="E449" s="66"/>
      <c r="F449" s="66" t="s">
        <v>546</v>
      </c>
      <c r="G449" s="66"/>
      <c r="H449" s="66"/>
      <c r="I449" s="66"/>
      <c r="J449" s="54">
        <v>0</v>
      </c>
      <c r="K449" s="54">
        <v>0</v>
      </c>
      <c r="L449" s="54">
        <v>0</v>
      </c>
      <c r="M449" s="54">
        <v>0</v>
      </c>
      <c r="N449" s="54">
        <v>0</v>
      </c>
      <c r="O449" s="54">
        <v>0</v>
      </c>
      <c r="P449" s="54">
        <v>0</v>
      </c>
      <c r="Q449" s="54">
        <v>0</v>
      </c>
      <c r="R449" s="54">
        <v>0</v>
      </c>
      <c r="S449" s="65">
        <v>0</v>
      </c>
      <c r="T449" s="65">
        <v>0</v>
      </c>
      <c r="U449" s="101">
        <v>0</v>
      </c>
      <c r="V449" s="77">
        <v>0</v>
      </c>
      <c r="W449" s="105">
        <v>0</v>
      </c>
      <c r="X449" s="105">
        <v>0</v>
      </c>
      <c r="Y449" s="105">
        <v>0</v>
      </c>
      <c r="Z449" s="105">
        <v>0</v>
      </c>
      <c r="AA449" s="105">
        <v>0</v>
      </c>
      <c r="AB449" s="105">
        <v>0</v>
      </c>
      <c r="AC449" s="105">
        <v>0</v>
      </c>
      <c r="AD449" s="105">
        <v>0</v>
      </c>
      <c r="AE449" s="105">
        <v>0</v>
      </c>
      <c r="AF449" s="105">
        <v>0</v>
      </c>
      <c r="AG449" s="105">
        <v>0</v>
      </c>
      <c r="AH449" s="105">
        <v>0</v>
      </c>
      <c r="AI449" s="90">
        <v>0</v>
      </c>
      <c r="AJ449" s="79">
        <f t="shared" si="78"/>
        <v>0</v>
      </c>
      <c r="AL449" s="82"/>
      <c r="AM449" s="82"/>
      <c r="AN449" s="82" t="s">
        <v>546</v>
      </c>
      <c r="AO449" s="82"/>
      <c r="AP449" s="82"/>
      <c r="AQ449" s="82"/>
      <c r="AS449" t="str">
        <f t="shared" si="79"/>
        <v>y</v>
      </c>
      <c r="AT449" t="str">
        <f t="shared" si="80"/>
        <v>y</v>
      </c>
      <c r="AU449" t="str">
        <f t="shared" si="81"/>
        <v>y</v>
      </c>
      <c r="AV449" t="str">
        <f t="shared" si="82"/>
        <v>y</v>
      </c>
      <c r="AW449" t="str">
        <f t="shared" si="83"/>
        <v>y</v>
      </c>
      <c r="AX449" t="str">
        <f t="shared" si="84"/>
        <v>y</v>
      </c>
      <c r="AZ449">
        <v>0</v>
      </c>
      <c r="BA449" s="77">
        <f t="shared" si="85"/>
        <v>0</v>
      </c>
      <c r="BC449">
        <v>0</v>
      </c>
      <c r="BD449" s="77">
        <f t="shared" si="86"/>
        <v>0</v>
      </c>
      <c r="BF449">
        <v>0</v>
      </c>
      <c r="BG449" s="107">
        <f t="shared" si="87"/>
        <v>0</v>
      </c>
      <c r="BI449">
        <v>0</v>
      </c>
      <c r="BJ449" s="107">
        <f t="shared" si="88"/>
        <v>0</v>
      </c>
      <c r="BL449">
        <v>0</v>
      </c>
      <c r="BM449" s="117">
        <f t="shared" si="89"/>
        <v>0</v>
      </c>
      <c r="BO449">
        <v>0</v>
      </c>
      <c r="BP449" s="107">
        <f t="shared" si="90"/>
        <v>0</v>
      </c>
    </row>
    <row r="450" spans="1:68">
      <c r="A450" s="48">
        <v>445</v>
      </c>
      <c r="B450" s="48"/>
      <c r="C450" s="48"/>
      <c r="D450" s="67"/>
      <c r="E450" s="67"/>
      <c r="F450" s="67"/>
      <c r="G450" s="67" t="s">
        <v>604</v>
      </c>
      <c r="H450" s="67"/>
      <c r="I450" s="67"/>
      <c r="J450" s="54">
        <v>0</v>
      </c>
      <c r="K450" s="54">
        <v>0</v>
      </c>
      <c r="L450" s="54">
        <v>0</v>
      </c>
      <c r="M450" s="54">
        <v>0</v>
      </c>
      <c r="N450" s="54">
        <v>0</v>
      </c>
      <c r="O450" s="54">
        <v>0</v>
      </c>
      <c r="P450" s="54">
        <v>0</v>
      </c>
      <c r="Q450" s="54">
        <v>0</v>
      </c>
      <c r="R450" s="54">
        <v>0</v>
      </c>
      <c r="S450" s="65">
        <v>0</v>
      </c>
      <c r="T450" s="65">
        <v>0</v>
      </c>
      <c r="U450" s="101">
        <v>0</v>
      </c>
      <c r="V450" s="77">
        <v>0</v>
      </c>
      <c r="W450" s="105">
        <v>0</v>
      </c>
      <c r="X450" s="105">
        <v>0</v>
      </c>
      <c r="Y450" s="105">
        <v>0</v>
      </c>
      <c r="Z450" s="105">
        <v>0</v>
      </c>
      <c r="AA450" s="105">
        <v>0</v>
      </c>
      <c r="AB450" s="105">
        <v>0</v>
      </c>
      <c r="AC450" s="105">
        <v>0</v>
      </c>
      <c r="AD450" s="105">
        <v>0</v>
      </c>
      <c r="AE450" s="105">
        <v>0</v>
      </c>
      <c r="AF450" s="105">
        <v>0</v>
      </c>
      <c r="AG450" s="105">
        <v>0</v>
      </c>
      <c r="AH450" s="105">
        <v>0</v>
      </c>
      <c r="AI450" s="90">
        <v>0</v>
      </c>
      <c r="AJ450" s="79">
        <f t="shared" si="78"/>
        <v>0</v>
      </c>
      <c r="AL450" s="83"/>
      <c r="AM450" s="83"/>
      <c r="AN450" s="83"/>
      <c r="AO450" s="83" t="s">
        <v>604</v>
      </c>
      <c r="AP450" s="83"/>
      <c r="AQ450" s="83"/>
      <c r="AS450" t="str">
        <f t="shared" si="79"/>
        <v>y</v>
      </c>
      <c r="AT450" t="str">
        <f t="shared" si="80"/>
        <v>y</v>
      </c>
      <c r="AU450" t="str">
        <f t="shared" si="81"/>
        <v>y</v>
      </c>
      <c r="AV450" t="str">
        <f t="shared" si="82"/>
        <v>y</v>
      </c>
      <c r="AW450" t="str">
        <f t="shared" si="83"/>
        <v>y</v>
      </c>
      <c r="AX450" t="str">
        <f t="shared" si="84"/>
        <v>y</v>
      </c>
      <c r="AZ450">
        <v>0</v>
      </c>
      <c r="BA450" s="77">
        <f t="shared" si="85"/>
        <v>0</v>
      </c>
      <c r="BC450">
        <v>0</v>
      </c>
      <c r="BD450" s="77">
        <f t="shared" si="86"/>
        <v>0</v>
      </c>
      <c r="BF450">
        <v>0</v>
      </c>
      <c r="BG450" s="107">
        <f t="shared" si="87"/>
        <v>0</v>
      </c>
      <c r="BI450">
        <v>0</v>
      </c>
      <c r="BJ450" s="107">
        <f t="shared" si="88"/>
        <v>0</v>
      </c>
      <c r="BL450">
        <v>0</v>
      </c>
      <c r="BM450" s="117">
        <f t="shared" si="89"/>
        <v>0</v>
      </c>
      <c r="BO450">
        <v>0</v>
      </c>
      <c r="BP450" s="107">
        <f t="shared" si="90"/>
        <v>0</v>
      </c>
    </row>
    <row r="451" spans="1:68">
      <c r="A451" s="48">
        <v>446</v>
      </c>
      <c r="B451" s="48"/>
      <c r="C451" s="48"/>
      <c r="D451" s="67"/>
      <c r="E451" s="67"/>
      <c r="F451" s="67"/>
      <c r="G451" s="67" t="s">
        <v>605</v>
      </c>
      <c r="H451" s="67"/>
      <c r="I451" s="67"/>
      <c r="J451" s="54">
        <v>0</v>
      </c>
      <c r="K451" s="54">
        <v>0</v>
      </c>
      <c r="L451" s="54">
        <v>0</v>
      </c>
      <c r="M451" s="54">
        <v>0</v>
      </c>
      <c r="N451" s="54">
        <v>0</v>
      </c>
      <c r="O451" s="54">
        <v>0</v>
      </c>
      <c r="P451" s="54">
        <v>0</v>
      </c>
      <c r="Q451" s="54">
        <v>0</v>
      </c>
      <c r="R451" s="54">
        <v>0</v>
      </c>
      <c r="S451" s="65">
        <v>0</v>
      </c>
      <c r="T451" s="65">
        <v>0</v>
      </c>
      <c r="U451" s="101">
        <v>0</v>
      </c>
      <c r="V451" s="77">
        <v>0</v>
      </c>
      <c r="W451" s="105">
        <v>0</v>
      </c>
      <c r="X451" s="105">
        <v>0</v>
      </c>
      <c r="Y451" s="105">
        <v>0</v>
      </c>
      <c r="Z451" s="105">
        <v>0</v>
      </c>
      <c r="AA451" s="105">
        <v>0</v>
      </c>
      <c r="AB451" s="105">
        <v>0</v>
      </c>
      <c r="AC451" s="105">
        <v>0</v>
      </c>
      <c r="AD451" s="105">
        <v>0</v>
      </c>
      <c r="AE451" s="105">
        <v>0</v>
      </c>
      <c r="AF451" s="105">
        <v>0</v>
      </c>
      <c r="AG451" s="105">
        <v>0</v>
      </c>
      <c r="AH451" s="105">
        <v>0</v>
      </c>
      <c r="AI451" s="90">
        <v>0</v>
      </c>
      <c r="AJ451" s="79">
        <f t="shared" si="78"/>
        <v>0</v>
      </c>
      <c r="AL451" s="83"/>
      <c r="AM451" s="83"/>
      <c r="AN451" s="83"/>
      <c r="AO451" s="83" t="s">
        <v>605</v>
      </c>
      <c r="AP451" s="83"/>
      <c r="AQ451" s="83"/>
      <c r="AS451" t="str">
        <f t="shared" si="79"/>
        <v>y</v>
      </c>
      <c r="AT451" t="str">
        <f t="shared" si="80"/>
        <v>y</v>
      </c>
      <c r="AU451" t="str">
        <f t="shared" si="81"/>
        <v>y</v>
      </c>
      <c r="AV451" t="str">
        <f t="shared" si="82"/>
        <v>y</v>
      </c>
      <c r="AW451" t="str">
        <f t="shared" si="83"/>
        <v>y</v>
      </c>
      <c r="AX451" t="str">
        <f t="shared" si="84"/>
        <v>y</v>
      </c>
      <c r="AZ451">
        <v>0</v>
      </c>
      <c r="BA451" s="77">
        <f t="shared" si="85"/>
        <v>0</v>
      </c>
      <c r="BC451">
        <v>0</v>
      </c>
      <c r="BD451" s="77">
        <f t="shared" si="86"/>
        <v>0</v>
      </c>
      <c r="BF451">
        <v>0</v>
      </c>
      <c r="BG451" s="107">
        <f t="shared" si="87"/>
        <v>0</v>
      </c>
      <c r="BI451">
        <v>0</v>
      </c>
      <c r="BJ451" s="107">
        <f t="shared" si="88"/>
        <v>0</v>
      </c>
      <c r="BL451">
        <v>0</v>
      </c>
      <c r="BM451" s="117">
        <f t="shared" si="89"/>
        <v>0</v>
      </c>
      <c r="BO451">
        <v>0</v>
      </c>
      <c r="BP451" s="107">
        <f t="shared" si="90"/>
        <v>0</v>
      </c>
    </row>
    <row r="452" spans="1:68">
      <c r="A452" s="48">
        <v>447</v>
      </c>
      <c r="B452" s="48"/>
      <c r="C452" s="48"/>
      <c r="D452" s="67"/>
      <c r="E452" s="67"/>
      <c r="F452" s="67"/>
      <c r="G452" s="67" t="s">
        <v>606</v>
      </c>
      <c r="H452" s="67"/>
      <c r="I452" s="67"/>
      <c r="J452" s="54">
        <v>0</v>
      </c>
      <c r="K452" s="54">
        <v>0</v>
      </c>
      <c r="L452" s="54">
        <v>0</v>
      </c>
      <c r="M452" s="54">
        <v>0</v>
      </c>
      <c r="N452" s="54">
        <v>0</v>
      </c>
      <c r="O452" s="54">
        <v>0</v>
      </c>
      <c r="P452" s="54">
        <v>0</v>
      </c>
      <c r="Q452" s="54">
        <v>0</v>
      </c>
      <c r="R452" s="54">
        <v>0</v>
      </c>
      <c r="S452" s="65">
        <v>0</v>
      </c>
      <c r="T452" s="65">
        <v>0</v>
      </c>
      <c r="U452" s="101">
        <v>0</v>
      </c>
      <c r="V452" s="77">
        <v>0</v>
      </c>
      <c r="W452" s="105">
        <v>0</v>
      </c>
      <c r="X452" s="105">
        <v>0</v>
      </c>
      <c r="Y452" s="105">
        <v>0</v>
      </c>
      <c r="Z452" s="105">
        <v>0</v>
      </c>
      <c r="AA452" s="105">
        <v>0</v>
      </c>
      <c r="AB452" s="105">
        <v>0</v>
      </c>
      <c r="AC452" s="105">
        <v>0</v>
      </c>
      <c r="AD452" s="105">
        <v>0</v>
      </c>
      <c r="AE452" s="105">
        <v>0</v>
      </c>
      <c r="AF452" s="105">
        <v>0</v>
      </c>
      <c r="AG452" s="105">
        <v>0</v>
      </c>
      <c r="AH452" s="105">
        <v>0</v>
      </c>
      <c r="AI452" s="90">
        <v>0</v>
      </c>
      <c r="AJ452" s="79">
        <f t="shared" si="78"/>
        <v>0</v>
      </c>
      <c r="AL452" s="83"/>
      <c r="AM452" s="83"/>
      <c r="AN452" s="83"/>
      <c r="AO452" s="83" t="s">
        <v>606</v>
      </c>
      <c r="AP452" s="83"/>
      <c r="AQ452" s="83"/>
      <c r="AS452" t="str">
        <f t="shared" si="79"/>
        <v>y</v>
      </c>
      <c r="AT452" t="str">
        <f t="shared" si="80"/>
        <v>y</v>
      </c>
      <c r="AU452" t="str">
        <f t="shared" si="81"/>
        <v>y</v>
      </c>
      <c r="AV452" t="str">
        <f t="shared" si="82"/>
        <v>y</v>
      </c>
      <c r="AW452" t="str">
        <f t="shared" si="83"/>
        <v>y</v>
      </c>
      <c r="AX452" t="str">
        <f t="shared" si="84"/>
        <v>y</v>
      </c>
      <c r="AZ452">
        <v>0</v>
      </c>
      <c r="BA452" s="77">
        <f t="shared" si="85"/>
        <v>0</v>
      </c>
      <c r="BC452">
        <v>0</v>
      </c>
      <c r="BD452" s="77">
        <f t="shared" si="86"/>
        <v>0</v>
      </c>
      <c r="BF452">
        <v>0</v>
      </c>
      <c r="BG452" s="107">
        <f t="shared" si="87"/>
        <v>0</v>
      </c>
      <c r="BI452">
        <v>0</v>
      </c>
      <c r="BJ452" s="107">
        <f t="shared" si="88"/>
        <v>0</v>
      </c>
      <c r="BL452">
        <v>0</v>
      </c>
      <c r="BM452" s="117">
        <f t="shared" si="89"/>
        <v>0</v>
      </c>
      <c r="BO452">
        <v>0</v>
      </c>
      <c r="BP452" s="107">
        <f t="shared" si="90"/>
        <v>0</v>
      </c>
    </row>
    <row r="453" spans="1:68">
      <c r="A453" s="48">
        <v>448</v>
      </c>
      <c r="B453" s="48"/>
      <c r="C453" s="48"/>
      <c r="D453" s="67"/>
      <c r="E453" s="67"/>
      <c r="F453" s="67"/>
      <c r="G453" s="67" t="s">
        <v>607</v>
      </c>
      <c r="H453" s="67"/>
      <c r="I453" s="67"/>
      <c r="J453" s="54">
        <v>0</v>
      </c>
      <c r="K453" s="54">
        <v>0</v>
      </c>
      <c r="L453" s="54">
        <v>0</v>
      </c>
      <c r="M453" s="54">
        <v>0</v>
      </c>
      <c r="N453" s="54">
        <v>0</v>
      </c>
      <c r="O453" s="54">
        <v>0</v>
      </c>
      <c r="P453" s="54">
        <v>0</v>
      </c>
      <c r="Q453" s="54">
        <v>0</v>
      </c>
      <c r="R453" s="54">
        <v>0</v>
      </c>
      <c r="S453" s="65">
        <v>0</v>
      </c>
      <c r="T453" s="65">
        <v>0</v>
      </c>
      <c r="U453" s="101">
        <v>0</v>
      </c>
      <c r="V453" s="77">
        <v>0</v>
      </c>
      <c r="W453" s="105">
        <v>0</v>
      </c>
      <c r="X453" s="105">
        <v>0</v>
      </c>
      <c r="Y453" s="105">
        <v>0</v>
      </c>
      <c r="Z453" s="105">
        <v>0</v>
      </c>
      <c r="AA453" s="105">
        <v>0</v>
      </c>
      <c r="AB453" s="105">
        <v>0</v>
      </c>
      <c r="AC453" s="105">
        <v>0</v>
      </c>
      <c r="AD453" s="105">
        <v>0</v>
      </c>
      <c r="AE453" s="105">
        <v>0</v>
      </c>
      <c r="AF453" s="105">
        <v>0</v>
      </c>
      <c r="AG453" s="105">
        <v>0</v>
      </c>
      <c r="AH453" s="105">
        <v>0</v>
      </c>
      <c r="AI453" s="90">
        <v>0</v>
      </c>
      <c r="AJ453" s="79">
        <f t="shared" si="78"/>
        <v>0</v>
      </c>
      <c r="AL453" s="83"/>
      <c r="AM453" s="83"/>
      <c r="AN453" s="83"/>
      <c r="AO453" s="83" t="s">
        <v>607</v>
      </c>
      <c r="AP453" s="83"/>
      <c r="AQ453" s="83"/>
      <c r="AS453" t="str">
        <f t="shared" si="79"/>
        <v>y</v>
      </c>
      <c r="AT453" t="str">
        <f t="shared" si="80"/>
        <v>y</v>
      </c>
      <c r="AU453" t="str">
        <f t="shared" si="81"/>
        <v>y</v>
      </c>
      <c r="AV453" t="str">
        <f t="shared" si="82"/>
        <v>y</v>
      </c>
      <c r="AW453" t="str">
        <f t="shared" si="83"/>
        <v>y</v>
      </c>
      <c r="AX453" t="str">
        <f t="shared" si="84"/>
        <v>y</v>
      </c>
      <c r="AZ453">
        <v>0</v>
      </c>
      <c r="BA453" s="77">
        <f t="shared" si="85"/>
        <v>0</v>
      </c>
      <c r="BC453">
        <v>0</v>
      </c>
      <c r="BD453" s="77">
        <f t="shared" si="86"/>
        <v>0</v>
      </c>
      <c r="BF453">
        <v>0</v>
      </c>
      <c r="BG453" s="107">
        <f t="shared" si="87"/>
        <v>0</v>
      </c>
      <c r="BI453">
        <v>0</v>
      </c>
      <c r="BJ453" s="107">
        <f t="shared" si="88"/>
        <v>0</v>
      </c>
      <c r="BL453">
        <v>0</v>
      </c>
      <c r="BM453" s="117">
        <f t="shared" si="89"/>
        <v>0</v>
      </c>
      <c r="BO453">
        <v>0</v>
      </c>
      <c r="BP453" s="107">
        <f t="shared" si="90"/>
        <v>0</v>
      </c>
    </row>
    <row r="454" spans="1:68">
      <c r="A454" s="48">
        <v>449</v>
      </c>
      <c r="B454" s="48"/>
      <c r="C454" s="48"/>
      <c r="D454" s="66"/>
      <c r="E454" s="66"/>
      <c r="F454" s="66" t="s">
        <v>295</v>
      </c>
      <c r="G454" s="66"/>
      <c r="H454" s="66"/>
      <c r="I454" s="66"/>
      <c r="J454" s="54">
        <v>0</v>
      </c>
      <c r="K454" s="54">
        <v>0</v>
      </c>
      <c r="L454" s="54">
        <v>0</v>
      </c>
      <c r="M454" s="54">
        <v>0</v>
      </c>
      <c r="N454" s="54">
        <v>0</v>
      </c>
      <c r="O454" s="54">
        <v>0</v>
      </c>
      <c r="P454" s="54">
        <v>0</v>
      </c>
      <c r="Q454" s="54">
        <v>0</v>
      </c>
      <c r="R454" s="54">
        <v>0</v>
      </c>
      <c r="S454" s="65">
        <v>0</v>
      </c>
      <c r="T454" s="65">
        <v>0</v>
      </c>
      <c r="U454" s="101">
        <v>0</v>
      </c>
      <c r="V454" s="77">
        <v>0</v>
      </c>
      <c r="W454" s="105">
        <v>0</v>
      </c>
      <c r="X454" s="105">
        <v>0</v>
      </c>
      <c r="Y454" s="105">
        <v>0</v>
      </c>
      <c r="Z454" s="105">
        <v>0</v>
      </c>
      <c r="AA454" s="105">
        <v>0</v>
      </c>
      <c r="AB454" s="105">
        <v>0</v>
      </c>
      <c r="AC454" s="105">
        <v>0</v>
      </c>
      <c r="AD454" s="105">
        <v>0</v>
      </c>
      <c r="AE454" s="105">
        <v>0</v>
      </c>
      <c r="AF454" s="105">
        <v>0</v>
      </c>
      <c r="AG454" s="105">
        <v>0</v>
      </c>
      <c r="AH454" s="105">
        <v>0</v>
      </c>
      <c r="AI454" s="90">
        <v>0</v>
      </c>
      <c r="AJ454" s="79">
        <f t="shared" ref="AJ454:AJ517" si="91">Y454-AG454</f>
        <v>0</v>
      </c>
      <c r="AL454" s="82"/>
      <c r="AM454" s="82"/>
      <c r="AN454" s="82" t="s">
        <v>295</v>
      </c>
      <c r="AO454" s="82"/>
      <c r="AP454" s="82"/>
      <c r="AQ454" s="82"/>
      <c r="AS454" t="str">
        <f t="shared" ref="AS454:AS517" si="92">IF(AL454=D454,"y","no!!!!!!!!!!!!!!!")</f>
        <v>y</v>
      </c>
      <c r="AT454" t="str">
        <f t="shared" ref="AT454:AT517" si="93">IF(AM454=E454,"y","no!!!!!!!!!!!!!!!")</f>
        <v>y</v>
      </c>
      <c r="AU454" t="str">
        <f t="shared" ref="AU454:AU517" si="94">IF(AN454=F454,"y","no!!!!!!!!!!!!!!!")</f>
        <v>y</v>
      </c>
      <c r="AV454" t="str">
        <f t="shared" ref="AV454:AV517" si="95">IF(AO454=G454,"y","no!!!!!!!!!!!!!!!")</f>
        <v>y</v>
      </c>
      <c r="AW454" t="str">
        <f t="shared" ref="AW454:AW517" si="96">IF(AP454=H454,"y","no!!!!!!!!!!!!!!!")</f>
        <v>y</v>
      </c>
      <c r="AX454" t="str">
        <f t="shared" ref="AX454:AX517" si="97">IF(AQ454=I454,"y","no!!!!!!!!!!!!!!!")</f>
        <v>y</v>
      </c>
      <c r="AZ454">
        <v>0</v>
      </c>
      <c r="BA454" s="77">
        <f t="shared" ref="BA454:BA517" si="98">AZ454-V454</f>
        <v>0</v>
      </c>
      <c r="BC454">
        <v>0</v>
      </c>
      <c r="BD454" s="77">
        <f t="shared" ref="BD454:BD517" si="99">BC454-V454</f>
        <v>0</v>
      </c>
      <c r="BF454">
        <v>0</v>
      </c>
      <c r="BG454" s="107">
        <f t="shared" ref="BG454:BG517" si="100">BF454-Z454</f>
        <v>0</v>
      </c>
      <c r="BI454">
        <v>0</v>
      </c>
      <c r="BJ454" s="107">
        <f t="shared" ref="BJ454:BJ517" si="101">BI454-AA454</f>
        <v>0</v>
      </c>
      <c r="BL454">
        <v>0</v>
      </c>
      <c r="BM454" s="117">
        <f t="shared" ref="BM454:BM517" si="102">BL454-AC454</f>
        <v>0</v>
      </c>
      <c r="BO454">
        <v>0</v>
      </c>
      <c r="BP454" s="107">
        <f t="shared" ref="BP454:BP517" si="103">BO454-AD454</f>
        <v>0</v>
      </c>
    </row>
    <row r="455" spans="1:68">
      <c r="A455" s="48">
        <v>450</v>
      </c>
      <c r="B455" s="48"/>
      <c r="C455" s="48"/>
      <c r="D455" s="67"/>
      <c r="E455" s="67"/>
      <c r="F455" s="67"/>
      <c r="G455" s="67" t="s">
        <v>608</v>
      </c>
      <c r="H455" s="67"/>
      <c r="I455" s="67"/>
      <c r="J455" s="54">
        <v>0</v>
      </c>
      <c r="K455" s="54">
        <v>0</v>
      </c>
      <c r="L455" s="54">
        <v>0</v>
      </c>
      <c r="M455" s="54">
        <v>0</v>
      </c>
      <c r="N455" s="54">
        <v>0</v>
      </c>
      <c r="O455" s="54">
        <v>0</v>
      </c>
      <c r="P455" s="54">
        <v>0</v>
      </c>
      <c r="Q455" s="54">
        <v>0</v>
      </c>
      <c r="R455" s="54">
        <v>0</v>
      </c>
      <c r="S455" s="65">
        <v>0</v>
      </c>
      <c r="T455" s="65">
        <v>0</v>
      </c>
      <c r="U455" s="101">
        <v>0</v>
      </c>
      <c r="V455" s="77">
        <v>0</v>
      </c>
      <c r="W455" s="105">
        <v>0</v>
      </c>
      <c r="X455" s="105">
        <v>0</v>
      </c>
      <c r="Y455" s="105">
        <v>0</v>
      </c>
      <c r="Z455" s="105">
        <v>0</v>
      </c>
      <c r="AA455" s="105">
        <v>0</v>
      </c>
      <c r="AB455" s="105">
        <v>0</v>
      </c>
      <c r="AC455" s="105">
        <v>0</v>
      </c>
      <c r="AD455" s="105">
        <v>0</v>
      </c>
      <c r="AE455" s="105">
        <v>0</v>
      </c>
      <c r="AF455" s="105">
        <v>0</v>
      </c>
      <c r="AG455" s="105">
        <v>0</v>
      </c>
      <c r="AH455" s="105">
        <v>0</v>
      </c>
      <c r="AI455" s="90">
        <v>0</v>
      </c>
      <c r="AJ455" s="79">
        <f t="shared" si="91"/>
        <v>0</v>
      </c>
      <c r="AL455" s="83"/>
      <c r="AM455" s="83"/>
      <c r="AN455" s="83"/>
      <c r="AO455" s="83" t="s">
        <v>608</v>
      </c>
      <c r="AP455" s="83"/>
      <c r="AQ455" s="83"/>
      <c r="AS455" t="str">
        <f t="shared" si="92"/>
        <v>y</v>
      </c>
      <c r="AT455" t="str">
        <f t="shared" si="93"/>
        <v>y</v>
      </c>
      <c r="AU455" t="str">
        <f t="shared" si="94"/>
        <v>y</v>
      </c>
      <c r="AV455" t="str">
        <f t="shared" si="95"/>
        <v>y</v>
      </c>
      <c r="AW455" t="str">
        <f t="shared" si="96"/>
        <v>y</v>
      </c>
      <c r="AX455" t="str">
        <f t="shared" si="97"/>
        <v>y</v>
      </c>
      <c r="AZ455">
        <v>0</v>
      </c>
      <c r="BA455" s="77">
        <f t="shared" si="98"/>
        <v>0</v>
      </c>
      <c r="BC455">
        <v>0</v>
      </c>
      <c r="BD455" s="77">
        <f t="shared" si="99"/>
        <v>0</v>
      </c>
      <c r="BF455">
        <v>0</v>
      </c>
      <c r="BG455" s="107">
        <f t="shared" si="100"/>
        <v>0</v>
      </c>
      <c r="BI455">
        <v>0</v>
      </c>
      <c r="BJ455" s="107">
        <f t="shared" si="101"/>
        <v>0</v>
      </c>
      <c r="BL455">
        <v>0</v>
      </c>
      <c r="BM455" s="117">
        <f t="shared" si="102"/>
        <v>0</v>
      </c>
      <c r="BO455">
        <v>0</v>
      </c>
      <c r="BP455" s="107">
        <f t="shared" si="103"/>
        <v>0</v>
      </c>
    </row>
    <row r="456" spans="1:68">
      <c r="A456" s="48">
        <v>451</v>
      </c>
      <c r="B456" s="48"/>
      <c r="C456" s="48"/>
      <c r="D456" s="67"/>
      <c r="E456" s="67"/>
      <c r="F456" s="67"/>
      <c r="G456" s="67" t="s">
        <v>609</v>
      </c>
      <c r="H456" s="67"/>
      <c r="I456" s="67"/>
      <c r="J456" s="54">
        <v>0</v>
      </c>
      <c r="K456" s="54">
        <v>0</v>
      </c>
      <c r="L456" s="54">
        <v>0</v>
      </c>
      <c r="M456" s="54">
        <v>0</v>
      </c>
      <c r="N456" s="54">
        <v>0</v>
      </c>
      <c r="O456" s="54">
        <v>0</v>
      </c>
      <c r="P456" s="54">
        <v>0</v>
      </c>
      <c r="Q456" s="54">
        <v>0</v>
      </c>
      <c r="R456" s="54">
        <v>0</v>
      </c>
      <c r="S456" s="65">
        <v>0</v>
      </c>
      <c r="T456" s="65">
        <v>0</v>
      </c>
      <c r="U456" s="101">
        <v>0</v>
      </c>
      <c r="V456" s="77">
        <v>0</v>
      </c>
      <c r="W456" s="105">
        <v>0</v>
      </c>
      <c r="X456" s="105">
        <v>0</v>
      </c>
      <c r="Y456" s="105">
        <v>0</v>
      </c>
      <c r="Z456" s="105">
        <v>0</v>
      </c>
      <c r="AA456" s="105">
        <v>0</v>
      </c>
      <c r="AB456" s="105">
        <v>0</v>
      </c>
      <c r="AC456" s="105">
        <v>0</v>
      </c>
      <c r="AD456" s="105">
        <v>0</v>
      </c>
      <c r="AE456" s="105">
        <v>0</v>
      </c>
      <c r="AF456" s="105">
        <v>0</v>
      </c>
      <c r="AG456" s="105">
        <v>0</v>
      </c>
      <c r="AH456" s="105">
        <v>0</v>
      </c>
      <c r="AI456" s="90">
        <v>0</v>
      </c>
      <c r="AJ456" s="79">
        <f t="shared" si="91"/>
        <v>0</v>
      </c>
      <c r="AL456" s="83"/>
      <c r="AM456" s="83"/>
      <c r="AN456" s="83"/>
      <c r="AO456" s="83" t="s">
        <v>609</v>
      </c>
      <c r="AP456" s="83"/>
      <c r="AQ456" s="83"/>
      <c r="AS456" t="str">
        <f t="shared" si="92"/>
        <v>y</v>
      </c>
      <c r="AT456" t="str">
        <f t="shared" si="93"/>
        <v>y</v>
      </c>
      <c r="AU456" t="str">
        <f t="shared" si="94"/>
        <v>y</v>
      </c>
      <c r="AV456" t="str">
        <f t="shared" si="95"/>
        <v>y</v>
      </c>
      <c r="AW456" t="str">
        <f t="shared" si="96"/>
        <v>y</v>
      </c>
      <c r="AX456" t="str">
        <f t="shared" si="97"/>
        <v>y</v>
      </c>
      <c r="AZ456">
        <v>0</v>
      </c>
      <c r="BA456" s="77">
        <f t="shared" si="98"/>
        <v>0</v>
      </c>
      <c r="BC456">
        <v>0</v>
      </c>
      <c r="BD456" s="77">
        <f t="shared" si="99"/>
        <v>0</v>
      </c>
      <c r="BF456">
        <v>0</v>
      </c>
      <c r="BG456" s="107">
        <f t="shared" si="100"/>
        <v>0</v>
      </c>
      <c r="BI456">
        <v>0</v>
      </c>
      <c r="BJ456" s="107">
        <f t="shared" si="101"/>
        <v>0</v>
      </c>
      <c r="BL456">
        <v>0</v>
      </c>
      <c r="BM456" s="117">
        <f t="shared" si="102"/>
        <v>0</v>
      </c>
      <c r="BO456">
        <v>0</v>
      </c>
      <c r="BP456" s="107">
        <f t="shared" si="103"/>
        <v>0</v>
      </c>
    </row>
    <row r="457" spans="1:68">
      <c r="A457" s="48">
        <v>452</v>
      </c>
      <c r="B457" s="48"/>
      <c r="C457" s="48"/>
      <c r="D457" s="66" t="s">
        <v>226</v>
      </c>
      <c r="E457" s="66"/>
      <c r="F457" s="66"/>
      <c r="G457" s="66"/>
      <c r="H457" s="66"/>
      <c r="I457" s="66"/>
      <c r="J457" s="54">
        <v>124456077459</v>
      </c>
      <c r="K457" s="54">
        <v>124656564697</v>
      </c>
      <c r="L457" s="54">
        <v>129449258173</v>
      </c>
      <c r="M457" s="54">
        <v>149424291586</v>
      </c>
      <c r="N457" s="54">
        <v>146881464794</v>
      </c>
      <c r="O457" s="54">
        <v>162687257688</v>
      </c>
      <c r="P457" s="54">
        <v>127778061498</v>
      </c>
      <c r="Q457" s="54">
        <v>122186661315</v>
      </c>
      <c r="R457" s="54">
        <v>119196820434</v>
      </c>
      <c r="S457" s="65">
        <v>114836274586</v>
      </c>
      <c r="T457" s="65">
        <v>107778678168</v>
      </c>
      <c r="U457" s="101">
        <v>107043854112</v>
      </c>
      <c r="V457" s="77">
        <v>103571967780</v>
      </c>
      <c r="W457" s="105">
        <v>106093096151</v>
      </c>
      <c r="X457" s="105">
        <v>237145053596.20551</v>
      </c>
      <c r="Y457" s="105">
        <v>254173036046.74231</v>
      </c>
      <c r="Z457" s="105">
        <v>218106774533</v>
      </c>
      <c r="AA457" s="105">
        <v>242798648155</v>
      </c>
      <c r="AB457" s="105">
        <v>285821771942</v>
      </c>
      <c r="AC457" s="105">
        <v>309648969263</v>
      </c>
      <c r="AD457" s="105">
        <v>315414201802</v>
      </c>
      <c r="AE457" s="105">
        <v>300090055426</v>
      </c>
      <c r="AF457" s="105">
        <v>281640778136</v>
      </c>
      <c r="AG457" s="105">
        <v>254173036046.74231</v>
      </c>
      <c r="AH457" s="105">
        <v>286959320620</v>
      </c>
      <c r="AI457" s="90">
        <v>286959320620</v>
      </c>
      <c r="AJ457" s="79">
        <f t="shared" si="91"/>
        <v>0</v>
      </c>
      <c r="AL457" s="82" t="s">
        <v>226</v>
      </c>
      <c r="AM457" s="82"/>
      <c r="AN457" s="82"/>
      <c r="AO457" s="82"/>
      <c r="AP457" s="82"/>
      <c r="AQ457" s="82"/>
      <c r="AS457" t="str">
        <f t="shared" si="92"/>
        <v>y</v>
      </c>
      <c r="AT457" t="str">
        <f t="shared" si="93"/>
        <v>y</v>
      </c>
      <c r="AU457" t="str">
        <f t="shared" si="94"/>
        <v>y</v>
      </c>
      <c r="AV457" t="str">
        <f t="shared" si="95"/>
        <v>y</v>
      </c>
      <c r="AW457" t="str">
        <f t="shared" si="96"/>
        <v>y</v>
      </c>
      <c r="AX457" t="str">
        <f t="shared" si="97"/>
        <v>y</v>
      </c>
      <c r="AZ457">
        <v>103569224431</v>
      </c>
      <c r="BA457" s="77">
        <f t="shared" si="98"/>
        <v>-2743349</v>
      </c>
      <c r="BC457">
        <v>103571967780</v>
      </c>
      <c r="BD457" s="77">
        <f t="shared" si="99"/>
        <v>0</v>
      </c>
      <c r="BF457">
        <v>218106774533</v>
      </c>
      <c r="BG457" s="107">
        <f t="shared" si="100"/>
        <v>0</v>
      </c>
      <c r="BI457">
        <v>242798648155</v>
      </c>
      <c r="BJ457" s="107">
        <f t="shared" si="101"/>
        <v>0</v>
      </c>
      <c r="BL457">
        <v>309644485438</v>
      </c>
      <c r="BM457" s="117">
        <f t="shared" si="102"/>
        <v>-4483825</v>
      </c>
      <c r="BO457">
        <v>315414201802</v>
      </c>
      <c r="BP457" s="107">
        <f t="shared" si="103"/>
        <v>0</v>
      </c>
    </row>
    <row r="458" spans="1:68">
      <c r="A458" s="48">
        <v>453</v>
      </c>
      <c r="B458" s="48"/>
      <c r="C458" s="48"/>
      <c r="D458" s="67"/>
      <c r="E458" s="67" t="s">
        <v>227</v>
      </c>
      <c r="F458" s="67"/>
      <c r="G458" s="67"/>
      <c r="H458" s="67"/>
      <c r="I458" s="67"/>
      <c r="J458" s="54">
        <v>28599819740</v>
      </c>
      <c r="K458" s="54">
        <v>27869990710</v>
      </c>
      <c r="L458" s="54">
        <v>23222673944</v>
      </c>
      <c r="M458" s="54">
        <v>22185996834</v>
      </c>
      <c r="N458" s="54">
        <v>23545143902</v>
      </c>
      <c r="O458" s="54">
        <v>33620332810</v>
      </c>
      <c r="P458" s="54">
        <v>26273271637</v>
      </c>
      <c r="Q458" s="54">
        <v>27435016073</v>
      </c>
      <c r="R458" s="54">
        <v>25937135363</v>
      </c>
      <c r="S458" s="65">
        <v>28054954685</v>
      </c>
      <c r="T458" s="65">
        <v>20099836955</v>
      </c>
      <c r="U458" s="101">
        <v>20346260402</v>
      </c>
      <c r="V458" s="77">
        <v>21304224992</v>
      </c>
      <c r="W458" s="105">
        <v>17391074338</v>
      </c>
      <c r="X458" s="105">
        <v>41158551772</v>
      </c>
      <c r="Y458" s="105">
        <v>81751145932.472931</v>
      </c>
      <c r="Z458" s="105">
        <v>49914349503</v>
      </c>
      <c r="AA458" s="105">
        <v>71833736396</v>
      </c>
      <c r="AB458" s="105">
        <v>82190532200</v>
      </c>
      <c r="AC458" s="105">
        <v>82922497809</v>
      </c>
      <c r="AD458" s="105">
        <v>93258597398</v>
      </c>
      <c r="AE458" s="105">
        <v>82885073246</v>
      </c>
      <c r="AF458" s="105">
        <v>78066935717</v>
      </c>
      <c r="AG458" s="105">
        <v>81751145932.472931</v>
      </c>
      <c r="AH458" s="105">
        <v>85224069988</v>
      </c>
      <c r="AI458" s="90">
        <v>85224069988</v>
      </c>
      <c r="AJ458" s="79">
        <f t="shared" si="91"/>
        <v>0</v>
      </c>
      <c r="AL458" s="83"/>
      <c r="AM458" s="83" t="s">
        <v>227</v>
      </c>
      <c r="AN458" s="83"/>
      <c r="AO458" s="83"/>
      <c r="AP458" s="83"/>
      <c r="AQ458" s="83"/>
      <c r="AS458" t="str">
        <f t="shared" si="92"/>
        <v>y</v>
      </c>
      <c r="AT458" t="str">
        <f t="shared" si="93"/>
        <v>y</v>
      </c>
      <c r="AU458" t="str">
        <f t="shared" si="94"/>
        <v>y</v>
      </c>
      <c r="AV458" t="str">
        <f t="shared" si="95"/>
        <v>y</v>
      </c>
      <c r="AW458" t="str">
        <f t="shared" si="96"/>
        <v>y</v>
      </c>
      <c r="AX458" t="str">
        <f t="shared" si="97"/>
        <v>y</v>
      </c>
      <c r="AZ458">
        <v>21304224992</v>
      </c>
      <c r="BA458" s="77">
        <f t="shared" si="98"/>
        <v>0</v>
      </c>
      <c r="BC458">
        <v>21304224992</v>
      </c>
      <c r="BD458" s="77">
        <f t="shared" si="99"/>
        <v>0</v>
      </c>
      <c r="BF458">
        <v>49914349503</v>
      </c>
      <c r="BG458" s="107">
        <f t="shared" si="100"/>
        <v>0</v>
      </c>
      <c r="BI458">
        <v>71833736396</v>
      </c>
      <c r="BJ458" s="107">
        <f t="shared" si="101"/>
        <v>0</v>
      </c>
      <c r="BL458">
        <v>82918013984</v>
      </c>
      <c r="BM458" s="117">
        <f t="shared" si="102"/>
        <v>-4483825</v>
      </c>
      <c r="BO458">
        <v>93258597398</v>
      </c>
      <c r="BP458" s="107">
        <f t="shared" si="103"/>
        <v>0</v>
      </c>
    </row>
    <row r="459" spans="1:68">
      <c r="A459" s="48">
        <v>454</v>
      </c>
      <c r="B459" s="48"/>
      <c r="C459" s="48"/>
      <c r="D459" s="67"/>
      <c r="E459" s="67" t="s">
        <v>228</v>
      </c>
      <c r="F459" s="67"/>
      <c r="G459" s="67"/>
      <c r="H459" s="67"/>
      <c r="I459" s="67"/>
      <c r="J459" s="54">
        <v>29592700153</v>
      </c>
      <c r="K459" s="54">
        <v>31361953262</v>
      </c>
      <c r="L459" s="54">
        <v>31306830070</v>
      </c>
      <c r="M459" s="54">
        <v>35453736931</v>
      </c>
      <c r="N459" s="54">
        <v>34031337775</v>
      </c>
      <c r="O459" s="54">
        <v>35703995781</v>
      </c>
      <c r="P459" s="54">
        <v>32728717183</v>
      </c>
      <c r="Q459" s="54">
        <v>33865462927</v>
      </c>
      <c r="R459" s="54">
        <v>33633356305</v>
      </c>
      <c r="S459" s="65">
        <v>32519700642</v>
      </c>
      <c r="T459" s="65">
        <v>30861392875</v>
      </c>
      <c r="U459" s="101">
        <v>31517624643</v>
      </c>
      <c r="V459" s="77">
        <v>30306562446</v>
      </c>
      <c r="W459" s="105">
        <v>34269544053</v>
      </c>
      <c r="X459" s="105">
        <v>60197154716</v>
      </c>
      <c r="Y459" s="105">
        <v>61649963197.269363</v>
      </c>
      <c r="Z459" s="105">
        <v>58444605018</v>
      </c>
      <c r="AA459" s="105">
        <v>66201522436</v>
      </c>
      <c r="AB459" s="105">
        <v>62785993702</v>
      </c>
      <c r="AC459" s="105">
        <v>70428658258</v>
      </c>
      <c r="AD459" s="105">
        <v>70275007108</v>
      </c>
      <c r="AE459" s="105">
        <v>62546624032</v>
      </c>
      <c r="AF459" s="105">
        <v>56791132054</v>
      </c>
      <c r="AG459" s="105">
        <v>61649963197.269363</v>
      </c>
      <c r="AH459" s="105">
        <v>58995400942</v>
      </c>
      <c r="AI459" s="90">
        <v>58995400942</v>
      </c>
      <c r="AJ459" s="79">
        <f t="shared" si="91"/>
        <v>0</v>
      </c>
      <c r="AL459" s="83"/>
      <c r="AM459" s="83" t="s">
        <v>228</v>
      </c>
      <c r="AN459" s="83"/>
      <c r="AO459" s="83"/>
      <c r="AP459" s="83"/>
      <c r="AQ459" s="83"/>
      <c r="AS459" t="str">
        <f t="shared" si="92"/>
        <v>y</v>
      </c>
      <c r="AT459" t="str">
        <f t="shared" si="93"/>
        <v>y</v>
      </c>
      <c r="AU459" t="str">
        <f t="shared" si="94"/>
        <v>y</v>
      </c>
      <c r="AV459" t="str">
        <f t="shared" si="95"/>
        <v>y</v>
      </c>
      <c r="AW459" t="str">
        <f t="shared" si="96"/>
        <v>y</v>
      </c>
      <c r="AX459" t="str">
        <f t="shared" si="97"/>
        <v>y</v>
      </c>
      <c r="AZ459">
        <v>30303819097</v>
      </c>
      <c r="BA459" s="77">
        <f t="shared" si="98"/>
        <v>-2743349</v>
      </c>
      <c r="BC459">
        <v>30306562446</v>
      </c>
      <c r="BD459" s="77">
        <f t="shared" si="99"/>
        <v>0</v>
      </c>
      <c r="BF459">
        <v>58444605018</v>
      </c>
      <c r="BG459" s="107">
        <f t="shared" si="100"/>
        <v>0</v>
      </c>
      <c r="BI459">
        <v>66201522436</v>
      </c>
      <c r="BJ459" s="107">
        <f t="shared" si="101"/>
        <v>0</v>
      </c>
      <c r="BL459">
        <v>70428658258</v>
      </c>
      <c r="BM459" s="117">
        <f t="shared" si="102"/>
        <v>0</v>
      </c>
      <c r="BO459">
        <v>70275007108</v>
      </c>
      <c r="BP459" s="107">
        <f t="shared" si="103"/>
        <v>0</v>
      </c>
    </row>
    <row r="460" spans="1:68">
      <c r="A460" s="48">
        <v>455</v>
      </c>
      <c r="B460" s="48"/>
      <c r="C460" s="48"/>
      <c r="D460" s="66"/>
      <c r="E460" s="66" t="s">
        <v>229</v>
      </c>
      <c r="F460" s="66"/>
      <c r="G460" s="66"/>
      <c r="H460" s="66"/>
      <c r="I460" s="66"/>
      <c r="J460" s="54">
        <v>66263557566</v>
      </c>
      <c r="K460" s="54">
        <v>65424620725</v>
      </c>
      <c r="L460" s="54">
        <v>74919754159</v>
      </c>
      <c r="M460" s="54">
        <v>91784557821</v>
      </c>
      <c r="N460" s="54">
        <v>89304983117</v>
      </c>
      <c r="O460" s="54">
        <v>93362929097</v>
      </c>
      <c r="P460" s="54">
        <v>68776072678</v>
      </c>
      <c r="Q460" s="54">
        <v>60886182315</v>
      </c>
      <c r="R460" s="54">
        <v>59626328766</v>
      </c>
      <c r="S460" s="65">
        <v>54261619259</v>
      </c>
      <c r="T460" s="65">
        <v>56817448338</v>
      </c>
      <c r="U460" s="101">
        <v>55179969067</v>
      </c>
      <c r="V460" s="77">
        <v>51961180342</v>
      </c>
      <c r="W460" s="105">
        <v>54432477760</v>
      </c>
      <c r="X460" s="105">
        <v>135789347108.20551</v>
      </c>
      <c r="Y460" s="105">
        <v>110771926917</v>
      </c>
      <c r="Z460" s="105">
        <v>109747820012</v>
      </c>
      <c r="AA460" s="105">
        <v>104763389323</v>
      </c>
      <c r="AB460" s="105">
        <v>140845246040</v>
      </c>
      <c r="AC460" s="105">
        <v>156297813196</v>
      </c>
      <c r="AD460" s="105">
        <v>151880597296</v>
      </c>
      <c r="AE460" s="105">
        <v>154658358148</v>
      </c>
      <c r="AF460" s="105">
        <v>146782710365</v>
      </c>
      <c r="AG460" s="105">
        <v>110771926917</v>
      </c>
      <c r="AH460" s="105">
        <v>142739849690</v>
      </c>
      <c r="AI460" s="90">
        <v>142739849690</v>
      </c>
      <c r="AJ460" s="79">
        <f t="shared" si="91"/>
        <v>0</v>
      </c>
      <c r="AL460" s="82"/>
      <c r="AM460" s="82" t="s">
        <v>229</v>
      </c>
      <c r="AN460" s="82"/>
      <c r="AO460" s="82"/>
      <c r="AP460" s="82"/>
      <c r="AQ460" s="82"/>
      <c r="AS460" t="str">
        <f t="shared" si="92"/>
        <v>y</v>
      </c>
      <c r="AT460" t="str">
        <f t="shared" si="93"/>
        <v>y</v>
      </c>
      <c r="AU460" t="str">
        <f t="shared" si="94"/>
        <v>y</v>
      </c>
      <c r="AV460" t="str">
        <f t="shared" si="95"/>
        <v>y</v>
      </c>
      <c r="AW460" t="str">
        <f t="shared" si="96"/>
        <v>y</v>
      </c>
      <c r="AX460" t="str">
        <f t="shared" si="97"/>
        <v>y</v>
      </c>
      <c r="AZ460">
        <v>51961180342</v>
      </c>
      <c r="BA460" s="77">
        <f t="shared" si="98"/>
        <v>0</v>
      </c>
      <c r="BC460">
        <v>51961180342</v>
      </c>
      <c r="BD460" s="77">
        <f t="shared" si="99"/>
        <v>0</v>
      </c>
      <c r="BF460">
        <v>109747820012</v>
      </c>
      <c r="BG460" s="107">
        <f t="shared" si="100"/>
        <v>0</v>
      </c>
      <c r="BI460">
        <v>104763389323</v>
      </c>
      <c r="BJ460" s="107">
        <f t="shared" si="101"/>
        <v>0</v>
      </c>
      <c r="BL460">
        <v>156297813196</v>
      </c>
      <c r="BM460" s="117">
        <f t="shared" si="102"/>
        <v>0</v>
      </c>
      <c r="BO460">
        <v>151880597296</v>
      </c>
      <c r="BP460" s="107">
        <f t="shared" si="103"/>
        <v>0</v>
      </c>
    </row>
    <row r="461" spans="1:68">
      <c r="A461" s="48">
        <v>456</v>
      </c>
      <c r="B461" s="48"/>
      <c r="C461" s="48"/>
      <c r="D461" s="67"/>
      <c r="E461" s="67"/>
      <c r="F461" s="67" t="s">
        <v>230</v>
      </c>
      <c r="G461" s="67"/>
      <c r="H461" s="67"/>
      <c r="I461" s="67"/>
      <c r="J461" s="54">
        <v>0</v>
      </c>
      <c r="K461" s="54">
        <v>0</v>
      </c>
      <c r="L461" s="54">
        <v>0</v>
      </c>
      <c r="M461" s="54">
        <v>0</v>
      </c>
      <c r="N461" s="54">
        <v>0</v>
      </c>
      <c r="O461" s="54">
        <v>0</v>
      </c>
      <c r="P461" s="54">
        <v>0</v>
      </c>
      <c r="Q461" s="54">
        <v>0</v>
      </c>
      <c r="R461" s="54">
        <v>0</v>
      </c>
      <c r="S461" s="65">
        <v>0</v>
      </c>
      <c r="T461" s="65">
        <v>0</v>
      </c>
      <c r="U461" s="101">
        <v>0</v>
      </c>
      <c r="V461" s="77">
        <v>0</v>
      </c>
      <c r="W461" s="105">
        <v>0</v>
      </c>
      <c r="X461" s="105">
        <v>0</v>
      </c>
      <c r="Y461" s="105">
        <v>0</v>
      </c>
      <c r="Z461" s="105">
        <v>0</v>
      </c>
      <c r="AA461" s="105">
        <v>0</v>
      </c>
      <c r="AB461" s="105">
        <v>0</v>
      </c>
      <c r="AC461" s="105">
        <v>0</v>
      </c>
      <c r="AD461" s="105">
        <v>0</v>
      </c>
      <c r="AE461" s="105">
        <v>0</v>
      </c>
      <c r="AF461" s="105">
        <v>0</v>
      </c>
      <c r="AG461" s="105">
        <v>0</v>
      </c>
      <c r="AH461" s="105">
        <v>0</v>
      </c>
      <c r="AI461" s="90">
        <v>0</v>
      </c>
      <c r="AJ461" s="79">
        <f t="shared" si="91"/>
        <v>0</v>
      </c>
      <c r="AL461" s="83"/>
      <c r="AM461" s="83"/>
      <c r="AN461" s="83" t="s">
        <v>230</v>
      </c>
      <c r="AO461" s="83"/>
      <c r="AP461" s="83"/>
      <c r="AQ461" s="83"/>
      <c r="AS461" t="str">
        <f t="shared" si="92"/>
        <v>y</v>
      </c>
      <c r="AT461" t="str">
        <f t="shared" si="93"/>
        <v>y</v>
      </c>
      <c r="AU461" t="str">
        <f t="shared" si="94"/>
        <v>y</v>
      </c>
      <c r="AV461" t="str">
        <f t="shared" si="95"/>
        <v>y</v>
      </c>
      <c r="AW461" t="str">
        <f t="shared" si="96"/>
        <v>y</v>
      </c>
      <c r="AX461" t="str">
        <f t="shared" si="97"/>
        <v>y</v>
      </c>
      <c r="AZ461">
        <v>0</v>
      </c>
      <c r="BA461" s="77">
        <f t="shared" si="98"/>
        <v>0</v>
      </c>
      <c r="BC461">
        <v>0</v>
      </c>
      <c r="BD461" s="77">
        <f t="shared" si="99"/>
        <v>0</v>
      </c>
      <c r="BF461">
        <v>0</v>
      </c>
      <c r="BG461" s="107">
        <f t="shared" si="100"/>
        <v>0</v>
      </c>
      <c r="BI461">
        <v>0</v>
      </c>
      <c r="BJ461" s="107">
        <f t="shared" si="101"/>
        <v>0</v>
      </c>
      <c r="BL461">
        <v>0</v>
      </c>
      <c r="BM461" s="117">
        <f t="shared" si="102"/>
        <v>0</v>
      </c>
      <c r="BO461">
        <v>0</v>
      </c>
      <c r="BP461" s="107">
        <f t="shared" si="103"/>
        <v>0</v>
      </c>
    </row>
    <row r="462" spans="1:68">
      <c r="A462" s="48">
        <v>457</v>
      </c>
      <c r="B462" s="48"/>
      <c r="C462" s="48"/>
      <c r="D462" s="67"/>
      <c r="E462" s="67"/>
      <c r="F462" s="67" t="s">
        <v>231</v>
      </c>
      <c r="G462" s="67"/>
      <c r="H462" s="67"/>
      <c r="I462" s="67"/>
      <c r="J462" s="54">
        <v>21995371186</v>
      </c>
      <c r="K462" s="54">
        <v>22292659657</v>
      </c>
      <c r="L462" s="54">
        <v>22605671306</v>
      </c>
      <c r="M462" s="54">
        <v>20781884594</v>
      </c>
      <c r="N462" s="54">
        <v>20335213894</v>
      </c>
      <c r="O462" s="54">
        <v>20616355491</v>
      </c>
      <c r="P462" s="54">
        <v>20740142484</v>
      </c>
      <c r="Q462" s="54">
        <v>18335637441</v>
      </c>
      <c r="R462" s="54">
        <v>19290402185</v>
      </c>
      <c r="S462" s="65">
        <v>19667528942</v>
      </c>
      <c r="T462" s="65">
        <v>19800116234</v>
      </c>
      <c r="U462" s="101">
        <v>20261799466</v>
      </c>
      <c r="V462" s="77">
        <v>19870994375</v>
      </c>
      <c r="W462" s="105">
        <v>19991299392</v>
      </c>
      <c r="X462" s="105">
        <v>38625873584</v>
      </c>
      <c r="Y462" s="105">
        <v>37448553899</v>
      </c>
      <c r="Z462" s="105">
        <v>37169527079</v>
      </c>
      <c r="AA462" s="105">
        <v>41759045440</v>
      </c>
      <c r="AB462" s="105">
        <v>41651419874</v>
      </c>
      <c r="AC462" s="105">
        <v>52618782069</v>
      </c>
      <c r="AD462" s="105">
        <v>53227297989</v>
      </c>
      <c r="AE462" s="105">
        <v>53790307822</v>
      </c>
      <c r="AF462" s="105">
        <v>49270323675</v>
      </c>
      <c r="AG462" s="105">
        <v>37448553899</v>
      </c>
      <c r="AH462" s="105">
        <v>55071100426</v>
      </c>
      <c r="AI462" s="90">
        <v>55071100426</v>
      </c>
      <c r="AJ462" s="79">
        <f t="shared" si="91"/>
        <v>0</v>
      </c>
      <c r="AL462" s="83"/>
      <c r="AM462" s="83"/>
      <c r="AN462" s="83" t="s">
        <v>231</v>
      </c>
      <c r="AO462" s="83"/>
      <c r="AP462" s="83"/>
      <c r="AQ462" s="83"/>
      <c r="AS462" t="str">
        <f t="shared" si="92"/>
        <v>y</v>
      </c>
      <c r="AT462" t="str">
        <f t="shared" si="93"/>
        <v>y</v>
      </c>
      <c r="AU462" t="str">
        <f t="shared" si="94"/>
        <v>y</v>
      </c>
      <c r="AV462" t="str">
        <f t="shared" si="95"/>
        <v>y</v>
      </c>
      <c r="AW462" t="str">
        <f t="shared" si="96"/>
        <v>y</v>
      </c>
      <c r="AX462" t="str">
        <f t="shared" si="97"/>
        <v>y</v>
      </c>
      <c r="AZ462">
        <v>19870994375</v>
      </c>
      <c r="BA462" s="77">
        <f t="shared" si="98"/>
        <v>0</v>
      </c>
      <c r="BC462">
        <v>19870994375</v>
      </c>
      <c r="BD462" s="77">
        <f t="shared" si="99"/>
        <v>0</v>
      </c>
      <c r="BF462">
        <v>37169527079</v>
      </c>
      <c r="BG462" s="107">
        <f t="shared" si="100"/>
        <v>0</v>
      </c>
      <c r="BI462">
        <v>41759045440</v>
      </c>
      <c r="BJ462" s="107">
        <f t="shared" si="101"/>
        <v>0</v>
      </c>
      <c r="BL462">
        <v>52618782069</v>
      </c>
      <c r="BM462" s="117">
        <f t="shared" si="102"/>
        <v>0</v>
      </c>
      <c r="BO462">
        <v>53227297989</v>
      </c>
      <c r="BP462" s="107">
        <f t="shared" si="103"/>
        <v>0</v>
      </c>
    </row>
    <row r="463" spans="1:68">
      <c r="A463" s="48">
        <v>458</v>
      </c>
      <c r="B463" s="48"/>
      <c r="C463" s="48"/>
      <c r="D463" s="67"/>
      <c r="E463" s="67"/>
      <c r="F463" s="67" t="s">
        <v>232</v>
      </c>
      <c r="G463" s="67"/>
      <c r="H463" s="67"/>
      <c r="I463" s="67"/>
      <c r="J463" s="54">
        <v>0</v>
      </c>
      <c r="K463" s="54">
        <v>0</v>
      </c>
      <c r="L463" s="54">
        <v>0</v>
      </c>
      <c r="M463" s="54">
        <v>0</v>
      </c>
      <c r="N463" s="54">
        <v>0</v>
      </c>
      <c r="O463" s="54">
        <v>0</v>
      </c>
      <c r="P463" s="54">
        <v>0</v>
      </c>
      <c r="Q463" s="54">
        <v>0</v>
      </c>
      <c r="R463" s="54">
        <v>0</v>
      </c>
      <c r="S463" s="65">
        <v>0</v>
      </c>
      <c r="T463" s="65">
        <v>0</v>
      </c>
      <c r="U463" s="101">
        <v>0</v>
      </c>
      <c r="V463" s="77">
        <v>0</v>
      </c>
      <c r="W463" s="105">
        <v>0</v>
      </c>
      <c r="X463" s="105">
        <v>4811965485</v>
      </c>
      <c r="Y463" s="105">
        <v>2475736422</v>
      </c>
      <c r="Z463" s="105">
        <v>1839676976</v>
      </c>
      <c r="AA463" s="105">
        <v>1710960710</v>
      </c>
      <c r="AB463" s="105">
        <v>2905238656</v>
      </c>
      <c r="AC463" s="105">
        <v>2407365819</v>
      </c>
      <c r="AD463" s="105">
        <v>2267733205</v>
      </c>
      <c r="AE463" s="105">
        <v>2858611160</v>
      </c>
      <c r="AF463" s="105">
        <v>2509783291</v>
      </c>
      <c r="AG463" s="105">
        <v>2475736422</v>
      </c>
      <c r="AH463" s="105">
        <v>2308274625</v>
      </c>
      <c r="AI463" s="90">
        <v>2308274625</v>
      </c>
      <c r="AJ463" s="79">
        <f t="shared" si="91"/>
        <v>0</v>
      </c>
      <c r="AL463" s="83"/>
      <c r="AM463" s="83"/>
      <c r="AN463" s="83" t="s">
        <v>232</v>
      </c>
      <c r="AO463" s="83"/>
      <c r="AP463" s="83"/>
      <c r="AQ463" s="83"/>
      <c r="AS463" t="str">
        <f t="shared" si="92"/>
        <v>y</v>
      </c>
      <c r="AT463" t="str">
        <f t="shared" si="93"/>
        <v>y</v>
      </c>
      <c r="AU463" t="str">
        <f t="shared" si="94"/>
        <v>y</v>
      </c>
      <c r="AV463" t="str">
        <f t="shared" si="95"/>
        <v>y</v>
      </c>
      <c r="AW463" t="str">
        <f t="shared" si="96"/>
        <v>y</v>
      </c>
      <c r="AX463" t="str">
        <f t="shared" si="97"/>
        <v>y</v>
      </c>
      <c r="AZ463">
        <v>0</v>
      </c>
      <c r="BA463" s="77">
        <f t="shared" si="98"/>
        <v>0</v>
      </c>
      <c r="BC463">
        <v>0</v>
      </c>
      <c r="BD463" s="77">
        <f t="shared" si="99"/>
        <v>0</v>
      </c>
      <c r="BF463">
        <v>1839676976</v>
      </c>
      <c r="BG463" s="107">
        <f t="shared" si="100"/>
        <v>0</v>
      </c>
      <c r="BI463">
        <v>1710960710</v>
      </c>
      <c r="BJ463" s="107">
        <f t="shared" si="101"/>
        <v>0</v>
      </c>
      <c r="BL463">
        <v>2407365819</v>
      </c>
      <c r="BM463" s="117">
        <f t="shared" si="102"/>
        <v>0</v>
      </c>
      <c r="BO463">
        <v>2267733205</v>
      </c>
      <c r="BP463" s="107">
        <f t="shared" si="103"/>
        <v>0</v>
      </c>
    </row>
    <row r="464" spans="1:68">
      <c r="A464" s="48">
        <v>459</v>
      </c>
      <c r="B464" s="48"/>
      <c r="C464" s="48"/>
      <c r="D464" s="67"/>
      <c r="E464" s="67"/>
      <c r="F464" s="67" t="s">
        <v>233</v>
      </c>
      <c r="G464" s="67"/>
      <c r="H464" s="67"/>
      <c r="I464" s="67"/>
      <c r="J464" s="54">
        <v>0</v>
      </c>
      <c r="K464" s="54">
        <v>0</v>
      </c>
      <c r="L464" s="54">
        <v>0</v>
      </c>
      <c r="M464" s="54">
        <v>0</v>
      </c>
      <c r="N464" s="54">
        <v>0</v>
      </c>
      <c r="O464" s="54">
        <v>0</v>
      </c>
      <c r="P464" s="54">
        <v>0</v>
      </c>
      <c r="Q464" s="54">
        <v>0</v>
      </c>
      <c r="R464" s="54">
        <v>0</v>
      </c>
      <c r="S464" s="65">
        <v>0</v>
      </c>
      <c r="T464" s="65">
        <v>0</v>
      </c>
      <c r="U464" s="101">
        <v>0</v>
      </c>
      <c r="V464" s="77">
        <v>0</v>
      </c>
      <c r="W464" s="105">
        <v>0</v>
      </c>
      <c r="X464" s="105">
        <v>0</v>
      </c>
      <c r="Y464" s="105">
        <v>0</v>
      </c>
      <c r="Z464" s="105">
        <v>0</v>
      </c>
      <c r="AA464" s="105">
        <v>0</v>
      </c>
      <c r="AB464" s="105">
        <v>0</v>
      </c>
      <c r="AC464" s="105">
        <v>0</v>
      </c>
      <c r="AD464" s="105">
        <v>0</v>
      </c>
      <c r="AE464" s="105">
        <v>0</v>
      </c>
      <c r="AF464" s="105">
        <v>0</v>
      </c>
      <c r="AG464" s="105">
        <v>0</v>
      </c>
      <c r="AH464" s="105">
        <v>0</v>
      </c>
      <c r="AI464" s="90">
        <v>0</v>
      </c>
      <c r="AJ464" s="79">
        <f t="shared" si="91"/>
        <v>0</v>
      </c>
      <c r="AL464" s="83"/>
      <c r="AM464" s="83"/>
      <c r="AN464" s="83" t="s">
        <v>233</v>
      </c>
      <c r="AO464" s="83"/>
      <c r="AP464" s="83"/>
      <c r="AQ464" s="83"/>
      <c r="AS464" t="str">
        <f t="shared" si="92"/>
        <v>y</v>
      </c>
      <c r="AT464" t="str">
        <f t="shared" si="93"/>
        <v>y</v>
      </c>
      <c r="AU464" t="str">
        <f t="shared" si="94"/>
        <v>y</v>
      </c>
      <c r="AV464" t="str">
        <f t="shared" si="95"/>
        <v>y</v>
      </c>
      <c r="AW464" t="str">
        <f t="shared" si="96"/>
        <v>y</v>
      </c>
      <c r="AX464" t="str">
        <f t="shared" si="97"/>
        <v>y</v>
      </c>
      <c r="AZ464">
        <v>0</v>
      </c>
      <c r="BA464" s="77">
        <f t="shared" si="98"/>
        <v>0</v>
      </c>
      <c r="BC464">
        <v>0</v>
      </c>
      <c r="BD464" s="77">
        <f t="shared" si="99"/>
        <v>0</v>
      </c>
      <c r="BF464">
        <v>0</v>
      </c>
      <c r="BG464" s="107">
        <f t="shared" si="100"/>
        <v>0</v>
      </c>
      <c r="BI464">
        <v>0</v>
      </c>
      <c r="BJ464" s="107">
        <f t="shared" si="101"/>
        <v>0</v>
      </c>
      <c r="BL464">
        <v>0</v>
      </c>
      <c r="BM464" s="117">
        <f t="shared" si="102"/>
        <v>0</v>
      </c>
      <c r="BO464">
        <v>0</v>
      </c>
      <c r="BP464" s="107">
        <f t="shared" si="103"/>
        <v>0</v>
      </c>
    </row>
    <row r="465" spans="1:68">
      <c r="A465" s="48">
        <v>460</v>
      </c>
      <c r="B465" s="48"/>
      <c r="C465" s="48"/>
      <c r="D465" s="67"/>
      <c r="E465" s="67"/>
      <c r="F465" s="67" t="s">
        <v>234</v>
      </c>
      <c r="G465" s="67"/>
      <c r="H465" s="67"/>
      <c r="I465" s="67"/>
      <c r="J465" s="54">
        <v>18992726487</v>
      </c>
      <c r="K465" s="54">
        <v>20206592142</v>
      </c>
      <c r="L465" s="54">
        <v>29344719110</v>
      </c>
      <c r="M465" s="54">
        <v>38282518206</v>
      </c>
      <c r="N465" s="54">
        <v>38093392008</v>
      </c>
      <c r="O465" s="54">
        <v>39415970433</v>
      </c>
      <c r="P465" s="54">
        <v>18884095010</v>
      </c>
      <c r="Q465" s="54">
        <v>18755197010</v>
      </c>
      <c r="R465" s="54">
        <v>14167737437</v>
      </c>
      <c r="S465" s="65">
        <v>12771351135</v>
      </c>
      <c r="T465" s="65">
        <v>12488990692</v>
      </c>
      <c r="U465" s="101">
        <v>12456876994</v>
      </c>
      <c r="V465" s="77">
        <v>12586271286</v>
      </c>
      <c r="W465" s="105">
        <v>12788771286</v>
      </c>
      <c r="X465" s="105">
        <v>51768911666</v>
      </c>
      <c r="Y465" s="105">
        <v>25282850743</v>
      </c>
      <c r="Z465" s="105">
        <v>24208733395</v>
      </c>
      <c r="AA465" s="105">
        <v>24835152239</v>
      </c>
      <c r="AB465" s="105">
        <v>64104755635</v>
      </c>
      <c r="AC465" s="105">
        <v>94420741328</v>
      </c>
      <c r="AD465" s="105">
        <v>92506540099</v>
      </c>
      <c r="AE465" s="105">
        <v>94697912692</v>
      </c>
      <c r="AF465" s="105">
        <v>85232541042</v>
      </c>
      <c r="AG465" s="105">
        <v>25282850743</v>
      </c>
      <c r="AH465" s="105">
        <v>68033140250</v>
      </c>
      <c r="AI465" s="90">
        <v>68033140250</v>
      </c>
      <c r="AJ465" s="79">
        <f t="shared" si="91"/>
        <v>0</v>
      </c>
      <c r="AL465" s="83"/>
      <c r="AM465" s="83"/>
      <c r="AN465" s="83" t="s">
        <v>234</v>
      </c>
      <c r="AO465" s="83"/>
      <c r="AP465" s="83"/>
      <c r="AQ465" s="83"/>
      <c r="AS465" t="str">
        <f t="shared" si="92"/>
        <v>y</v>
      </c>
      <c r="AT465" t="str">
        <f t="shared" si="93"/>
        <v>y</v>
      </c>
      <c r="AU465" t="str">
        <f t="shared" si="94"/>
        <v>y</v>
      </c>
      <c r="AV465" t="str">
        <f t="shared" si="95"/>
        <v>y</v>
      </c>
      <c r="AW465" t="str">
        <f t="shared" si="96"/>
        <v>y</v>
      </c>
      <c r="AX465" t="str">
        <f t="shared" si="97"/>
        <v>y</v>
      </c>
      <c r="AZ465">
        <v>12586271286</v>
      </c>
      <c r="BA465" s="77">
        <f t="shared" si="98"/>
        <v>0</v>
      </c>
      <c r="BC465">
        <v>12586271286</v>
      </c>
      <c r="BD465" s="77">
        <f t="shared" si="99"/>
        <v>0</v>
      </c>
      <c r="BF465">
        <v>24208733395</v>
      </c>
      <c r="BG465" s="107">
        <f t="shared" si="100"/>
        <v>0</v>
      </c>
      <c r="BI465">
        <v>24835152239</v>
      </c>
      <c r="BJ465" s="107">
        <f t="shared" si="101"/>
        <v>0</v>
      </c>
      <c r="BL465">
        <v>94420741328</v>
      </c>
      <c r="BM465" s="117">
        <f t="shared" si="102"/>
        <v>0</v>
      </c>
      <c r="BO465">
        <v>92506540099</v>
      </c>
      <c r="BP465" s="107">
        <f t="shared" si="103"/>
        <v>0</v>
      </c>
    </row>
    <row r="466" spans="1:68">
      <c r="A466" s="48">
        <v>461</v>
      </c>
      <c r="B466" s="48"/>
      <c r="C466" s="48"/>
      <c r="D466" s="67"/>
      <c r="E466" s="67"/>
      <c r="F466" s="67" t="s">
        <v>235</v>
      </c>
      <c r="G466" s="67"/>
      <c r="H466" s="67"/>
      <c r="I466" s="67"/>
      <c r="J466" s="54">
        <v>9852837026</v>
      </c>
      <c r="K466" s="54">
        <v>8273684514</v>
      </c>
      <c r="L466" s="54">
        <v>8629503425</v>
      </c>
      <c r="M466" s="54">
        <v>11623099353</v>
      </c>
      <c r="N466" s="54">
        <v>7820003159</v>
      </c>
      <c r="O466" s="54">
        <v>10062793569</v>
      </c>
      <c r="P466" s="54">
        <v>11548420252</v>
      </c>
      <c r="Q466" s="54">
        <v>9450845991</v>
      </c>
      <c r="R466" s="54">
        <v>12117306308</v>
      </c>
      <c r="S466" s="65">
        <v>11087950088</v>
      </c>
      <c r="T466" s="65">
        <v>13748258163</v>
      </c>
      <c r="U466" s="101">
        <v>11448372304</v>
      </c>
      <c r="V466" s="77">
        <v>9106807231</v>
      </c>
      <c r="W466" s="105">
        <v>7271053780</v>
      </c>
      <c r="X466" s="105">
        <v>2389</v>
      </c>
      <c r="Y466" s="105">
        <v>2344</v>
      </c>
      <c r="Z466" s="105">
        <v>2307</v>
      </c>
      <c r="AA466" s="105">
        <v>2329</v>
      </c>
      <c r="AB466" s="105">
        <v>2193</v>
      </c>
      <c r="AC466" s="105">
        <v>2417</v>
      </c>
      <c r="AD466" s="105">
        <v>2232</v>
      </c>
      <c r="AE466" s="105">
        <v>0</v>
      </c>
      <c r="AF466" s="105">
        <v>0</v>
      </c>
      <c r="AG466" s="105">
        <v>2344</v>
      </c>
      <c r="AH466" s="105">
        <v>0</v>
      </c>
      <c r="AI466" s="90">
        <v>0</v>
      </c>
      <c r="AJ466" s="79">
        <f t="shared" si="91"/>
        <v>0</v>
      </c>
      <c r="AL466" s="83"/>
      <c r="AM466" s="83"/>
      <c r="AN466" s="83" t="s">
        <v>235</v>
      </c>
      <c r="AO466" s="83"/>
      <c r="AP466" s="83"/>
      <c r="AQ466" s="83"/>
      <c r="AS466" t="str">
        <f t="shared" si="92"/>
        <v>y</v>
      </c>
      <c r="AT466" t="str">
        <f t="shared" si="93"/>
        <v>y</v>
      </c>
      <c r="AU466" t="str">
        <f t="shared" si="94"/>
        <v>y</v>
      </c>
      <c r="AV466" t="str">
        <f t="shared" si="95"/>
        <v>y</v>
      </c>
      <c r="AW466" t="str">
        <f t="shared" si="96"/>
        <v>y</v>
      </c>
      <c r="AX466" t="str">
        <f t="shared" si="97"/>
        <v>y</v>
      </c>
      <c r="AZ466">
        <v>9106807231</v>
      </c>
      <c r="BA466" s="77">
        <f t="shared" si="98"/>
        <v>0</v>
      </c>
      <c r="BC466">
        <v>9106807231</v>
      </c>
      <c r="BD466" s="77">
        <f t="shared" si="99"/>
        <v>0</v>
      </c>
      <c r="BF466">
        <v>2307</v>
      </c>
      <c r="BG466" s="107">
        <f t="shared" si="100"/>
        <v>0</v>
      </c>
      <c r="BI466">
        <v>2329</v>
      </c>
      <c r="BJ466" s="107">
        <f t="shared" si="101"/>
        <v>0</v>
      </c>
      <c r="BL466">
        <v>2417</v>
      </c>
      <c r="BM466" s="117">
        <f t="shared" si="102"/>
        <v>0</v>
      </c>
      <c r="BO466">
        <v>2232</v>
      </c>
      <c r="BP466" s="107">
        <f t="shared" si="103"/>
        <v>0</v>
      </c>
    </row>
    <row r="467" spans="1:68">
      <c r="A467" s="48">
        <v>462</v>
      </c>
      <c r="B467" s="48"/>
      <c r="C467" s="48"/>
      <c r="D467" s="67"/>
      <c r="E467" s="67"/>
      <c r="F467" s="67" t="s">
        <v>236</v>
      </c>
      <c r="G467" s="67"/>
      <c r="H467" s="67"/>
      <c r="I467" s="67"/>
      <c r="J467" s="54">
        <v>7106462330</v>
      </c>
      <c r="K467" s="54">
        <v>7432304272</v>
      </c>
      <c r="L467" s="54">
        <v>6933539688</v>
      </c>
      <c r="M467" s="54">
        <v>14489604822</v>
      </c>
      <c r="N467" s="54">
        <v>16736018870</v>
      </c>
      <c r="O467" s="54">
        <v>17876385654</v>
      </c>
      <c r="P467" s="54">
        <v>12268577822</v>
      </c>
      <c r="Q467" s="54">
        <v>10035777971</v>
      </c>
      <c r="R467" s="54">
        <v>10030781300</v>
      </c>
      <c r="S467" s="65">
        <v>6285721861</v>
      </c>
      <c r="T467" s="65">
        <v>6359220308</v>
      </c>
      <c r="U467" s="101">
        <v>6967583151</v>
      </c>
      <c r="V467" s="77">
        <v>7101694834</v>
      </c>
      <c r="W467" s="105">
        <v>11056907472</v>
      </c>
      <c r="X467" s="105">
        <v>21354630298.205498</v>
      </c>
      <c r="Y467" s="105">
        <v>0</v>
      </c>
      <c r="Z467" s="105">
        <v>453744</v>
      </c>
      <c r="AA467" s="105">
        <v>0</v>
      </c>
      <c r="AB467" s="105">
        <v>23069</v>
      </c>
      <c r="AC467" s="105">
        <v>1039</v>
      </c>
      <c r="AD467" s="105">
        <v>120358</v>
      </c>
      <c r="AE467" s="105">
        <v>6742</v>
      </c>
      <c r="AF467" s="105">
        <v>31516</v>
      </c>
      <c r="AG467" s="105">
        <v>0</v>
      </c>
      <c r="AH467" s="105">
        <v>1049</v>
      </c>
      <c r="AI467" s="90">
        <v>1049</v>
      </c>
      <c r="AJ467" s="79">
        <f t="shared" si="91"/>
        <v>0</v>
      </c>
      <c r="AL467" s="83"/>
      <c r="AM467" s="83"/>
      <c r="AN467" s="83" t="s">
        <v>236</v>
      </c>
      <c r="AO467" s="83"/>
      <c r="AP467" s="83"/>
      <c r="AQ467" s="83"/>
      <c r="AS467" t="str">
        <f t="shared" si="92"/>
        <v>y</v>
      </c>
      <c r="AT467" t="str">
        <f t="shared" si="93"/>
        <v>y</v>
      </c>
      <c r="AU467" t="str">
        <f t="shared" si="94"/>
        <v>y</v>
      </c>
      <c r="AV467" t="str">
        <f t="shared" si="95"/>
        <v>y</v>
      </c>
      <c r="AW467" t="str">
        <f t="shared" si="96"/>
        <v>y</v>
      </c>
      <c r="AX467" t="str">
        <f t="shared" si="97"/>
        <v>y</v>
      </c>
      <c r="AZ467">
        <v>7101694834</v>
      </c>
      <c r="BA467" s="77">
        <f t="shared" si="98"/>
        <v>0</v>
      </c>
      <c r="BC467">
        <v>7101694834</v>
      </c>
      <c r="BD467" s="77">
        <f t="shared" si="99"/>
        <v>0</v>
      </c>
      <c r="BF467">
        <v>453744</v>
      </c>
      <c r="BG467" s="107">
        <f t="shared" si="100"/>
        <v>0</v>
      </c>
      <c r="BI467">
        <v>0</v>
      </c>
      <c r="BJ467" s="107">
        <f t="shared" si="101"/>
        <v>0</v>
      </c>
      <c r="BL467">
        <v>1039</v>
      </c>
      <c r="BM467" s="117">
        <f t="shared" si="102"/>
        <v>0</v>
      </c>
      <c r="BO467">
        <v>120358</v>
      </c>
      <c r="BP467" s="107">
        <f t="shared" si="103"/>
        <v>0</v>
      </c>
    </row>
    <row r="468" spans="1:68">
      <c r="A468" s="48">
        <v>463</v>
      </c>
      <c r="B468" s="48"/>
      <c r="C468" s="48"/>
      <c r="D468" s="67"/>
      <c r="E468" s="67"/>
      <c r="F468" s="67" t="s">
        <v>237</v>
      </c>
      <c r="G468" s="67"/>
      <c r="H468" s="67"/>
      <c r="I468" s="67"/>
      <c r="J468" s="54">
        <v>8316160537</v>
      </c>
      <c r="K468" s="54">
        <v>7219380140</v>
      </c>
      <c r="L468" s="54">
        <v>7406320630</v>
      </c>
      <c r="M468" s="54">
        <v>6607450846</v>
      </c>
      <c r="N468" s="54">
        <v>6320355186</v>
      </c>
      <c r="O468" s="54">
        <v>5391423950</v>
      </c>
      <c r="P468" s="54">
        <v>5334837110</v>
      </c>
      <c r="Q468" s="54">
        <v>4308723902</v>
      </c>
      <c r="R468" s="54">
        <v>4020101536</v>
      </c>
      <c r="S468" s="65">
        <v>4449067233</v>
      </c>
      <c r="T468" s="65">
        <v>4420862941</v>
      </c>
      <c r="U468" s="101">
        <v>4045337152</v>
      </c>
      <c r="V468" s="77">
        <v>3295412616</v>
      </c>
      <c r="W468" s="105">
        <v>3324445830</v>
      </c>
      <c r="X468" s="105">
        <v>19227963686</v>
      </c>
      <c r="Y468" s="105">
        <v>45564783509</v>
      </c>
      <c r="Z468" s="105">
        <v>46529426511</v>
      </c>
      <c r="AA468" s="105">
        <v>36458228605</v>
      </c>
      <c r="AB468" s="105">
        <v>32183806613</v>
      </c>
      <c r="AC468" s="105">
        <v>6850920524</v>
      </c>
      <c r="AD468" s="105">
        <v>3878903413</v>
      </c>
      <c r="AE468" s="105">
        <v>3311519732</v>
      </c>
      <c r="AF468" s="105">
        <v>9770030841</v>
      </c>
      <c r="AG468" s="105">
        <v>45564783509</v>
      </c>
      <c r="AH468" s="105">
        <v>17327333340</v>
      </c>
      <c r="AI468" s="90">
        <v>17327333340</v>
      </c>
      <c r="AJ468" s="79">
        <f t="shared" si="91"/>
        <v>0</v>
      </c>
      <c r="AL468" s="83"/>
      <c r="AM468" s="83"/>
      <c r="AN468" s="83" t="s">
        <v>237</v>
      </c>
      <c r="AO468" s="83"/>
      <c r="AP468" s="83"/>
      <c r="AQ468" s="83"/>
      <c r="AS468" t="str">
        <f t="shared" si="92"/>
        <v>y</v>
      </c>
      <c r="AT468" t="str">
        <f t="shared" si="93"/>
        <v>y</v>
      </c>
      <c r="AU468" t="str">
        <f t="shared" si="94"/>
        <v>y</v>
      </c>
      <c r="AV468" t="str">
        <f t="shared" si="95"/>
        <v>y</v>
      </c>
      <c r="AW468" t="str">
        <f t="shared" si="96"/>
        <v>y</v>
      </c>
      <c r="AX468" t="str">
        <f t="shared" si="97"/>
        <v>y</v>
      </c>
      <c r="AZ468">
        <v>3295412616</v>
      </c>
      <c r="BA468" s="77">
        <f t="shared" si="98"/>
        <v>0</v>
      </c>
      <c r="BC468">
        <v>3295412616</v>
      </c>
      <c r="BD468" s="77">
        <f t="shared" si="99"/>
        <v>0</v>
      </c>
      <c r="BF468">
        <v>46529426511</v>
      </c>
      <c r="BG468" s="107">
        <f t="shared" si="100"/>
        <v>0</v>
      </c>
      <c r="BI468">
        <v>36458228605</v>
      </c>
      <c r="BJ468" s="107">
        <f t="shared" si="101"/>
        <v>0</v>
      </c>
      <c r="BL468">
        <v>6850920524</v>
      </c>
      <c r="BM468" s="117">
        <f t="shared" si="102"/>
        <v>0</v>
      </c>
      <c r="BO468">
        <v>3878903413</v>
      </c>
      <c r="BP468" s="107">
        <f t="shared" si="103"/>
        <v>0</v>
      </c>
    </row>
    <row r="469" spans="1:68">
      <c r="A469" s="48">
        <v>464</v>
      </c>
      <c r="B469" s="48"/>
      <c r="C469" s="48"/>
      <c r="D469" s="66" t="s">
        <v>225</v>
      </c>
      <c r="E469" s="66"/>
      <c r="F469" s="66"/>
      <c r="G469" s="66"/>
      <c r="H469" s="66"/>
      <c r="I469" s="66"/>
      <c r="J469" s="54">
        <v>40595449749</v>
      </c>
      <c r="K469" s="54">
        <v>39703156970</v>
      </c>
      <c r="L469" s="54">
        <v>47742098571</v>
      </c>
      <c r="M469" s="54">
        <v>72786309083</v>
      </c>
      <c r="N469" s="54">
        <v>85289203588</v>
      </c>
      <c r="O469" s="54">
        <v>94976700070</v>
      </c>
      <c r="P469" s="54">
        <v>109122057214</v>
      </c>
      <c r="Q469" s="54">
        <v>100071997151</v>
      </c>
      <c r="R469" s="54">
        <v>86745765401</v>
      </c>
      <c r="S469" s="65">
        <v>104750437729</v>
      </c>
      <c r="T469" s="65">
        <v>122295304925</v>
      </c>
      <c r="U469" s="101">
        <v>90295057126</v>
      </c>
      <c r="V469" s="77">
        <v>108920907037</v>
      </c>
      <c r="W469" s="105">
        <v>58780663817</v>
      </c>
      <c r="X469" s="105">
        <v>209352619288</v>
      </c>
      <c r="Y469" s="105">
        <v>141494101585</v>
      </c>
      <c r="Z469" s="105">
        <v>143929797198</v>
      </c>
      <c r="AA469" s="105">
        <v>147789280312</v>
      </c>
      <c r="AB469" s="105">
        <v>180456312975</v>
      </c>
      <c r="AC469" s="105">
        <v>43988322474</v>
      </c>
      <c r="AD469" s="105">
        <v>17950155976</v>
      </c>
      <c r="AE469" s="105">
        <v>37628705723</v>
      </c>
      <c r="AF469" s="105">
        <v>72066472667</v>
      </c>
      <c r="AG469" s="105">
        <v>141494101585</v>
      </c>
      <c r="AH469" s="105">
        <v>5169597274</v>
      </c>
      <c r="AI469" s="90">
        <v>5169597274</v>
      </c>
      <c r="AJ469" s="79">
        <f t="shared" si="91"/>
        <v>0</v>
      </c>
      <c r="AL469" s="82" t="s">
        <v>225</v>
      </c>
      <c r="AM469" s="82"/>
      <c r="AN469" s="82"/>
      <c r="AO469" s="82"/>
      <c r="AP469" s="82"/>
      <c r="AQ469" s="82"/>
      <c r="AS469" t="str">
        <f t="shared" si="92"/>
        <v>y</v>
      </c>
      <c r="AT469" t="str">
        <f t="shared" si="93"/>
        <v>y</v>
      </c>
      <c r="AU469" t="str">
        <f t="shared" si="94"/>
        <v>y</v>
      </c>
      <c r="AV469" t="str">
        <f t="shared" si="95"/>
        <v>y</v>
      </c>
      <c r="AW469" t="str">
        <f t="shared" si="96"/>
        <v>y</v>
      </c>
      <c r="AX469" t="str">
        <f t="shared" si="97"/>
        <v>y</v>
      </c>
      <c r="AZ469">
        <v>108920907037</v>
      </c>
      <c r="BA469" s="77">
        <f t="shared" si="98"/>
        <v>0</v>
      </c>
      <c r="BC469">
        <v>108920907037</v>
      </c>
      <c r="BD469" s="77">
        <f t="shared" si="99"/>
        <v>0</v>
      </c>
      <c r="BF469">
        <v>143929797198</v>
      </c>
      <c r="BG469" s="107">
        <f t="shared" si="100"/>
        <v>0</v>
      </c>
      <c r="BI469">
        <v>147789280312</v>
      </c>
      <c r="BJ469" s="107">
        <f t="shared" si="101"/>
        <v>0</v>
      </c>
      <c r="BL469">
        <v>43988322474</v>
      </c>
      <c r="BM469" s="117">
        <f t="shared" si="102"/>
        <v>0</v>
      </c>
      <c r="BO469">
        <v>17950155976</v>
      </c>
      <c r="BP469" s="107">
        <f t="shared" si="103"/>
        <v>0</v>
      </c>
    </row>
    <row r="470" spans="1:68">
      <c r="A470" s="48">
        <v>465</v>
      </c>
      <c r="B470" s="48"/>
      <c r="C470" s="48"/>
      <c r="D470" s="66"/>
      <c r="E470" s="66" t="s">
        <v>610</v>
      </c>
      <c r="F470" s="66"/>
      <c r="G470" s="66"/>
      <c r="H470" s="66"/>
      <c r="I470" s="66"/>
      <c r="J470" s="54">
        <v>303619133999</v>
      </c>
      <c r="K470" s="54">
        <v>314360177300</v>
      </c>
      <c r="L470" s="54">
        <v>325289646186</v>
      </c>
      <c r="M470" s="54">
        <v>413277869659</v>
      </c>
      <c r="N470" s="54">
        <v>425246109197</v>
      </c>
      <c r="O470" s="54">
        <v>440683096419</v>
      </c>
      <c r="P470" s="54">
        <v>453655745075</v>
      </c>
      <c r="Q470" s="54">
        <v>526148261099</v>
      </c>
      <c r="R470" s="54">
        <v>539675986570</v>
      </c>
      <c r="S470" s="65">
        <v>558574221947</v>
      </c>
      <c r="T470" s="65">
        <v>574304312158</v>
      </c>
      <c r="U470" s="101">
        <v>686141013980</v>
      </c>
      <c r="V470" s="77">
        <v>700799056714</v>
      </c>
      <c r="W470" s="105">
        <v>722018719570</v>
      </c>
      <c r="X470" s="105">
        <v>1224955527914</v>
      </c>
      <c r="Y470" s="105">
        <v>1233942656511</v>
      </c>
      <c r="Z470" s="105">
        <v>1255604584636</v>
      </c>
      <c r="AA470" s="105">
        <v>1279560901101</v>
      </c>
      <c r="AB470" s="105">
        <v>1299203605122</v>
      </c>
      <c r="AC470" s="105">
        <v>1305234226468</v>
      </c>
      <c r="AD470" s="105">
        <v>1330703643525</v>
      </c>
      <c r="AE470" s="105">
        <v>1367269086646</v>
      </c>
      <c r="AF470" s="105">
        <v>1398534515860</v>
      </c>
      <c r="AG470" s="105">
        <v>1233942656511</v>
      </c>
      <c r="AH470" s="105">
        <v>1358684862196</v>
      </c>
      <c r="AI470" s="90">
        <v>1358684862196</v>
      </c>
      <c r="AJ470" s="79">
        <f t="shared" si="91"/>
        <v>0</v>
      </c>
      <c r="AL470" s="82"/>
      <c r="AM470" s="82" t="s">
        <v>610</v>
      </c>
      <c r="AN470" s="82"/>
      <c r="AO470" s="82"/>
      <c r="AP470" s="82"/>
      <c r="AQ470" s="82"/>
      <c r="AS470" t="str">
        <f t="shared" si="92"/>
        <v>y</v>
      </c>
      <c r="AT470" t="str">
        <f t="shared" si="93"/>
        <v>y</v>
      </c>
      <c r="AU470" t="str">
        <f t="shared" si="94"/>
        <v>y</v>
      </c>
      <c r="AV470" t="str">
        <f t="shared" si="95"/>
        <v>y</v>
      </c>
      <c r="AW470" t="str">
        <f t="shared" si="96"/>
        <v>y</v>
      </c>
      <c r="AX470" t="str">
        <f t="shared" si="97"/>
        <v>y</v>
      </c>
      <c r="AZ470">
        <v>700799056714</v>
      </c>
      <c r="BA470" s="77">
        <f t="shared" si="98"/>
        <v>0</v>
      </c>
      <c r="BC470">
        <v>700799056714</v>
      </c>
      <c r="BD470" s="77">
        <f t="shared" si="99"/>
        <v>0</v>
      </c>
      <c r="BF470">
        <v>1255604584636</v>
      </c>
      <c r="BG470" s="107">
        <f t="shared" si="100"/>
        <v>0</v>
      </c>
      <c r="BI470">
        <v>1279560901101</v>
      </c>
      <c r="BJ470" s="107">
        <f t="shared" si="101"/>
        <v>0</v>
      </c>
      <c r="BL470">
        <v>1305234226468</v>
      </c>
      <c r="BM470" s="117">
        <f t="shared" si="102"/>
        <v>0</v>
      </c>
      <c r="BO470">
        <v>1330703643525</v>
      </c>
      <c r="BP470" s="107">
        <f t="shared" si="103"/>
        <v>0</v>
      </c>
    </row>
    <row r="471" spans="1:68">
      <c r="A471" s="48">
        <v>466</v>
      </c>
      <c r="B471" s="48"/>
      <c r="C471" s="48"/>
      <c r="D471" s="67"/>
      <c r="E471" s="67"/>
      <c r="F471" s="67" t="s">
        <v>611</v>
      </c>
      <c r="G471" s="67"/>
      <c r="H471" s="67"/>
      <c r="I471" s="67"/>
      <c r="J471" s="54">
        <v>303619133999</v>
      </c>
      <c r="K471" s="54">
        <v>314360177300</v>
      </c>
      <c r="L471" s="54">
        <v>325289646186</v>
      </c>
      <c r="M471" s="54">
        <v>413277869659</v>
      </c>
      <c r="N471" s="54">
        <v>425246109197</v>
      </c>
      <c r="O471" s="54">
        <v>440683096419</v>
      </c>
      <c r="P471" s="54">
        <v>453655745075</v>
      </c>
      <c r="Q471" s="54">
        <v>526148261099</v>
      </c>
      <c r="R471" s="54">
        <v>539675986570</v>
      </c>
      <c r="S471" s="65">
        <v>558574221947</v>
      </c>
      <c r="T471" s="65">
        <v>574304312158</v>
      </c>
      <c r="U471" s="101">
        <v>686141013980</v>
      </c>
      <c r="V471" s="77">
        <v>700799056714</v>
      </c>
      <c r="W471" s="105">
        <v>722018719570</v>
      </c>
      <c r="X471" s="105">
        <v>1224955527914</v>
      </c>
      <c r="Y471" s="105">
        <v>1233942656511</v>
      </c>
      <c r="Z471" s="105">
        <v>1255604584636</v>
      </c>
      <c r="AA471" s="105">
        <v>1279560901101</v>
      </c>
      <c r="AB471" s="105">
        <v>1299203605122</v>
      </c>
      <c r="AC471" s="105">
        <v>1305234226468</v>
      </c>
      <c r="AD471" s="105">
        <v>1330703643525</v>
      </c>
      <c r="AE471" s="105">
        <v>1367269086646</v>
      </c>
      <c r="AF471" s="105">
        <v>1396520740911</v>
      </c>
      <c r="AG471" s="105">
        <v>1233942656511</v>
      </c>
      <c r="AH471" s="105">
        <v>1356434021121</v>
      </c>
      <c r="AI471" s="90">
        <v>1356434021121</v>
      </c>
      <c r="AJ471" s="79">
        <f t="shared" si="91"/>
        <v>0</v>
      </c>
      <c r="AL471" s="83"/>
      <c r="AM471" s="83"/>
      <c r="AN471" s="83" t="s">
        <v>611</v>
      </c>
      <c r="AO471" s="83"/>
      <c r="AP471" s="83"/>
      <c r="AQ471" s="83"/>
      <c r="AS471" t="str">
        <f t="shared" si="92"/>
        <v>y</v>
      </c>
      <c r="AT471" t="str">
        <f t="shared" si="93"/>
        <v>y</v>
      </c>
      <c r="AU471" t="str">
        <f t="shared" si="94"/>
        <v>y</v>
      </c>
      <c r="AV471" t="str">
        <f t="shared" si="95"/>
        <v>y</v>
      </c>
      <c r="AW471" t="str">
        <f t="shared" si="96"/>
        <v>y</v>
      </c>
      <c r="AX471" t="str">
        <f t="shared" si="97"/>
        <v>y</v>
      </c>
      <c r="AZ471">
        <v>700799056714</v>
      </c>
      <c r="BA471" s="77">
        <f t="shared" si="98"/>
        <v>0</v>
      </c>
      <c r="BC471">
        <v>700799056714</v>
      </c>
      <c r="BD471" s="77">
        <f t="shared" si="99"/>
        <v>0</v>
      </c>
      <c r="BF471">
        <v>1255604584636</v>
      </c>
      <c r="BG471" s="107">
        <f t="shared" si="100"/>
        <v>0</v>
      </c>
      <c r="BI471">
        <v>1279560901101</v>
      </c>
      <c r="BJ471" s="107">
        <f t="shared" si="101"/>
        <v>0</v>
      </c>
      <c r="BL471">
        <v>1305234226468</v>
      </c>
      <c r="BM471" s="117">
        <f t="shared" si="102"/>
        <v>0</v>
      </c>
      <c r="BO471">
        <v>1330703643525</v>
      </c>
      <c r="BP471" s="107">
        <f t="shared" si="103"/>
        <v>0</v>
      </c>
    </row>
    <row r="472" spans="1:68">
      <c r="A472" s="48">
        <v>467</v>
      </c>
      <c r="B472" s="48"/>
      <c r="C472" s="48"/>
      <c r="D472" s="67"/>
      <c r="E472" s="67"/>
      <c r="F472" s="67" t="s">
        <v>612</v>
      </c>
      <c r="G472" s="67"/>
      <c r="H472" s="67"/>
      <c r="I472" s="67"/>
      <c r="J472" s="54">
        <v>0</v>
      </c>
      <c r="K472" s="54">
        <v>0</v>
      </c>
      <c r="L472" s="54">
        <v>0</v>
      </c>
      <c r="M472" s="54">
        <v>0</v>
      </c>
      <c r="N472" s="54">
        <v>0</v>
      </c>
      <c r="O472" s="54">
        <v>0</v>
      </c>
      <c r="P472" s="54">
        <v>0</v>
      </c>
      <c r="Q472" s="54">
        <v>0</v>
      </c>
      <c r="R472" s="54">
        <v>0</v>
      </c>
      <c r="S472" s="65">
        <v>0</v>
      </c>
      <c r="T472" s="65">
        <v>0</v>
      </c>
      <c r="U472" s="101">
        <v>0</v>
      </c>
      <c r="V472" s="77">
        <v>0</v>
      </c>
      <c r="W472" s="105">
        <v>0</v>
      </c>
      <c r="X472" s="105">
        <v>0</v>
      </c>
      <c r="Y472" s="105">
        <v>0</v>
      </c>
      <c r="Z472" s="105">
        <v>0</v>
      </c>
      <c r="AA472" s="105">
        <v>0</v>
      </c>
      <c r="AB472" s="105">
        <v>0</v>
      </c>
      <c r="AC472" s="105">
        <v>0</v>
      </c>
      <c r="AD472" s="105">
        <v>0</v>
      </c>
      <c r="AE472" s="105">
        <v>0</v>
      </c>
      <c r="AF472" s="105">
        <v>2013774949</v>
      </c>
      <c r="AG472" s="105">
        <v>0</v>
      </c>
      <c r="AH472" s="105">
        <v>2250841075</v>
      </c>
      <c r="AI472" s="90">
        <v>2250841075</v>
      </c>
      <c r="AJ472" s="79">
        <f t="shared" si="91"/>
        <v>0</v>
      </c>
      <c r="AL472" s="83"/>
      <c r="AM472" s="83"/>
      <c r="AN472" s="83" t="s">
        <v>612</v>
      </c>
      <c r="AO472" s="83"/>
      <c r="AP472" s="83"/>
      <c r="AQ472" s="83"/>
      <c r="AS472" t="str">
        <f t="shared" si="92"/>
        <v>y</v>
      </c>
      <c r="AT472" t="str">
        <f t="shared" si="93"/>
        <v>y</v>
      </c>
      <c r="AU472" t="str">
        <f t="shared" si="94"/>
        <v>y</v>
      </c>
      <c r="AV472" t="str">
        <f t="shared" si="95"/>
        <v>y</v>
      </c>
      <c r="AW472" t="str">
        <f t="shared" si="96"/>
        <v>y</v>
      </c>
      <c r="AX472" t="str">
        <f t="shared" si="97"/>
        <v>y</v>
      </c>
      <c r="AZ472">
        <v>0</v>
      </c>
      <c r="BA472" s="77">
        <f t="shared" si="98"/>
        <v>0</v>
      </c>
      <c r="BC472">
        <v>0</v>
      </c>
      <c r="BD472" s="77">
        <f t="shared" si="99"/>
        <v>0</v>
      </c>
      <c r="BF472">
        <v>0</v>
      </c>
      <c r="BG472" s="107">
        <f t="shared" si="100"/>
        <v>0</v>
      </c>
      <c r="BI472">
        <v>0</v>
      </c>
      <c r="BJ472" s="107">
        <f t="shared" si="101"/>
        <v>0</v>
      </c>
      <c r="BL472">
        <v>0</v>
      </c>
      <c r="BM472" s="117">
        <f t="shared" si="102"/>
        <v>0</v>
      </c>
      <c r="BO472">
        <v>0</v>
      </c>
      <c r="BP472" s="107">
        <f t="shared" si="103"/>
        <v>0</v>
      </c>
    </row>
    <row r="473" spans="1:68">
      <c r="A473" s="48">
        <v>468</v>
      </c>
      <c r="B473" s="48"/>
      <c r="C473" s="48"/>
      <c r="D473" s="67"/>
      <c r="E473" s="67" t="s">
        <v>613</v>
      </c>
      <c r="F473" s="67"/>
      <c r="G473" s="67"/>
      <c r="H473" s="67"/>
      <c r="I473" s="67"/>
      <c r="J473" s="54">
        <v>0</v>
      </c>
      <c r="K473" s="54">
        <v>0</v>
      </c>
      <c r="L473" s="54">
        <v>0</v>
      </c>
      <c r="M473" s="54">
        <v>0</v>
      </c>
      <c r="N473" s="54">
        <v>0</v>
      </c>
      <c r="O473" s="54">
        <v>0</v>
      </c>
      <c r="P473" s="54">
        <v>0</v>
      </c>
      <c r="Q473" s="54">
        <v>0</v>
      </c>
      <c r="R473" s="54">
        <v>0</v>
      </c>
      <c r="S473" s="65">
        <v>0</v>
      </c>
      <c r="T473" s="65">
        <v>0</v>
      </c>
      <c r="U473" s="101">
        <v>0</v>
      </c>
      <c r="V473" s="77">
        <v>0</v>
      </c>
      <c r="W473" s="105">
        <v>0</v>
      </c>
      <c r="X473" s="105">
        <v>0</v>
      </c>
      <c r="Y473" s="105">
        <v>0</v>
      </c>
      <c r="Z473" s="105">
        <v>0</v>
      </c>
      <c r="AA473" s="105">
        <v>0</v>
      </c>
      <c r="AB473" s="105">
        <v>0</v>
      </c>
      <c r="AC473" s="105">
        <v>0</v>
      </c>
      <c r="AD473" s="105">
        <v>0</v>
      </c>
      <c r="AE473" s="105">
        <v>0</v>
      </c>
      <c r="AF473" s="105">
        <v>0</v>
      </c>
      <c r="AG473" s="105">
        <v>0</v>
      </c>
      <c r="AH473" s="105">
        <v>0</v>
      </c>
      <c r="AI473" s="90">
        <v>0</v>
      </c>
      <c r="AJ473" s="79">
        <f t="shared" si="91"/>
        <v>0</v>
      </c>
      <c r="AL473" s="83"/>
      <c r="AM473" s="83" t="s">
        <v>613</v>
      </c>
      <c r="AN473" s="83"/>
      <c r="AO473" s="83"/>
      <c r="AP473" s="83"/>
      <c r="AQ473" s="83"/>
      <c r="AS473" t="str">
        <f t="shared" si="92"/>
        <v>y</v>
      </c>
      <c r="AT473" t="str">
        <f t="shared" si="93"/>
        <v>y</v>
      </c>
      <c r="AU473" t="str">
        <f t="shared" si="94"/>
        <v>y</v>
      </c>
      <c r="AV473" t="str">
        <f t="shared" si="95"/>
        <v>y</v>
      </c>
      <c r="AW473" t="str">
        <f t="shared" si="96"/>
        <v>y</v>
      </c>
      <c r="AX473" t="str">
        <f t="shared" si="97"/>
        <v>y</v>
      </c>
      <c r="AZ473">
        <v>0</v>
      </c>
      <c r="BA473" s="77">
        <f t="shared" si="98"/>
        <v>0</v>
      </c>
      <c r="BC473">
        <v>0</v>
      </c>
      <c r="BD473" s="77">
        <f t="shared" si="99"/>
        <v>0</v>
      </c>
      <c r="BF473">
        <v>0</v>
      </c>
      <c r="BG473" s="107">
        <f t="shared" si="100"/>
        <v>0</v>
      </c>
      <c r="BI473">
        <v>0</v>
      </c>
      <c r="BJ473" s="107">
        <f t="shared" si="101"/>
        <v>0</v>
      </c>
      <c r="BL473">
        <v>0</v>
      </c>
      <c r="BM473" s="117">
        <f t="shared" si="102"/>
        <v>0</v>
      </c>
      <c r="BO473">
        <v>0</v>
      </c>
      <c r="BP473" s="107">
        <f t="shared" si="103"/>
        <v>0</v>
      </c>
    </row>
    <row r="474" spans="1:68">
      <c r="A474" s="48">
        <v>469</v>
      </c>
      <c r="B474" s="48"/>
      <c r="C474" s="48"/>
      <c r="D474" s="67"/>
      <c r="E474" s="67" t="s">
        <v>614</v>
      </c>
      <c r="F474" s="67"/>
      <c r="G474" s="67"/>
      <c r="H474" s="67"/>
      <c r="I474" s="67"/>
      <c r="J474" s="54">
        <v>0</v>
      </c>
      <c r="K474" s="54">
        <v>0</v>
      </c>
      <c r="L474" s="54">
        <v>0</v>
      </c>
      <c r="M474" s="54">
        <v>0</v>
      </c>
      <c r="N474" s="54">
        <v>0</v>
      </c>
      <c r="O474" s="54">
        <v>0</v>
      </c>
      <c r="P474" s="54">
        <v>0</v>
      </c>
      <c r="Q474" s="54">
        <v>0</v>
      </c>
      <c r="R474" s="54">
        <v>0</v>
      </c>
      <c r="S474" s="65">
        <v>0</v>
      </c>
      <c r="T474" s="65">
        <v>0</v>
      </c>
      <c r="U474" s="101">
        <v>0</v>
      </c>
      <c r="V474" s="77">
        <v>0</v>
      </c>
      <c r="W474" s="105">
        <v>0</v>
      </c>
      <c r="X474" s="105">
        <v>0</v>
      </c>
      <c r="Y474" s="105">
        <v>0</v>
      </c>
      <c r="Z474" s="105">
        <v>0</v>
      </c>
      <c r="AA474" s="105">
        <v>0</v>
      </c>
      <c r="AB474" s="105">
        <v>0</v>
      </c>
      <c r="AC474" s="105">
        <v>0</v>
      </c>
      <c r="AD474" s="105">
        <v>0</v>
      </c>
      <c r="AE474" s="105">
        <v>0</v>
      </c>
      <c r="AF474" s="105">
        <v>0</v>
      </c>
      <c r="AG474" s="105">
        <v>0</v>
      </c>
      <c r="AH474" s="105">
        <v>0</v>
      </c>
      <c r="AI474" s="90">
        <v>0</v>
      </c>
      <c r="AJ474" s="79">
        <f t="shared" si="91"/>
        <v>0</v>
      </c>
      <c r="AL474" s="83"/>
      <c r="AM474" s="83" t="s">
        <v>614</v>
      </c>
      <c r="AN474" s="83"/>
      <c r="AO474" s="83"/>
      <c r="AP474" s="83"/>
      <c r="AQ474" s="83"/>
      <c r="AS474" t="str">
        <f t="shared" si="92"/>
        <v>y</v>
      </c>
      <c r="AT474" t="str">
        <f t="shared" si="93"/>
        <v>y</v>
      </c>
      <c r="AU474" t="str">
        <f t="shared" si="94"/>
        <v>y</v>
      </c>
      <c r="AV474" t="str">
        <f t="shared" si="95"/>
        <v>y</v>
      </c>
      <c r="AW474" t="str">
        <f t="shared" si="96"/>
        <v>y</v>
      </c>
      <c r="AX474" t="str">
        <f t="shared" si="97"/>
        <v>y</v>
      </c>
      <c r="AZ474">
        <v>0</v>
      </c>
      <c r="BA474" s="77">
        <f t="shared" si="98"/>
        <v>0</v>
      </c>
      <c r="BC474">
        <v>0</v>
      </c>
      <c r="BD474" s="77">
        <f t="shared" si="99"/>
        <v>0</v>
      </c>
      <c r="BF474">
        <v>0</v>
      </c>
      <c r="BG474" s="107">
        <f t="shared" si="100"/>
        <v>0</v>
      </c>
      <c r="BI474">
        <v>0</v>
      </c>
      <c r="BJ474" s="107">
        <f t="shared" si="101"/>
        <v>0</v>
      </c>
      <c r="BL474">
        <v>0</v>
      </c>
      <c r="BM474" s="117">
        <f t="shared" si="102"/>
        <v>0</v>
      </c>
      <c r="BO474">
        <v>0</v>
      </c>
      <c r="BP474" s="107">
        <f t="shared" si="103"/>
        <v>0</v>
      </c>
    </row>
    <row r="475" spans="1:68">
      <c r="A475" s="48">
        <v>470</v>
      </c>
      <c r="B475" s="48"/>
      <c r="C475" s="48"/>
      <c r="D475" s="67"/>
      <c r="E475" s="67" t="s">
        <v>615</v>
      </c>
      <c r="F475" s="67"/>
      <c r="G475" s="67"/>
      <c r="H475" s="67"/>
      <c r="I475" s="67"/>
      <c r="J475" s="54">
        <v>0</v>
      </c>
      <c r="K475" s="54">
        <v>0</v>
      </c>
      <c r="L475" s="54">
        <v>0</v>
      </c>
      <c r="M475" s="54">
        <v>0</v>
      </c>
      <c r="N475" s="54">
        <v>0</v>
      </c>
      <c r="O475" s="54">
        <v>0</v>
      </c>
      <c r="P475" s="54">
        <v>0</v>
      </c>
      <c r="Q475" s="54">
        <v>0</v>
      </c>
      <c r="R475" s="54">
        <v>0</v>
      </c>
      <c r="S475" s="65">
        <v>0</v>
      </c>
      <c r="T475" s="65">
        <v>0</v>
      </c>
      <c r="U475" s="101">
        <v>0</v>
      </c>
      <c r="V475" s="77">
        <v>0</v>
      </c>
      <c r="W475" s="105">
        <v>0</v>
      </c>
      <c r="X475" s="105">
        <v>-4141349160</v>
      </c>
      <c r="Y475" s="105">
        <v>0</v>
      </c>
      <c r="Z475" s="105">
        <v>0</v>
      </c>
      <c r="AA475" s="105">
        <v>0</v>
      </c>
      <c r="AB475" s="105">
        <v>0</v>
      </c>
      <c r="AC475" s="105">
        <v>0</v>
      </c>
      <c r="AD475" s="105">
        <v>0</v>
      </c>
      <c r="AE475" s="105">
        <v>0</v>
      </c>
      <c r="AF475" s="105">
        <v>0</v>
      </c>
      <c r="AG475" s="105">
        <v>0</v>
      </c>
      <c r="AH475" s="105">
        <v>0</v>
      </c>
      <c r="AI475" s="90">
        <v>0</v>
      </c>
      <c r="AJ475" s="79">
        <f t="shared" si="91"/>
        <v>0</v>
      </c>
      <c r="AL475" s="83"/>
      <c r="AM475" s="83" t="s">
        <v>615</v>
      </c>
      <c r="AN475" s="83"/>
      <c r="AO475" s="83"/>
      <c r="AP475" s="83"/>
      <c r="AQ475" s="83"/>
      <c r="AS475" t="str">
        <f t="shared" si="92"/>
        <v>y</v>
      </c>
      <c r="AT475" t="str">
        <f t="shared" si="93"/>
        <v>y</v>
      </c>
      <c r="AU475" t="str">
        <f t="shared" si="94"/>
        <v>y</v>
      </c>
      <c r="AV475" t="str">
        <f t="shared" si="95"/>
        <v>y</v>
      </c>
      <c r="AW475" t="str">
        <f t="shared" si="96"/>
        <v>y</v>
      </c>
      <c r="AX475" t="str">
        <f t="shared" si="97"/>
        <v>y</v>
      </c>
      <c r="AZ475">
        <v>0</v>
      </c>
      <c r="BA475" s="77">
        <f t="shared" si="98"/>
        <v>0</v>
      </c>
      <c r="BC475">
        <v>0</v>
      </c>
      <c r="BD475" s="77">
        <f t="shared" si="99"/>
        <v>0</v>
      </c>
      <c r="BF475">
        <v>0</v>
      </c>
      <c r="BG475" s="107">
        <f t="shared" si="100"/>
        <v>0</v>
      </c>
      <c r="BI475">
        <v>0</v>
      </c>
      <c r="BJ475" s="107">
        <f t="shared" si="101"/>
        <v>0</v>
      </c>
      <c r="BL475">
        <v>0</v>
      </c>
      <c r="BM475" s="117">
        <f t="shared" si="102"/>
        <v>0</v>
      </c>
      <c r="BO475">
        <v>0</v>
      </c>
      <c r="BP475" s="107">
        <f t="shared" si="103"/>
        <v>0</v>
      </c>
    </row>
    <row r="476" spans="1:68">
      <c r="A476" s="48">
        <v>471</v>
      </c>
      <c r="B476" s="48"/>
      <c r="C476" s="48"/>
      <c r="D476" s="67"/>
      <c r="E476" s="67" t="s">
        <v>616</v>
      </c>
      <c r="F476" s="67"/>
      <c r="G476" s="67"/>
      <c r="H476" s="67"/>
      <c r="I476" s="67"/>
      <c r="J476" s="54">
        <v>-263023684250</v>
      </c>
      <c r="K476" s="54">
        <v>-274657020330</v>
      </c>
      <c r="L476" s="54">
        <v>-277547547615</v>
      </c>
      <c r="M476" s="54">
        <v>-340491560576</v>
      </c>
      <c r="N476" s="54">
        <v>-339956905609</v>
      </c>
      <c r="O476" s="54">
        <v>-345706396349</v>
      </c>
      <c r="P476" s="54">
        <v>-344533687861</v>
      </c>
      <c r="Q476" s="54">
        <v>-426076263948</v>
      </c>
      <c r="R476" s="54">
        <v>-452930221169</v>
      </c>
      <c r="S476" s="65">
        <v>-453823784218</v>
      </c>
      <c r="T476" s="65">
        <v>-452009007233</v>
      </c>
      <c r="U476" s="101">
        <v>-595845956854</v>
      </c>
      <c r="V476" s="77">
        <v>-591878149677</v>
      </c>
      <c r="W476" s="105">
        <v>-663238055753</v>
      </c>
      <c r="X476" s="105">
        <v>-1011461559466</v>
      </c>
      <c r="Y476" s="105">
        <v>-1092448554926</v>
      </c>
      <c r="Z476" s="105">
        <v>-1111674787438</v>
      </c>
      <c r="AA476" s="105">
        <v>-1131771620789</v>
      </c>
      <c r="AB476" s="105">
        <v>-1118747292147</v>
      </c>
      <c r="AC476" s="105">
        <v>-1261245903994</v>
      </c>
      <c r="AD476" s="105">
        <v>-1312753487549</v>
      </c>
      <c r="AE476" s="105">
        <v>-1329640380923</v>
      </c>
      <c r="AF476" s="105">
        <v>-1326468043193</v>
      </c>
      <c r="AG476" s="105">
        <v>-1092448554926</v>
      </c>
      <c r="AH476" s="105">
        <v>-1353515264922</v>
      </c>
      <c r="AI476" s="90">
        <v>-1353515264922</v>
      </c>
      <c r="AJ476" s="79">
        <f t="shared" si="91"/>
        <v>0</v>
      </c>
      <c r="AL476" s="83"/>
      <c r="AM476" s="83" t="s">
        <v>616</v>
      </c>
      <c r="AN476" s="83"/>
      <c r="AO476" s="83"/>
      <c r="AP476" s="83"/>
      <c r="AQ476" s="83"/>
      <c r="AS476" t="str">
        <f t="shared" si="92"/>
        <v>y</v>
      </c>
      <c r="AT476" t="str">
        <f t="shared" si="93"/>
        <v>y</v>
      </c>
      <c r="AU476" t="str">
        <f t="shared" si="94"/>
        <v>y</v>
      </c>
      <c r="AV476" t="str">
        <f t="shared" si="95"/>
        <v>y</v>
      </c>
      <c r="AW476" t="str">
        <f t="shared" si="96"/>
        <v>y</v>
      </c>
      <c r="AX476" t="str">
        <f t="shared" si="97"/>
        <v>y</v>
      </c>
      <c r="AZ476">
        <v>-591878149677</v>
      </c>
      <c r="BA476" s="77">
        <f t="shared" si="98"/>
        <v>0</v>
      </c>
      <c r="BC476">
        <v>-591878149677</v>
      </c>
      <c r="BD476" s="77">
        <f t="shared" si="99"/>
        <v>0</v>
      </c>
      <c r="BF476">
        <v>-1111674787438</v>
      </c>
      <c r="BG476" s="107">
        <f t="shared" si="100"/>
        <v>0</v>
      </c>
      <c r="BI476">
        <v>-1131771620789</v>
      </c>
      <c r="BJ476" s="107">
        <f t="shared" si="101"/>
        <v>0</v>
      </c>
      <c r="BL476">
        <v>-1261245903994</v>
      </c>
      <c r="BM476" s="117">
        <f t="shared" si="102"/>
        <v>0</v>
      </c>
      <c r="BO476">
        <v>-1312753487549</v>
      </c>
      <c r="BP476" s="107">
        <f t="shared" si="103"/>
        <v>0</v>
      </c>
    </row>
    <row r="477" spans="1:68">
      <c r="A477" s="48">
        <v>472</v>
      </c>
      <c r="B477" s="48"/>
      <c r="C477" s="48"/>
      <c r="D477" s="67" t="s">
        <v>238</v>
      </c>
      <c r="E477" s="67"/>
      <c r="F477" s="67"/>
      <c r="G477" s="67"/>
      <c r="H477" s="67"/>
      <c r="I477" s="67"/>
      <c r="J477" s="54">
        <v>30040405620</v>
      </c>
      <c r="K477" s="54">
        <v>22402457523</v>
      </c>
      <c r="L477" s="54">
        <v>80830489230</v>
      </c>
      <c r="M477" s="54">
        <v>11700509260.860001</v>
      </c>
      <c r="N477" s="54">
        <v>57383397187.998016</v>
      </c>
      <c r="O477" s="54">
        <v>0</v>
      </c>
      <c r="P477" s="54">
        <v>0</v>
      </c>
      <c r="Q477" s="54">
        <v>0</v>
      </c>
      <c r="R477" s="54">
        <v>0</v>
      </c>
      <c r="S477" s="65">
        <v>95767348463</v>
      </c>
      <c r="T477" s="65">
        <v>125910088125</v>
      </c>
      <c r="U477" s="101">
        <v>106788035977</v>
      </c>
      <c r="V477" s="77">
        <v>187219169921</v>
      </c>
      <c r="W477" s="105">
        <v>149139547519</v>
      </c>
      <c r="X477" s="105">
        <v>264812653155.39084</v>
      </c>
      <c r="Y477" s="105">
        <v>254005456156.03601</v>
      </c>
      <c r="Z477" s="105">
        <v>332392656093.36664</v>
      </c>
      <c r="AA477" s="105">
        <v>250245906146</v>
      </c>
      <c r="AB477" s="105">
        <v>253088430465</v>
      </c>
      <c r="AC477" s="105">
        <v>288568425084</v>
      </c>
      <c r="AD477" s="105">
        <v>205486718317</v>
      </c>
      <c r="AE477" s="105">
        <v>182565536239</v>
      </c>
      <c r="AF477" s="105">
        <v>200169952321</v>
      </c>
      <c r="AG477" s="105">
        <v>254005456156.03601</v>
      </c>
      <c r="AH477" s="105">
        <v>52852417451</v>
      </c>
      <c r="AI477" s="90">
        <v>52852417451</v>
      </c>
      <c r="AJ477" s="79">
        <f t="shared" si="91"/>
        <v>0</v>
      </c>
      <c r="AL477" s="83" t="s">
        <v>238</v>
      </c>
      <c r="AM477" s="83"/>
      <c r="AN477" s="83"/>
      <c r="AO477" s="83"/>
      <c r="AP477" s="83"/>
      <c r="AQ477" s="83"/>
      <c r="AS477" t="str">
        <f t="shared" si="92"/>
        <v>y</v>
      </c>
      <c r="AT477" t="str">
        <f t="shared" si="93"/>
        <v>y</v>
      </c>
      <c r="AU477" t="str">
        <f t="shared" si="94"/>
        <v>y</v>
      </c>
      <c r="AV477" t="str">
        <f t="shared" si="95"/>
        <v>y</v>
      </c>
      <c r="AW477" t="str">
        <f t="shared" si="96"/>
        <v>y</v>
      </c>
      <c r="AX477" t="str">
        <f t="shared" si="97"/>
        <v>y</v>
      </c>
      <c r="AZ477">
        <v>187219169921</v>
      </c>
      <c r="BA477" s="77">
        <f t="shared" si="98"/>
        <v>0</v>
      </c>
      <c r="BC477">
        <v>187219169921</v>
      </c>
      <c r="BD477" s="77">
        <f t="shared" si="99"/>
        <v>0</v>
      </c>
      <c r="BF477">
        <v>332392656093.36664</v>
      </c>
      <c r="BG477" s="107">
        <f t="shared" si="100"/>
        <v>0</v>
      </c>
      <c r="BI477">
        <v>250244892175</v>
      </c>
      <c r="BJ477" s="107">
        <f t="shared" si="101"/>
        <v>-1013971</v>
      </c>
      <c r="BL477">
        <v>288562338382</v>
      </c>
      <c r="BM477" s="117">
        <f t="shared" si="102"/>
        <v>-6086702</v>
      </c>
      <c r="BO477">
        <v>205486718317</v>
      </c>
      <c r="BP477" s="107">
        <f t="shared" si="103"/>
        <v>0</v>
      </c>
    </row>
    <row r="478" spans="1:68">
      <c r="A478" s="48">
        <v>473</v>
      </c>
      <c r="B478" s="48"/>
      <c r="C478" s="48"/>
      <c r="D478" s="66" t="s">
        <v>240</v>
      </c>
      <c r="E478" s="66"/>
      <c r="F478" s="66"/>
      <c r="G478" s="66"/>
      <c r="H478" s="66"/>
      <c r="I478" s="66"/>
      <c r="J478" s="54">
        <v>11936414727686</v>
      </c>
      <c r="K478" s="54">
        <v>12113270002442</v>
      </c>
      <c r="L478" s="54">
        <v>11688827944595.537</v>
      </c>
      <c r="M478" s="54">
        <v>7644072934637.9561</v>
      </c>
      <c r="N478" s="54">
        <v>10908339114978</v>
      </c>
      <c r="O478" s="54">
        <v>10520726379963.465</v>
      </c>
      <c r="P478" s="54">
        <v>10784154894235.395</v>
      </c>
      <c r="Q478" s="54">
        <v>8651983306004</v>
      </c>
      <c r="R478" s="54">
        <v>9691737028655</v>
      </c>
      <c r="S478" s="65">
        <v>12887377381151</v>
      </c>
      <c r="T478" s="65">
        <v>10871961354484</v>
      </c>
      <c r="U478" s="101">
        <v>7832701429215</v>
      </c>
      <c r="V478" s="77">
        <v>10172357182000</v>
      </c>
      <c r="W478" s="105">
        <v>12478259647683</v>
      </c>
      <c r="X478" s="105">
        <v>30127608975161.871</v>
      </c>
      <c r="Y478" s="105">
        <v>24525683280195</v>
      </c>
      <c r="Z478" s="105">
        <v>33034710234445.445</v>
      </c>
      <c r="AA478" s="105">
        <v>25157907327059</v>
      </c>
      <c r="AB478" s="105">
        <v>26389252837514</v>
      </c>
      <c r="AC478" s="105">
        <v>26280371790499</v>
      </c>
      <c r="AD478" s="105">
        <v>28195751330800</v>
      </c>
      <c r="AE478" s="105">
        <v>26725057551014</v>
      </c>
      <c r="AF478" s="105">
        <v>29605807107261</v>
      </c>
      <c r="AG478" s="105">
        <v>24525683280195</v>
      </c>
      <c r="AH478" s="105">
        <v>23900956466902</v>
      </c>
      <c r="AI478" s="90">
        <v>23900956466902</v>
      </c>
      <c r="AJ478" s="79">
        <f t="shared" si="91"/>
        <v>0</v>
      </c>
      <c r="AL478" s="82" t="s">
        <v>240</v>
      </c>
      <c r="AM478" s="82"/>
      <c r="AN478" s="82"/>
      <c r="AO478" s="82"/>
      <c r="AP478" s="82"/>
      <c r="AQ478" s="82"/>
      <c r="AS478" t="str">
        <f t="shared" si="92"/>
        <v>y</v>
      </c>
      <c r="AT478" t="str">
        <f t="shared" si="93"/>
        <v>y</v>
      </c>
      <c r="AU478" t="str">
        <f t="shared" si="94"/>
        <v>y</v>
      </c>
      <c r="AV478" t="str">
        <f t="shared" si="95"/>
        <v>y</v>
      </c>
      <c r="AW478" t="str">
        <f t="shared" si="96"/>
        <v>y</v>
      </c>
      <c r="AX478" t="str">
        <f t="shared" si="97"/>
        <v>y</v>
      </c>
      <c r="AZ478">
        <v>10172357182000</v>
      </c>
      <c r="BA478" s="77">
        <f t="shared" si="98"/>
        <v>0</v>
      </c>
      <c r="BC478">
        <v>10172357182000</v>
      </c>
      <c r="BD478" s="77">
        <f t="shared" si="99"/>
        <v>0</v>
      </c>
      <c r="BF478">
        <v>33034710234445.445</v>
      </c>
      <c r="BG478" s="107">
        <f t="shared" si="100"/>
        <v>0</v>
      </c>
      <c r="BI478">
        <v>25119004208397</v>
      </c>
      <c r="BJ478" s="107">
        <f t="shared" si="101"/>
        <v>-38903118662</v>
      </c>
      <c r="BL478">
        <v>26254370452511</v>
      </c>
      <c r="BM478" s="117">
        <f t="shared" si="102"/>
        <v>-26001337988</v>
      </c>
      <c r="BO478">
        <v>28195751330800</v>
      </c>
      <c r="BP478" s="107">
        <f t="shared" si="103"/>
        <v>0</v>
      </c>
    </row>
    <row r="479" spans="1:68">
      <c r="A479" s="48">
        <v>474</v>
      </c>
      <c r="B479" s="48"/>
      <c r="C479" s="48"/>
      <c r="D479" s="69"/>
      <c r="E479" s="69" t="s">
        <v>241</v>
      </c>
      <c r="F479" s="69"/>
      <c r="G479" s="69"/>
      <c r="H479" s="69"/>
      <c r="I479" s="69"/>
      <c r="J479" s="54">
        <v>-992342395</v>
      </c>
      <c r="K479" s="54">
        <v>-2178270032</v>
      </c>
      <c r="L479" s="54">
        <v>-1996948431</v>
      </c>
      <c r="M479" s="54">
        <v>-1922259197</v>
      </c>
      <c r="N479" s="54">
        <v>-1704492869</v>
      </c>
      <c r="O479" s="54">
        <v>-1417545336</v>
      </c>
      <c r="P479" s="54">
        <v>-1299218718</v>
      </c>
      <c r="Q479" s="54">
        <v>-1161796923</v>
      </c>
      <c r="R479" s="54">
        <v>-772464801</v>
      </c>
      <c r="S479" s="65">
        <v>-685884546</v>
      </c>
      <c r="T479" s="65">
        <v>-493864959</v>
      </c>
      <c r="U479" s="101">
        <v>-431644977</v>
      </c>
      <c r="V479" s="77">
        <v>-343219352</v>
      </c>
      <c r="W479" s="105">
        <v>-391012771</v>
      </c>
      <c r="X479" s="105">
        <v>-666000013</v>
      </c>
      <c r="Y479" s="105">
        <v>-943887384</v>
      </c>
      <c r="Z479" s="105">
        <v>-743258234</v>
      </c>
      <c r="AA479" s="105">
        <v>-818342869</v>
      </c>
      <c r="AB479" s="105">
        <v>-1024004236</v>
      </c>
      <c r="AC479" s="105">
        <v>-894784824</v>
      </c>
      <c r="AD479" s="105">
        <v>-764320557</v>
      </c>
      <c r="AE479" s="105">
        <v>-816475650</v>
      </c>
      <c r="AF479" s="105">
        <v>-962684321</v>
      </c>
      <c r="AG479" s="105">
        <v>-943887384</v>
      </c>
      <c r="AH479" s="105">
        <v>-1164330993</v>
      </c>
      <c r="AI479" s="90">
        <v>-1164330993</v>
      </c>
      <c r="AJ479" s="79">
        <f t="shared" si="91"/>
        <v>0</v>
      </c>
      <c r="AL479" s="83"/>
      <c r="AM479" s="83" t="s">
        <v>241</v>
      </c>
      <c r="AN479" s="83"/>
      <c r="AO479" s="83"/>
      <c r="AP479" s="83"/>
      <c r="AQ479" s="83"/>
      <c r="AS479" t="str">
        <f t="shared" si="92"/>
        <v>y</v>
      </c>
      <c r="AT479" t="str">
        <f t="shared" si="93"/>
        <v>y</v>
      </c>
      <c r="AU479" t="str">
        <f t="shared" si="94"/>
        <v>y</v>
      </c>
      <c r="AV479" t="str">
        <f t="shared" si="95"/>
        <v>y</v>
      </c>
      <c r="AW479" t="str">
        <f t="shared" si="96"/>
        <v>y</v>
      </c>
      <c r="AX479" t="str">
        <f t="shared" si="97"/>
        <v>y</v>
      </c>
      <c r="AZ479">
        <v>-343219352</v>
      </c>
      <c r="BA479" s="77">
        <f t="shared" si="98"/>
        <v>0</v>
      </c>
      <c r="BC479">
        <v>-343219352</v>
      </c>
      <c r="BD479" s="77">
        <f t="shared" si="99"/>
        <v>0</v>
      </c>
      <c r="BF479">
        <v>-743258234</v>
      </c>
      <c r="BG479" s="107">
        <f t="shared" si="100"/>
        <v>0</v>
      </c>
      <c r="BI479">
        <v>-818342869</v>
      </c>
      <c r="BJ479" s="107">
        <f t="shared" si="101"/>
        <v>0</v>
      </c>
      <c r="BL479">
        <v>-894784824</v>
      </c>
      <c r="BM479" s="117">
        <f t="shared" si="102"/>
        <v>0</v>
      </c>
      <c r="BO479">
        <v>-764320557</v>
      </c>
      <c r="BP479" s="107">
        <f t="shared" si="103"/>
        <v>0</v>
      </c>
    </row>
    <row r="480" spans="1:68">
      <c r="A480" s="48">
        <v>475</v>
      </c>
      <c r="B480" s="48"/>
      <c r="C480" s="48"/>
      <c r="D480" s="69"/>
      <c r="E480" s="69" t="s">
        <v>242</v>
      </c>
      <c r="F480" s="69"/>
      <c r="G480" s="69"/>
      <c r="H480" s="69"/>
      <c r="I480" s="69"/>
      <c r="J480" s="54">
        <v>0</v>
      </c>
      <c r="K480" s="54">
        <v>0</v>
      </c>
      <c r="L480" s="54">
        <v>0</v>
      </c>
      <c r="M480" s="54">
        <v>0</v>
      </c>
      <c r="N480" s="54">
        <v>0</v>
      </c>
      <c r="O480" s="54">
        <v>0</v>
      </c>
      <c r="P480" s="54">
        <v>0</v>
      </c>
      <c r="Q480" s="54">
        <v>0</v>
      </c>
      <c r="R480" s="54">
        <v>0</v>
      </c>
      <c r="S480" s="65">
        <v>0</v>
      </c>
      <c r="T480" s="65">
        <v>0</v>
      </c>
      <c r="U480" s="101">
        <v>0</v>
      </c>
      <c r="V480" s="77">
        <v>0</v>
      </c>
      <c r="W480" s="105">
        <v>0</v>
      </c>
      <c r="X480" s="105">
        <v>0</v>
      </c>
      <c r="Y480" s="105">
        <v>0</v>
      </c>
      <c r="Z480" s="105">
        <v>0</v>
      </c>
      <c r="AA480" s="105">
        <v>0</v>
      </c>
      <c r="AB480" s="105">
        <v>0</v>
      </c>
      <c r="AC480" s="105">
        <v>0</v>
      </c>
      <c r="AD480" s="105">
        <v>0</v>
      </c>
      <c r="AE480" s="105">
        <v>0</v>
      </c>
      <c r="AF480" s="105">
        <v>0</v>
      </c>
      <c r="AG480" s="105">
        <v>0</v>
      </c>
      <c r="AH480" s="105">
        <v>0</v>
      </c>
      <c r="AI480" s="90">
        <v>0</v>
      </c>
      <c r="AJ480" s="79">
        <f t="shared" si="91"/>
        <v>0</v>
      </c>
      <c r="AL480" s="83"/>
      <c r="AM480" s="83" t="s">
        <v>242</v>
      </c>
      <c r="AN480" s="83"/>
      <c r="AO480" s="83"/>
      <c r="AP480" s="83"/>
      <c r="AQ480" s="83"/>
      <c r="AS480" t="str">
        <f t="shared" si="92"/>
        <v>y</v>
      </c>
      <c r="AT480" t="str">
        <f t="shared" si="93"/>
        <v>y</v>
      </c>
      <c r="AU480" t="str">
        <f t="shared" si="94"/>
        <v>y</v>
      </c>
      <c r="AV480" t="str">
        <f t="shared" si="95"/>
        <v>y</v>
      </c>
      <c r="AW480" t="str">
        <f t="shared" si="96"/>
        <v>y</v>
      </c>
      <c r="AX480" t="str">
        <f t="shared" si="97"/>
        <v>y</v>
      </c>
      <c r="AZ480">
        <v>0</v>
      </c>
      <c r="BA480" s="77">
        <f t="shared" si="98"/>
        <v>0</v>
      </c>
      <c r="BC480">
        <v>0</v>
      </c>
      <c r="BD480" s="77">
        <f t="shared" si="99"/>
        <v>0</v>
      </c>
      <c r="BF480">
        <v>0</v>
      </c>
      <c r="BG480" s="107">
        <f t="shared" si="100"/>
        <v>0</v>
      </c>
      <c r="BI480">
        <v>0</v>
      </c>
      <c r="BJ480" s="107">
        <f t="shared" si="101"/>
        <v>0</v>
      </c>
      <c r="BL480">
        <v>0</v>
      </c>
      <c r="BM480" s="117">
        <f t="shared" si="102"/>
        <v>0</v>
      </c>
      <c r="BO480">
        <v>0</v>
      </c>
      <c r="BP480" s="107">
        <f t="shared" si="103"/>
        <v>0</v>
      </c>
    </row>
    <row r="481" spans="1:68">
      <c r="A481" s="48">
        <v>476</v>
      </c>
      <c r="B481" s="48"/>
      <c r="C481" s="48"/>
      <c r="D481" s="66"/>
      <c r="E481" s="66" t="s">
        <v>243</v>
      </c>
      <c r="F481" s="66"/>
      <c r="G481" s="66"/>
      <c r="H481" s="66"/>
      <c r="I481" s="66"/>
      <c r="J481" s="54">
        <v>0</v>
      </c>
      <c r="K481" s="54">
        <v>0</v>
      </c>
      <c r="L481" s="54">
        <v>0</v>
      </c>
      <c r="M481" s="54">
        <v>0</v>
      </c>
      <c r="N481" s="54">
        <v>0</v>
      </c>
      <c r="O481" s="54">
        <v>0</v>
      </c>
      <c r="P481" s="54">
        <v>0</v>
      </c>
      <c r="Q481" s="54">
        <v>0</v>
      </c>
      <c r="R481" s="54">
        <v>0</v>
      </c>
      <c r="S481" s="65">
        <v>0</v>
      </c>
      <c r="T481" s="65">
        <v>0</v>
      </c>
      <c r="U481" s="101">
        <v>0</v>
      </c>
      <c r="V481" s="77">
        <v>0</v>
      </c>
      <c r="W481" s="105">
        <v>0</v>
      </c>
      <c r="X481" s="105">
        <v>0</v>
      </c>
      <c r="Y481" s="105">
        <v>0</v>
      </c>
      <c r="Z481" s="105">
        <v>0</v>
      </c>
      <c r="AA481" s="105">
        <v>0</v>
      </c>
      <c r="AB481" s="105">
        <v>0</v>
      </c>
      <c r="AC481" s="105">
        <v>0</v>
      </c>
      <c r="AD481" s="105">
        <v>0</v>
      </c>
      <c r="AE481" s="105">
        <v>0</v>
      </c>
      <c r="AF481" s="105">
        <v>0</v>
      </c>
      <c r="AG481" s="105">
        <v>0</v>
      </c>
      <c r="AH481" s="105">
        <v>0</v>
      </c>
      <c r="AI481" s="90">
        <v>0</v>
      </c>
      <c r="AJ481" s="79">
        <f t="shared" si="91"/>
        <v>0</v>
      </c>
      <c r="AL481" s="82"/>
      <c r="AM481" s="82" t="s">
        <v>243</v>
      </c>
      <c r="AN481" s="82"/>
      <c r="AO481" s="82"/>
      <c r="AP481" s="82"/>
      <c r="AQ481" s="82"/>
      <c r="AS481" t="str">
        <f t="shared" si="92"/>
        <v>y</v>
      </c>
      <c r="AT481" t="str">
        <f t="shared" si="93"/>
        <v>y</v>
      </c>
      <c r="AU481" t="str">
        <f t="shared" si="94"/>
        <v>y</v>
      </c>
      <c r="AV481" t="str">
        <f t="shared" si="95"/>
        <v>y</v>
      </c>
      <c r="AW481" t="str">
        <f t="shared" si="96"/>
        <v>y</v>
      </c>
      <c r="AX481" t="str">
        <f t="shared" si="97"/>
        <v>y</v>
      </c>
      <c r="AZ481">
        <v>0</v>
      </c>
      <c r="BA481" s="77">
        <f t="shared" si="98"/>
        <v>0</v>
      </c>
      <c r="BC481">
        <v>0</v>
      </c>
      <c r="BD481" s="77">
        <f t="shared" si="99"/>
        <v>0</v>
      </c>
      <c r="BF481">
        <v>0</v>
      </c>
      <c r="BG481" s="107">
        <f t="shared" si="100"/>
        <v>0</v>
      </c>
      <c r="BI481">
        <v>0</v>
      </c>
      <c r="BJ481" s="107">
        <f t="shared" si="101"/>
        <v>0</v>
      </c>
      <c r="BL481">
        <v>0</v>
      </c>
      <c r="BM481" s="117">
        <f t="shared" si="102"/>
        <v>0</v>
      </c>
      <c r="BO481">
        <v>0</v>
      </c>
      <c r="BP481" s="107">
        <f t="shared" si="103"/>
        <v>0</v>
      </c>
    </row>
    <row r="482" spans="1:68">
      <c r="A482" s="48">
        <v>477</v>
      </c>
      <c r="B482" s="48"/>
      <c r="C482" s="48"/>
      <c r="D482" s="67"/>
      <c r="E482" s="67"/>
      <c r="F482" s="67" t="s">
        <v>617</v>
      </c>
      <c r="G482" s="67"/>
      <c r="H482" s="67"/>
      <c r="I482" s="67"/>
      <c r="J482" s="54">
        <v>0</v>
      </c>
      <c r="K482" s="54">
        <v>0</v>
      </c>
      <c r="L482" s="54">
        <v>0</v>
      </c>
      <c r="M482" s="54">
        <v>0</v>
      </c>
      <c r="N482" s="54">
        <v>0</v>
      </c>
      <c r="O482" s="54">
        <v>0</v>
      </c>
      <c r="P482" s="54">
        <v>0</v>
      </c>
      <c r="Q482" s="54">
        <v>0</v>
      </c>
      <c r="R482" s="54">
        <v>0</v>
      </c>
      <c r="S482" s="65">
        <v>0</v>
      </c>
      <c r="T482" s="65">
        <v>0</v>
      </c>
      <c r="U482" s="101">
        <v>0</v>
      </c>
      <c r="V482" s="77">
        <v>0</v>
      </c>
      <c r="W482" s="105">
        <v>0</v>
      </c>
      <c r="X482" s="105">
        <v>0</v>
      </c>
      <c r="Y482" s="105">
        <v>0</v>
      </c>
      <c r="Z482" s="105">
        <v>0</v>
      </c>
      <c r="AA482" s="105">
        <v>0</v>
      </c>
      <c r="AB482" s="105">
        <v>0</v>
      </c>
      <c r="AC482" s="105">
        <v>0</v>
      </c>
      <c r="AD482" s="105">
        <v>0</v>
      </c>
      <c r="AE482" s="105">
        <v>0</v>
      </c>
      <c r="AF482" s="105">
        <v>0</v>
      </c>
      <c r="AG482" s="105">
        <v>0</v>
      </c>
      <c r="AH482" s="105">
        <v>0</v>
      </c>
      <c r="AI482" s="90">
        <v>0</v>
      </c>
      <c r="AJ482" s="79">
        <f t="shared" si="91"/>
        <v>0</v>
      </c>
      <c r="AL482" s="83"/>
      <c r="AM482" s="83"/>
      <c r="AN482" s="83" t="s">
        <v>617</v>
      </c>
      <c r="AO482" s="83"/>
      <c r="AP482" s="83"/>
      <c r="AQ482" s="83"/>
      <c r="AS482" t="str">
        <f t="shared" si="92"/>
        <v>y</v>
      </c>
      <c r="AT482" t="str">
        <f t="shared" si="93"/>
        <v>y</v>
      </c>
      <c r="AU482" t="str">
        <f t="shared" si="94"/>
        <v>y</v>
      </c>
      <c r="AV482" t="str">
        <f t="shared" si="95"/>
        <v>y</v>
      </c>
      <c r="AW482" t="str">
        <f t="shared" si="96"/>
        <v>y</v>
      </c>
      <c r="AX482" t="str">
        <f t="shared" si="97"/>
        <v>y</v>
      </c>
      <c r="AZ482">
        <v>0</v>
      </c>
      <c r="BA482" s="77">
        <f t="shared" si="98"/>
        <v>0</v>
      </c>
      <c r="BC482">
        <v>0</v>
      </c>
      <c r="BD482" s="77">
        <f t="shared" si="99"/>
        <v>0</v>
      </c>
      <c r="BF482">
        <v>0</v>
      </c>
      <c r="BG482" s="107">
        <f t="shared" si="100"/>
        <v>0</v>
      </c>
      <c r="BI482">
        <v>0</v>
      </c>
      <c r="BJ482" s="107">
        <f t="shared" si="101"/>
        <v>0</v>
      </c>
      <c r="BL482">
        <v>0</v>
      </c>
      <c r="BM482" s="117">
        <f t="shared" si="102"/>
        <v>0</v>
      </c>
      <c r="BO482">
        <v>0</v>
      </c>
      <c r="BP482" s="107">
        <f t="shared" si="103"/>
        <v>0</v>
      </c>
    </row>
    <row r="483" spans="1:68">
      <c r="A483" s="48">
        <v>478</v>
      </c>
      <c r="B483" s="48"/>
      <c r="C483" s="48"/>
      <c r="D483" s="67"/>
      <c r="E483" s="67"/>
      <c r="F483" s="67" t="s">
        <v>618</v>
      </c>
      <c r="G483" s="67"/>
      <c r="H483" s="67"/>
      <c r="I483" s="67"/>
      <c r="J483" s="54">
        <v>0</v>
      </c>
      <c r="K483" s="54">
        <v>0</v>
      </c>
      <c r="L483" s="54">
        <v>0</v>
      </c>
      <c r="M483" s="54">
        <v>0</v>
      </c>
      <c r="N483" s="54">
        <v>0</v>
      </c>
      <c r="O483" s="54">
        <v>0</v>
      </c>
      <c r="P483" s="54">
        <v>0</v>
      </c>
      <c r="Q483" s="54">
        <v>0</v>
      </c>
      <c r="R483" s="54">
        <v>0</v>
      </c>
      <c r="S483" s="65">
        <v>0</v>
      </c>
      <c r="T483" s="65">
        <v>0</v>
      </c>
      <c r="U483" s="101">
        <v>0</v>
      </c>
      <c r="V483" s="77">
        <v>0</v>
      </c>
      <c r="W483" s="105">
        <v>0</v>
      </c>
      <c r="X483" s="105">
        <v>0</v>
      </c>
      <c r="Y483" s="105">
        <v>0</v>
      </c>
      <c r="Z483" s="105">
        <v>0</v>
      </c>
      <c r="AA483" s="105">
        <v>0</v>
      </c>
      <c r="AB483" s="105">
        <v>0</v>
      </c>
      <c r="AC483" s="105">
        <v>0</v>
      </c>
      <c r="AD483" s="105">
        <v>0</v>
      </c>
      <c r="AE483" s="105">
        <v>0</v>
      </c>
      <c r="AF483" s="105">
        <v>0</v>
      </c>
      <c r="AG483" s="105">
        <v>0</v>
      </c>
      <c r="AH483" s="105">
        <v>0</v>
      </c>
      <c r="AI483" s="90">
        <v>0</v>
      </c>
      <c r="AJ483" s="79">
        <f t="shared" si="91"/>
        <v>0</v>
      </c>
      <c r="AL483" s="83"/>
      <c r="AM483" s="83"/>
      <c r="AN483" s="83" t="s">
        <v>618</v>
      </c>
      <c r="AO483" s="83"/>
      <c r="AP483" s="83"/>
      <c r="AQ483" s="83"/>
      <c r="AS483" t="str">
        <f t="shared" si="92"/>
        <v>y</v>
      </c>
      <c r="AT483" t="str">
        <f t="shared" si="93"/>
        <v>y</v>
      </c>
      <c r="AU483" t="str">
        <f t="shared" si="94"/>
        <v>y</v>
      </c>
      <c r="AV483" t="str">
        <f t="shared" si="95"/>
        <v>y</v>
      </c>
      <c r="AW483" t="str">
        <f t="shared" si="96"/>
        <v>y</v>
      </c>
      <c r="AX483" t="str">
        <f t="shared" si="97"/>
        <v>y</v>
      </c>
      <c r="AZ483">
        <v>0</v>
      </c>
      <c r="BA483" s="77">
        <f t="shared" si="98"/>
        <v>0</v>
      </c>
      <c r="BC483">
        <v>0</v>
      </c>
      <c r="BD483" s="77">
        <f t="shared" si="99"/>
        <v>0</v>
      </c>
      <c r="BF483">
        <v>0</v>
      </c>
      <c r="BG483" s="107">
        <f t="shared" si="100"/>
        <v>0</v>
      </c>
      <c r="BI483">
        <v>0</v>
      </c>
      <c r="BJ483" s="107">
        <f t="shared" si="101"/>
        <v>0</v>
      </c>
      <c r="BL483">
        <v>0</v>
      </c>
      <c r="BM483" s="117">
        <f t="shared" si="102"/>
        <v>0</v>
      </c>
      <c r="BO483">
        <v>0</v>
      </c>
      <c r="BP483" s="107">
        <f t="shared" si="103"/>
        <v>0</v>
      </c>
    </row>
    <row r="484" spans="1:68">
      <c r="A484" s="48">
        <v>479</v>
      </c>
      <c r="B484" s="48"/>
      <c r="C484" s="48"/>
      <c r="D484" s="67"/>
      <c r="E484" s="67"/>
      <c r="F484" s="67" t="s">
        <v>619</v>
      </c>
      <c r="G484" s="67"/>
      <c r="H484" s="67"/>
      <c r="I484" s="67"/>
      <c r="J484" s="54">
        <v>0</v>
      </c>
      <c r="K484" s="54">
        <v>0</v>
      </c>
      <c r="L484" s="54">
        <v>0</v>
      </c>
      <c r="M484" s="54">
        <v>0</v>
      </c>
      <c r="N484" s="54">
        <v>0</v>
      </c>
      <c r="O484" s="54">
        <v>0</v>
      </c>
      <c r="P484" s="54">
        <v>0</v>
      </c>
      <c r="Q484" s="54">
        <v>0</v>
      </c>
      <c r="R484" s="54">
        <v>0</v>
      </c>
      <c r="S484" s="65">
        <v>0</v>
      </c>
      <c r="T484" s="65">
        <v>0</v>
      </c>
      <c r="U484" s="101">
        <v>0</v>
      </c>
      <c r="V484" s="77">
        <v>0</v>
      </c>
      <c r="W484" s="105">
        <v>0</v>
      </c>
      <c r="X484" s="105">
        <v>0</v>
      </c>
      <c r="Y484" s="105">
        <v>0</v>
      </c>
      <c r="Z484" s="105">
        <v>0</v>
      </c>
      <c r="AA484" s="105">
        <v>0</v>
      </c>
      <c r="AB484" s="105">
        <v>0</v>
      </c>
      <c r="AC484" s="105">
        <v>0</v>
      </c>
      <c r="AD484" s="105">
        <v>0</v>
      </c>
      <c r="AE484" s="105">
        <v>0</v>
      </c>
      <c r="AF484" s="105">
        <v>0</v>
      </c>
      <c r="AG484" s="105">
        <v>0</v>
      </c>
      <c r="AH484" s="105">
        <v>0</v>
      </c>
      <c r="AI484" s="90">
        <v>0</v>
      </c>
      <c r="AJ484" s="79">
        <f t="shared" si="91"/>
        <v>0</v>
      </c>
      <c r="AL484" s="83"/>
      <c r="AM484" s="83"/>
      <c r="AN484" s="83" t="s">
        <v>619</v>
      </c>
      <c r="AO484" s="83"/>
      <c r="AP484" s="83"/>
      <c r="AQ484" s="83"/>
      <c r="AS484" t="str">
        <f t="shared" si="92"/>
        <v>y</v>
      </c>
      <c r="AT484" t="str">
        <f t="shared" si="93"/>
        <v>y</v>
      </c>
      <c r="AU484" t="str">
        <f t="shared" si="94"/>
        <v>y</v>
      </c>
      <c r="AV484" t="str">
        <f t="shared" si="95"/>
        <v>y</v>
      </c>
      <c r="AW484" t="str">
        <f t="shared" si="96"/>
        <v>y</v>
      </c>
      <c r="AX484" t="str">
        <f t="shared" si="97"/>
        <v>y</v>
      </c>
      <c r="AZ484">
        <v>0</v>
      </c>
      <c r="BA484" s="77">
        <f t="shared" si="98"/>
        <v>0</v>
      </c>
      <c r="BC484">
        <v>0</v>
      </c>
      <c r="BD484" s="77">
        <f t="shared" si="99"/>
        <v>0</v>
      </c>
      <c r="BF484">
        <v>0</v>
      </c>
      <c r="BG484" s="107">
        <f t="shared" si="100"/>
        <v>0</v>
      </c>
      <c r="BI484">
        <v>0</v>
      </c>
      <c r="BJ484" s="107">
        <f t="shared" si="101"/>
        <v>0</v>
      </c>
      <c r="BL484">
        <v>0</v>
      </c>
      <c r="BM484" s="117">
        <f t="shared" si="102"/>
        <v>0</v>
      </c>
      <c r="BO484">
        <v>0</v>
      </c>
      <c r="BP484" s="107">
        <f t="shared" si="103"/>
        <v>0</v>
      </c>
    </row>
    <row r="485" spans="1:68">
      <c r="A485" s="48">
        <v>480</v>
      </c>
      <c r="B485" s="48"/>
      <c r="C485" s="48"/>
      <c r="D485" s="67"/>
      <c r="E485" s="67" t="s">
        <v>244</v>
      </c>
      <c r="F485" s="67"/>
      <c r="G485" s="67"/>
      <c r="H485" s="67"/>
      <c r="I485" s="67"/>
      <c r="J485" s="54">
        <v>5745610139908</v>
      </c>
      <c r="K485" s="54">
        <v>7415730348478</v>
      </c>
      <c r="L485" s="54">
        <v>6138433732443</v>
      </c>
      <c r="M485" s="54">
        <v>2315905132123</v>
      </c>
      <c r="N485" s="54">
        <v>6053521313262</v>
      </c>
      <c r="O485" s="54">
        <v>4032465730093</v>
      </c>
      <c r="P485" s="54">
        <v>4643102148931</v>
      </c>
      <c r="Q485" s="54">
        <v>2255588525760</v>
      </c>
      <c r="R485" s="54">
        <v>2588310403160</v>
      </c>
      <c r="S485" s="65">
        <v>6463756489447</v>
      </c>
      <c r="T485" s="65">
        <v>4358357744727</v>
      </c>
      <c r="U485" s="101">
        <v>2725522497067</v>
      </c>
      <c r="V485" s="77">
        <v>3147330847344</v>
      </c>
      <c r="W485" s="105">
        <v>6058065789298</v>
      </c>
      <c r="X485" s="105">
        <v>14341381063947</v>
      </c>
      <c r="Y485" s="105">
        <v>9310418032220</v>
      </c>
      <c r="Z485" s="105">
        <v>16492163729116.754</v>
      </c>
      <c r="AA485" s="105">
        <v>12175473058749</v>
      </c>
      <c r="AB485" s="105">
        <v>11749780295542</v>
      </c>
      <c r="AC485" s="105">
        <v>9169043066278</v>
      </c>
      <c r="AD485" s="105">
        <v>10271580697290</v>
      </c>
      <c r="AE485" s="105">
        <v>12114902238708</v>
      </c>
      <c r="AF485" s="105">
        <v>13192339222413</v>
      </c>
      <c r="AG485" s="105">
        <v>9310418032220</v>
      </c>
      <c r="AH485" s="105">
        <v>6791099488779</v>
      </c>
      <c r="AI485" s="90">
        <v>6791099488779</v>
      </c>
      <c r="AJ485" s="79">
        <f t="shared" si="91"/>
        <v>0</v>
      </c>
      <c r="AL485" s="83"/>
      <c r="AM485" s="83" t="s">
        <v>244</v>
      </c>
      <c r="AN485" s="83"/>
      <c r="AO485" s="83"/>
      <c r="AP485" s="83"/>
      <c r="AQ485" s="83"/>
      <c r="AS485" t="str">
        <f t="shared" si="92"/>
        <v>y</v>
      </c>
      <c r="AT485" t="str">
        <f t="shared" si="93"/>
        <v>y</v>
      </c>
      <c r="AU485" t="str">
        <f t="shared" si="94"/>
        <v>y</v>
      </c>
      <c r="AV485" t="str">
        <f t="shared" si="95"/>
        <v>y</v>
      </c>
      <c r="AW485" t="str">
        <f t="shared" si="96"/>
        <v>y</v>
      </c>
      <c r="AX485" t="str">
        <f t="shared" si="97"/>
        <v>y</v>
      </c>
      <c r="AZ485">
        <v>3147330847344</v>
      </c>
      <c r="BA485" s="77">
        <f t="shared" si="98"/>
        <v>0</v>
      </c>
      <c r="BC485">
        <v>3147330847344</v>
      </c>
      <c r="BD485" s="77">
        <f t="shared" si="99"/>
        <v>0</v>
      </c>
      <c r="BF485">
        <v>16492163729116.754</v>
      </c>
      <c r="BG485" s="107">
        <f t="shared" si="100"/>
        <v>0</v>
      </c>
      <c r="BI485">
        <v>12175473058749</v>
      </c>
      <c r="BJ485" s="107">
        <f t="shared" si="101"/>
        <v>0</v>
      </c>
      <c r="BL485">
        <v>9109570233176</v>
      </c>
      <c r="BM485" s="117">
        <f t="shared" si="102"/>
        <v>-59472833102</v>
      </c>
      <c r="BO485">
        <v>10271580697290</v>
      </c>
      <c r="BP485" s="107">
        <f t="shared" si="103"/>
        <v>0</v>
      </c>
    </row>
    <row r="486" spans="1:68">
      <c r="A486" s="48">
        <v>481</v>
      </c>
      <c r="B486" s="48"/>
      <c r="C486" s="48"/>
      <c r="D486" s="67"/>
      <c r="E486" s="67" t="s">
        <v>245</v>
      </c>
      <c r="F486" s="67"/>
      <c r="G486" s="67"/>
      <c r="H486" s="67"/>
      <c r="I486" s="67"/>
      <c r="J486" s="54">
        <v>1416982785184</v>
      </c>
      <c r="K486" s="54">
        <v>1416754549167</v>
      </c>
      <c r="L486" s="54">
        <v>1508488969423.5369</v>
      </c>
      <c r="M486" s="54">
        <v>1403334911061</v>
      </c>
      <c r="N486" s="54">
        <v>1353650353459</v>
      </c>
      <c r="O486" s="54">
        <v>1252485669582</v>
      </c>
      <c r="P486" s="54">
        <v>1318978256501.6567</v>
      </c>
      <c r="Q486" s="54">
        <v>1223367887048</v>
      </c>
      <c r="R486" s="54">
        <v>1163523900271</v>
      </c>
      <c r="S486" s="65">
        <v>1169156411583</v>
      </c>
      <c r="T486" s="65">
        <v>1292196450933</v>
      </c>
      <c r="U486" s="101">
        <v>1244696804482</v>
      </c>
      <c r="V486" s="77">
        <v>1054253299701</v>
      </c>
      <c r="W486" s="105">
        <v>958165879850</v>
      </c>
      <c r="X486" s="105">
        <v>1669777261147.2842</v>
      </c>
      <c r="Y486" s="105">
        <v>1537971900205</v>
      </c>
      <c r="Z486" s="105">
        <v>1480142202281.6924</v>
      </c>
      <c r="AA486" s="105">
        <v>1342469242211</v>
      </c>
      <c r="AB486" s="105">
        <v>1431800123490</v>
      </c>
      <c r="AC486" s="105">
        <v>1403707626411</v>
      </c>
      <c r="AD486" s="105">
        <v>1359447952542</v>
      </c>
      <c r="AE486" s="105">
        <v>1343752402085</v>
      </c>
      <c r="AF486" s="105">
        <v>1531941920278</v>
      </c>
      <c r="AG486" s="105">
        <v>1537971900205</v>
      </c>
      <c r="AH486" s="105">
        <v>1417404460877</v>
      </c>
      <c r="AI486" s="90">
        <v>1417404460877</v>
      </c>
      <c r="AJ486" s="79">
        <f t="shared" si="91"/>
        <v>0</v>
      </c>
      <c r="AL486" s="83"/>
      <c r="AM486" s="83" t="s">
        <v>245</v>
      </c>
      <c r="AN486" s="83"/>
      <c r="AO486" s="83"/>
      <c r="AP486" s="83"/>
      <c r="AQ486" s="83"/>
      <c r="AS486" t="str">
        <f t="shared" si="92"/>
        <v>y</v>
      </c>
      <c r="AT486" t="str">
        <f t="shared" si="93"/>
        <v>y</v>
      </c>
      <c r="AU486" t="str">
        <f t="shared" si="94"/>
        <v>y</v>
      </c>
      <c r="AV486" t="str">
        <f t="shared" si="95"/>
        <v>y</v>
      </c>
      <c r="AW486" t="str">
        <f t="shared" si="96"/>
        <v>y</v>
      </c>
      <c r="AX486" t="str">
        <f t="shared" si="97"/>
        <v>y</v>
      </c>
      <c r="AZ486">
        <v>1054253299701</v>
      </c>
      <c r="BA486" s="77">
        <f t="shared" si="98"/>
        <v>0</v>
      </c>
      <c r="BC486">
        <v>1054253299701</v>
      </c>
      <c r="BD486" s="77">
        <f t="shared" si="99"/>
        <v>0</v>
      </c>
      <c r="BF486">
        <v>1480142202281.6924</v>
      </c>
      <c r="BG486" s="107">
        <f t="shared" si="100"/>
        <v>0</v>
      </c>
      <c r="BI486">
        <v>1342469242211</v>
      </c>
      <c r="BJ486" s="107">
        <f t="shared" si="101"/>
        <v>0</v>
      </c>
      <c r="BL486">
        <v>1432481528654</v>
      </c>
      <c r="BM486" s="117">
        <f t="shared" si="102"/>
        <v>28773902243</v>
      </c>
      <c r="BO486">
        <v>1359447952542</v>
      </c>
      <c r="BP486" s="107">
        <f t="shared" si="103"/>
        <v>0</v>
      </c>
    </row>
    <row r="487" spans="1:68">
      <c r="A487" s="48">
        <v>482</v>
      </c>
      <c r="B487" s="48"/>
      <c r="C487" s="48"/>
      <c r="D487" s="67"/>
      <c r="E487" s="67" t="s">
        <v>246</v>
      </c>
      <c r="F487" s="67"/>
      <c r="G487" s="67"/>
      <c r="H487" s="67"/>
      <c r="I487" s="67"/>
      <c r="J487" s="54">
        <v>57485073134</v>
      </c>
      <c r="K487" s="54">
        <v>55818801325</v>
      </c>
      <c r="L487" s="54">
        <v>51180562290</v>
      </c>
      <c r="M487" s="54">
        <v>48959899418</v>
      </c>
      <c r="N487" s="54">
        <v>38128563198</v>
      </c>
      <c r="O487" s="54">
        <v>32973219385</v>
      </c>
      <c r="P487" s="54">
        <v>35191344579</v>
      </c>
      <c r="Q487" s="54">
        <v>36677427490</v>
      </c>
      <c r="R487" s="54">
        <v>30054219545</v>
      </c>
      <c r="S487" s="65">
        <v>30939157667</v>
      </c>
      <c r="T487" s="65">
        <v>29515249500</v>
      </c>
      <c r="U487" s="101">
        <v>30650070640</v>
      </c>
      <c r="V487" s="77">
        <v>23888997716</v>
      </c>
      <c r="W487" s="105">
        <v>22075068404</v>
      </c>
      <c r="X487" s="105">
        <v>83578518464</v>
      </c>
      <c r="Y487" s="105">
        <v>75121459123</v>
      </c>
      <c r="Z487" s="105">
        <v>65862662777</v>
      </c>
      <c r="AA487" s="105">
        <v>62259412888</v>
      </c>
      <c r="AB487" s="105">
        <v>67916701451</v>
      </c>
      <c r="AC487" s="105">
        <v>57968726639</v>
      </c>
      <c r="AD487" s="105">
        <v>52510023921</v>
      </c>
      <c r="AE487" s="105">
        <v>55205484761</v>
      </c>
      <c r="AF487" s="105">
        <v>88903526210</v>
      </c>
      <c r="AG487" s="105">
        <v>75121459123</v>
      </c>
      <c r="AH487" s="105">
        <v>57721823682</v>
      </c>
      <c r="AI487" s="90">
        <v>57721823682</v>
      </c>
      <c r="AJ487" s="79">
        <f t="shared" si="91"/>
        <v>0</v>
      </c>
      <c r="AL487" s="83"/>
      <c r="AM487" s="83" t="s">
        <v>246</v>
      </c>
      <c r="AN487" s="83"/>
      <c r="AO487" s="83"/>
      <c r="AP487" s="83"/>
      <c r="AQ487" s="83"/>
      <c r="AS487" t="str">
        <f t="shared" si="92"/>
        <v>y</v>
      </c>
      <c r="AT487" t="str">
        <f t="shared" si="93"/>
        <v>y</v>
      </c>
      <c r="AU487" t="str">
        <f t="shared" si="94"/>
        <v>y</v>
      </c>
      <c r="AV487" t="str">
        <f t="shared" si="95"/>
        <v>y</v>
      </c>
      <c r="AW487" t="str">
        <f t="shared" si="96"/>
        <v>y</v>
      </c>
      <c r="AX487" t="str">
        <f t="shared" si="97"/>
        <v>y</v>
      </c>
      <c r="AZ487">
        <v>23888997716</v>
      </c>
      <c r="BA487" s="77">
        <f t="shared" si="98"/>
        <v>0</v>
      </c>
      <c r="BC487">
        <v>23888997716</v>
      </c>
      <c r="BD487" s="77">
        <f t="shared" si="99"/>
        <v>0</v>
      </c>
      <c r="BF487">
        <v>65862662777</v>
      </c>
      <c r="BG487" s="107">
        <f t="shared" si="100"/>
        <v>0</v>
      </c>
      <c r="BI487">
        <v>62259412888</v>
      </c>
      <c r="BJ487" s="107">
        <f t="shared" si="101"/>
        <v>0</v>
      </c>
      <c r="BL487">
        <v>57968726639</v>
      </c>
      <c r="BM487" s="117">
        <f t="shared" si="102"/>
        <v>0</v>
      </c>
      <c r="BO487">
        <v>52510023921</v>
      </c>
      <c r="BP487" s="107">
        <f t="shared" si="103"/>
        <v>0</v>
      </c>
    </row>
    <row r="488" spans="1:68">
      <c r="A488" s="48">
        <v>483</v>
      </c>
      <c r="B488" s="48"/>
      <c r="C488" s="48"/>
      <c r="D488" s="67"/>
      <c r="E488" s="67" t="s">
        <v>620</v>
      </c>
      <c r="F488" s="67"/>
      <c r="G488" s="67"/>
      <c r="H488" s="67"/>
      <c r="I488" s="67"/>
      <c r="J488" s="54">
        <v>320331596200</v>
      </c>
      <c r="K488" s="54">
        <v>122445663395</v>
      </c>
      <c r="L488" s="54">
        <v>86451089313</v>
      </c>
      <c r="M488" s="54">
        <v>858466462.95599985</v>
      </c>
      <c r="N488" s="54">
        <v>2406215171</v>
      </c>
      <c r="O488" s="54">
        <v>25255870716.466003</v>
      </c>
      <c r="P488" s="54">
        <v>40245084886.738007</v>
      </c>
      <c r="Q488" s="54">
        <v>37445614598</v>
      </c>
      <c r="R488" s="54">
        <v>76367327303</v>
      </c>
      <c r="S488" s="65">
        <v>3273765330</v>
      </c>
      <c r="T488" s="65">
        <v>11271594757</v>
      </c>
      <c r="U488" s="101">
        <v>2360181511</v>
      </c>
      <c r="V488" s="77">
        <v>3332572702</v>
      </c>
      <c r="W488" s="105">
        <v>42154798157</v>
      </c>
      <c r="X488" s="105">
        <v>68998422370.58548</v>
      </c>
      <c r="Y488" s="105">
        <v>19157046407.000004</v>
      </c>
      <c r="Z488" s="105">
        <v>18413654064</v>
      </c>
      <c r="AA488" s="105">
        <v>160157995284</v>
      </c>
      <c r="AB488" s="105">
        <v>209880929501</v>
      </c>
      <c r="AC488" s="105">
        <v>111351307374</v>
      </c>
      <c r="AD488" s="105">
        <v>270120274281</v>
      </c>
      <c r="AE488" s="105">
        <v>390631919818</v>
      </c>
      <c r="AF488" s="105">
        <v>463346808846</v>
      </c>
      <c r="AG488" s="105">
        <v>19157046407.000004</v>
      </c>
      <c r="AH488" s="105">
        <v>619534773444</v>
      </c>
      <c r="AI488" s="90">
        <v>619534773444</v>
      </c>
      <c r="AJ488" s="79">
        <f t="shared" si="91"/>
        <v>0</v>
      </c>
      <c r="AL488" s="83"/>
      <c r="AM488" s="83" t="s">
        <v>620</v>
      </c>
      <c r="AN488" s="83"/>
      <c r="AO488" s="83"/>
      <c r="AP488" s="83"/>
      <c r="AQ488" s="83"/>
      <c r="AS488" t="str">
        <f t="shared" si="92"/>
        <v>y</v>
      </c>
      <c r="AT488" t="str">
        <f t="shared" si="93"/>
        <v>y</v>
      </c>
      <c r="AU488" t="str">
        <f t="shared" si="94"/>
        <v>y</v>
      </c>
      <c r="AV488" t="str">
        <f t="shared" si="95"/>
        <v>y</v>
      </c>
      <c r="AW488" t="str">
        <f t="shared" si="96"/>
        <v>y</v>
      </c>
      <c r="AX488" t="str">
        <f t="shared" si="97"/>
        <v>y</v>
      </c>
      <c r="AZ488">
        <v>3332572702</v>
      </c>
      <c r="BA488" s="77">
        <f t="shared" si="98"/>
        <v>0</v>
      </c>
      <c r="BC488">
        <v>3332572702</v>
      </c>
      <c r="BD488" s="77">
        <f t="shared" si="99"/>
        <v>0</v>
      </c>
      <c r="BF488">
        <v>18413654064</v>
      </c>
      <c r="BG488" s="107">
        <f t="shared" si="100"/>
        <v>0</v>
      </c>
      <c r="BI488">
        <v>121254876622</v>
      </c>
      <c r="BJ488" s="107">
        <f t="shared" si="101"/>
        <v>-38903118662</v>
      </c>
      <c r="BL488">
        <v>115902830128</v>
      </c>
      <c r="BM488" s="117">
        <f t="shared" si="102"/>
        <v>4551522754</v>
      </c>
      <c r="BO488">
        <v>270120274281</v>
      </c>
      <c r="BP488" s="107">
        <f t="shared" si="103"/>
        <v>0</v>
      </c>
    </row>
    <row r="489" spans="1:68">
      <c r="A489" s="48">
        <v>484</v>
      </c>
      <c r="B489" s="48"/>
      <c r="C489" s="48"/>
      <c r="D489" s="67"/>
      <c r="E489" s="67" t="s">
        <v>247</v>
      </c>
      <c r="F489" s="67"/>
      <c r="G489" s="67"/>
      <c r="H489" s="67"/>
      <c r="I489" s="67"/>
      <c r="J489" s="54">
        <v>0</v>
      </c>
      <c r="K489" s="54">
        <v>0</v>
      </c>
      <c r="L489" s="54">
        <v>0</v>
      </c>
      <c r="M489" s="54">
        <v>0</v>
      </c>
      <c r="N489" s="54">
        <v>0</v>
      </c>
      <c r="O489" s="54">
        <v>0</v>
      </c>
      <c r="P489" s="54">
        <v>0</v>
      </c>
      <c r="Q489" s="54">
        <v>0</v>
      </c>
      <c r="R489" s="54">
        <v>0</v>
      </c>
      <c r="S489" s="65">
        <v>0</v>
      </c>
      <c r="T489" s="65">
        <v>0</v>
      </c>
      <c r="U489" s="101">
        <v>0</v>
      </c>
      <c r="V489" s="77">
        <v>0</v>
      </c>
      <c r="W489" s="105">
        <v>0</v>
      </c>
      <c r="X489" s="105">
        <v>0</v>
      </c>
      <c r="Y489" s="105">
        <v>0</v>
      </c>
      <c r="Z489" s="105">
        <v>0</v>
      </c>
      <c r="AA489" s="105">
        <v>0</v>
      </c>
      <c r="AB489" s="105">
        <v>0</v>
      </c>
      <c r="AC489" s="105">
        <v>0</v>
      </c>
      <c r="AD489" s="105">
        <v>0</v>
      </c>
      <c r="AE489" s="105">
        <v>0</v>
      </c>
      <c r="AF489" s="105">
        <v>0</v>
      </c>
      <c r="AG489" s="105">
        <v>0</v>
      </c>
      <c r="AH489" s="105">
        <v>0</v>
      </c>
      <c r="AI489" s="90">
        <v>0</v>
      </c>
      <c r="AJ489" s="79">
        <f t="shared" si="91"/>
        <v>0</v>
      </c>
      <c r="AL489" s="83"/>
      <c r="AM489" s="83" t="s">
        <v>247</v>
      </c>
      <c r="AN489" s="83"/>
      <c r="AO489" s="83"/>
      <c r="AP489" s="83"/>
      <c r="AQ489" s="83"/>
      <c r="AS489" t="str">
        <f t="shared" si="92"/>
        <v>y</v>
      </c>
      <c r="AT489" t="str">
        <f t="shared" si="93"/>
        <v>y</v>
      </c>
      <c r="AU489" t="str">
        <f t="shared" si="94"/>
        <v>y</v>
      </c>
      <c r="AV489" t="str">
        <f t="shared" si="95"/>
        <v>y</v>
      </c>
      <c r="AW489" t="str">
        <f t="shared" si="96"/>
        <v>y</v>
      </c>
      <c r="AX489" t="str">
        <f t="shared" si="97"/>
        <v>y</v>
      </c>
      <c r="AZ489">
        <v>0</v>
      </c>
      <c r="BA489" s="77">
        <f t="shared" si="98"/>
        <v>0</v>
      </c>
      <c r="BC489">
        <v>0</v>
      </c>
      <c r="BD489" s="77">
        <f t="shared" si="99"/>
        <v>0</v>
      </c>
      <c r="BF489">
        <v>0</v>
      </c>
      <c r="BG489" s="107">
        <f t="shared" si="100"/>
        <v>0</v>
      </c>
      <c r="BI489">
        <v>0</v>
      </c>
      <c r="BJ489" s="107">
        <f t="shared" si="101"/>
        <v>0</v>
      </c>
      <c r="BL489">
        <v>0</v>
      </c>
      <c r="BM489" s="117">
        <f t="shared" si="102"/>
        <v>0</v>
      </c>
      <c r="BO489">
        <v>0</v>
      </c>
      <c r="BP489" s="107">
        <f t="shared" si="103"/>
        <v>0</v>
      </c>
    </row>
    <row r="490" spans="1:68">
      <c r="A490" s="48">
        <v>485</v>
      </c>
      <c r="B490" s="48"/>
      <c r="C490" s="48"/>
      <c r="D490" s="67"/>
      <c r="E490" s="67" t="s">
        <v>248</v>
      </c>
      <c r="F490" s="67"/>
      <c r="G490" s="67"/>
      <c r="H490" s="67"/>
      <c r="I490" s="67"/>
      <c r="J490" s="54">
        <v>0</v>
      </c>
      <c r="K490" s="54">
        <v>0</v>
      </c>
      <c r="L490" s="54">
        <v>0</v>
      </c>
      <c r="M490" s="54">
        <v>0</v>
      </c>
      <c r="N490" s="54">
        <v>0</v>
      </c>
      <c r="O490" s="54">
        <v>0</v>
      </c>
      <c r="P490" s="54">
        <v>0</v>
      </c>
      <c r="Q490" s="54">
        <v>0</v>
      </c>
      <c r="R490" s="54">
        <v>0</v>
      </c>
      <c r="S490" s="65">
        <v>0</v>
      </c>
      <c r="T490" s="65">
        <v>0</v>
      </c>
      <c r="U490" s="101">
        <v>0</v>
      </c>
      <c r="V490" s="77">
        <v>0</v>
      </c>
      <c r="W490" s="105">
        <v>0</v>
      </c>
      <c r="X490" s="105">
        <v>0</v>
      </c>
      <c r="Y490" s="105">
        <v>0</v>
      </c>
      <c r="Z490" s="105">
        <v>0</v>
      </c>
      <c r="AA490" s="105">
        <v>0</v>
      </c>
      <c r="AB490" s="105">
        <v>0</v>
      </c>
      <c r="AC490" s="105">
        <v>0</v>
      </c>
      <c r="AD490" s="105">
        <v>0</v>
      </c>
      <c r="AE490" s="105">
        <v>0</v>
      </c>
      <c r="AF490" s="105">
        <v>0</v>
      </c>
      <c r="AG490" s="105">
        <v>0</v>
      </c>
      <c r="AH490" s="105">
        <v>0</v>
      </c>
      <c r="AI490" s="90">
        <v>0</v>
      </c>
      <c r="AJ490" s="79">
        <f t="shared" si="91"/>
        <v>0</v>
      </c>
      <c r="AL490" s="83"/>
      <c r="AM490" s="83" t="s">
        <v>248</v>
      </c>
      <c r="AN490" s="83"/>
      <c r="AO490" s="83"/>
      <c r="AP490" s="83"/>
      <c r="AQ490" s="83"/>
      <c r="AS490" t="str">
        <f t="shared" si="92"/>
        <v>y</v>
      </c>
      <c r="AT490" t="str">
        <f t="shared" si="93"/>
        <v>y</v>
      </c>
      <c r="AU490" t="str">
        <f t="shared" si="94"/>
        <v>y</v>
      </c>
      <c r="AV490" t="str">
        <f t="shared" si="95"/>
        <v>y</v>
      </c>
      <c r="AW490" t="str">
        <f t="shared" si="96"/>
        <v>y</v>
      </c>
      <c r="AX490" t="str">
        <f t="shared" si="97"/>
        <v>y</v>
      </c>
      <c r="AZ490">
        <v>0</v>
      </c>
      <c r="BA490" s="77">
        <f t="shared" si="98"/>
        <v>0</v>
      </c>
      <c r="BC490">
        <v>0</v>
      </c>
      <c r="BD490" s="77">
        <f t="shared" si="99"/>
        <v>0</v>
      </c>
      <c r="BF490">
        <v>0</v>
      </c>
      <c r="BG490" s="107">
        <f t="shared" si="100"/>
        <v>0</v>
      </c>
      <c r="BI490">
        <v>0</v>
      </c>
      <c r="BJ490" s="107">
        <f t="shared" si="101"/>
        <v>0</v>
      </c>
      <c r="BL490">
        <v>0</v>
      </c>
      <c r="BM490" s="117">
        <f t="shared" si="102"/>
        <v>0</v>
      </c>
      <c r="BO490">
        <v>0</v>
      </c>
      <c r="BP490" s="107">
        <f t="shared" si="103"/>
        <v>0</v>
      </c>
    </row>
    <row r="491" spans="1:68">
      <c r="A491" s="48">
        <v>486</v>
      </c>
      <c r="B491" s="48"/>
      <c r="C491" s="48"/>
      <c r="D491" s="67"/>
      <c r="E491" s="67" t="s">
        <v>249</v>
      </c>
      <c r="F491" s="67"/>
      <c r="G491" s="67"/>
      <c r="H491" s="67"/>
      <c r="I491" s="67"/>
      <c r="J491" s="54">
        <v>0</v>
      </c>
      <c r="K491" s="54">
        <v>0</v>
      </c>
      <c r="L491" s="54">
        <v>0</v>
      </c>
      <c r="M491" s="54">
        <v>0</v>
      </c>
      <c r="N491" s="54">
        <v>0</v>
      </c>
      <c r="O491" s="54">
        <v>0</v>
      </c>
      <c r="P491" s="54">
        <v>0</v>
      </c>
      <c r="Q491" s="54">
        <v>0</v>
      </c>
      <c r="R491" s="54">
        <v>0</v>
      </c>
      <c r="S491" s="65">
        <v>0</v>
      </c>
      <c r="T491" s="65">
        <v>0</v>
      </c>
      <c r="U491" s="101">
        <v>0</v>
      </c>
      <c r="V491" s="77">
        <v>0</v>
      </c>
      <c r="W491" s="105">
        <v>0</v>
      </c>
      <c r="X491" s="105">
        <v>0</v>
      </c>
      <c r="Y491" s="105">
        <v>0</v>
      </c>
      <c r="Z491" s="105">
        <v>0</v>
      </c>
      <c r="AA491" s="105">
        <v>0</v>
      </c>
      <c r="AB491" s="105">
        <v>0</v>
      </c>
      <c r="AC491" s="105">
        <v>0</v>
      </c>
      <c r="AD491" s="105">
        <v>0</v>
      </c>
      <c r="AE491" s="105">
        <v>0</v>
      </c>
      <c r="AF491" s="105">
        <v>0</v>
      </c>
      <c r="AG491" s="105">
        <v>0</v>
      </c>
      <c r="AH491" s="105">
        <v>0</v>
      </c>
      <c r="AI491" s="90">
        <v>0</v>
      </c>
      <c r="AJ491" s="79">
        <f t="shared" si="91"/>
        <v>0</v>
      </c>
      <c r="AL491" s="83"/>
      <c r="AM491" s="83" t="s">
        <v>249</v>
      </c>
      <c r="AN491" s="83"/>
      <c r="AO491" s="83"/>
      <c r="AP491" s="83"/>
      <c r="AQ491" s="83"/>
      <c r="AS491" t="str">
        <f t="shared" si="92"/>
        <v>y</v>
      </c>
      <c r="AT491" t="str">
        <f t="shared" si="93"/>
        <v>y</v>
      </c>
      <c r="AU491" t="str">
        <f t="shared" si="94"/>
        <v>y</v>
      </c>
      <c r="AV491" t="str">
        <f t="shared" si="95"/>
        <v>y</v>
      </c>
      <c r="AW491" t="str">
        <f t="shared" si="96"/>
        <v>y</v>
      </c>
      <c r="AX491" t="str">
        <f t="shared" si="97"/>
        <v>y</v>
      </c>
      <c r="AZ491">
        <v>0</v>
      </c>
      <c r="BA491" s="77">
        <f t="shared" si="98"/>
        <v>0</v>
      </c>
      <c r="BC491">
        <v>0</v>
      </c>
      <c r="BD491" s="77">
        <f t="shared" si="99"/>
        <v>0</v>
      </c>
      <c r="BF491">
        <v>0</v>
      </c>
      <c r="BG491" s="107">
        <f t="shared" si="100"/>
        <v>0</v>
      </c>
      <c r="BI491">
        <v>0</v>
      </c>
      <c r="BJ491" s="107">
        <f t="shared" si="101"/>
        <v>0</v>
      </c>
      <c r="BL491">
        <v>0</v>
      </c>
      <c r="BM491" s="117">
        <f t="shared" si="102"/>
        <v>0</v>
      </c>
      <c r="BO491">
        <v>0</v>
      </c>
      <c r="BP491" s="107">
        <f t="shared" si="103"/>
        <v>0</v>
      </c>
    </row>
    <row r="492" spans="1:68">
      <c r="A492" s="48">
        <v>487</v>
      </c>
      <c r="B492" s="48"/>
      <c r="C492" s="48"/>
      <c r="D492" s="69"/>
      <c r="E492" s="69" t="s">
        <v>250</v>
      </c>
      <c r="F492" s="69"/>
      <c r="G492" s="69"/>
      <c r="H492" s="69"/>
      <c r="I492" s="69"/>
      <c r="J492" s="54">
        <v>0</v>
      </c>
      <c r="K492" s="54">
        <v>0</v>
      </c>
      <c r="L492" s="54">
        <v>0</v>
      </c>
      <c r="M492" s="54">
        <v>0</v>
      </c>
      <c r="N492" s="54">
        <v>0</v>
      </c>
      <c r="O492" s="54">
        <v>0</v>
      </c>
      <c r="P492" s="54">
        <v>0</v>
      </c>
      <c r="Q492" s="54">
        <v>0</v>
      </c>
      <c r="R492" s="54">
        <v>0</v>
      </c>
      <c r="S492" s="65">
        <v>0</v>
      </c>
      <c r="T492" s="65">
        <v>0</v>
      </c>
      <c r="U492" s="101">
        <v>0</v>
      </c>
      <c r="V492" s="77">
        <v>0</v>
      </c>
      <c r="W492" s="105">
        <v>0</v>
      </c>
      <c r="X492" s="105">
        <v>0</v>
      </c>
      <c r="Y492" s="105">
        <v>0</v>
      </c>
      <c r="Z492" s="105">
        <v>0</v>
      </c>
      <c r="AA492" s="105">
        <v>0</v>
      </c>
      <c r="AB492" s="105">
        <v>0</v>
      </c>
      <c r="AC492" s="105">
        <v>0</v>
      </c>
      <c r="AD492" s="105">
        <v>0</v>
      </c>
      <c r="AE492" s="105">
        <v>0</v>
      </c>
      <c r="AF492" s="105">
        <v>0</v>
      </c>
      <c r="AG492" s="105">
        <v>0</v>
      </c>
      <c r="AH492" s="105">
        <v>0</v>
      </c>
      <c r="AI492" s="90">
        <v>0</v>
      </c>
      <c r="AJ492" s="79">
        <f t="shared" si="91"/>
        <v>0</v>
      </c>
      <c r="AL492" s="83"/>
      <c r="AM492" s="83" t="s">
        <v>250</v>
      </c>
      <c r="AN492" s="83"/>
      <c r="AO492" s="83"/>
      <c r="AP492" s="83"/>
      <c r="AQ492" s="83"/>
      <c r="AS492" t="str">
        <f t="shared" si="92"/>
        <v>y</v>
      </c>
      <c r="AT492" t="str">
        <f t="shared" si="93"/>
        <v>y</v>
      </c>
      <c r="AU492" t="str">
        <f t="shared" si="94"/>
        <v>y</v>
      </c>
      <c r="AV492" t="str">
        <f t="shared" si="95"/>
        <v>y</v>
      </c>
      <c r="AW492" t="str">
        <f t="shared" si="96"/>
        <v>y</v>
      </c>
      <c r="AX492" t="str">
        <f t="shared" si="97"/>
        <v>y</v>
      </c>
      <c r="AZ492">
        <v>0</v>
      </c>
      <c r="BA492" s="77">
        <f t="shared" si="98"/>
        <v>0</v>
      </c>
      <c r="BC492">
        <v>0</v>
      </c>
      <c r="BD492" s="77">
        <f t="shared" si="99"/>
        <v>0</v>
      </c>
      <c r="BF492">
        <v>0</v>
      </c>
      <c r="BG492" s="107">
        <f t="shared" si="100"/>
        <v>0</v>
      </c>
      <c r="BI492">
        <v>0</v>
      </c>
      <c r="BJ492" s="107">
        <f t="shared" si="101"/>
        <v>0</v>
      </c>
      <c r="BL492">
        <v>0</v>
      </c>
      <c r="BM492" s="117">
        <f t="shared" si="102"/>
        <v>0</v>
      </c>
      <c r="BO492">
        <v>0</v>
      </c>
      <c r="BP492" s="107">
        <f t="shared" si="103"/>
        <v>0</v>
      </c>
    </row>
    <row r="493" spans="1:68">
      <c r="A493" s="48">
        <v>488</v>
      </c>
      <c r="B493" s="48"/>
      <c r="C493" s="48"/>
      <c r="D493" s="69"/>
      <c r="E493" s="69" t="s">
        <v>251</v>
      </c>
      <c r="F493" s="69"/>
      <c r="G493" s="69"/>
      <c r="H493" s="69"/>
      <c r="I493" s="69"/>
      <c r="J493" s="54">
        <v>0</v>
      </c>
      <c r="K493" s="54">
        <v>0</v>
      </c>
      <c r="L493" s="54">
        <v>0</v>
      </c>
      <c r="M493" s="54">
        <v>0</v>
      </c>
      <c r="N493" s="54">
        <v>0</v>
      </c>
      <c r="O493" s="54">
        <v>0</v>
      </c>
      <c r="P493" s="54">
        <v>0</v>
      </c>
      <c r="Q493" s="54">
        <v>0</v>
      </c>
      <c r="R493" s="54">
        <v>0</v>
      </c>
      <c r="S493" s="65">
        <v>0</v>
      </c>
      <c r="T493" s="65">
        <v>0</v>
      </c>
      <c r="U493" s="101">
        <v>0</v>
      </c>
      <c r="V493" s="77">
        <v>0</v>
      </c>
      <c r="W493" s="105">
        <v>0</v>
      </c>
      <c r="X493" s="105">
        <v>0</v>
      </c>
      <c r="Y493" s="105">
        <v>0</v>
      </c>
      <c r="Z493" s="105">
        <v>0</v>
      </c>
      <c r="AA493" s="105">
        <v>0</v>
      </c>
      <c r="AB493" s="105">
        <v>0</v>
      </c>
      <c r="AC493" s="105">
        <v>0</v>
      </c>
      <c r="AD493" s="105">
        <v>0</v>
      </c>
      <c r="AE493" s="105">
        <v>0</v>
      </c>
      <c r="AF493" s="105">
        <v>0</v>
      </c>
      <c r="AG493" s="105">
        <v>0</v>
      </c>
      <c r="AH493" s="105">
        <v>0</v>
      </c>
      <c r="AI493" s="90">
        <v>0</v>
      </c>
      <c r="AJ493" s="79">
        <f t="shared" si="91"/>
        <v>0</v>
      </c>
      <c r="AL493" s="83"/>
      <c r="AM493" s="83" t="s">
        <v>251</v>
      </c>
      <c r="AN493" s="83"/>
      <c r="AO493" s="83"/>
      <c r="AP493" s="83"/>
      <c r="AQ493" s="83"/>
      <c r="AS493" t="str">
        <f t="shared" si="92"/>
        <v>y</v>
      </c>
      <c r="AT493" t="str">
        <f t="shared" si="93"/>
        <v>y</v>
      </c>
      <c r="AU493" t="str">
        <f t="shared" si="94"/>
        <v>y</v>
      </c>
      <c r="AV493" t="str">
        <f t="shared" si="95"/>
        <v>y</v>
      </c>
      <c r="AW493" t="str">
        <f t="shared" si="96"/>
        <v>y</v>
      </c>
      <c r="AX493" t="str">
        <f t="shared" si="97"/>
        <v>y</v>
      </c>
      <c r="AZ493">
        <v>0</v>
      </c>
      <c r="BA493" s="77">
        <f t="shared" si="98"/>
        <v>0</v>
      </c>
      <c r="BC493">
        <v>0</v>
      </c>
      <c r="BD493" s="77">
        <f t="shared" si="99"/>
        <v>0</v>
      </c>
      <c r="BF493">
        <v>0</v>
      </c>
      <c r="BG493" s="107">
        <f t="shared" si="100"/>
        <v>0</v>
      </c>
      <c r="BI493">
        <v>0</v>
      </c>
      <c r="BJ493" s="107">
        <f t="shared" si="101"/>
        <v>0</v>
      </c>
      <c r="BL493">
        <v>0</v>
      </c>
      <c r="BM493" s="117">
        <f t="shared" si="102"/>
        <v>0</v>
      </c>
      <c r="BO493">
        <v>0</v>
      </c>
      <c r="BP493" s="107">
        <f t="shared" si="103"/>
        <v>0</v>
      </c>
    </row>
    <row r="494" spans="1:68">
      <c r="A494" s="48">
        <v>489</v>
      </c>
      <c r="B494" s="48"/>
      <c r="C494" s="48"/>
      <c r="D494" s="67"/>
      <c r="E494" s="67" t="s">
        <v>252</v>
      </c>
      <c r="F494" s="67"/>
      <c r="G494" s="67"/>
      <c r="H494" s="67"/>
      <c r="I494" s="67"/>
      <c r="J494" s="54">
        <v>0</v>
      </c>
      <c r="K494" s="54">
        <v>0</v>
      </c>
      <c r="L494" s="54">
        <v>0</v>
      </c>
      <c r="M494" s="54">
        <v>0</v>
      </c>
      <c r="N494" s="54">
        <v>0</v>
      </c>
      <c r="O494" s="54">
        <v>0</v>
      </c>
      <c r="P494" s="54">
        <v>0</v>
      </c>
      <c r="Q494" s="54">
        <v>0</v>
      </c>
      <c r="R494" s="54">
        <v>0</v>
      </c>
      <c r="S494" s="65">
        <v>0</v>
      </c>
      <c r="T494" s="65">
        <v>0</v>
      </c>
      <c r="U494" s="101">
        <v>0</v>
      </c>
      <c r="V494" s="77">
        <v>0</v>
      </c>
      <c r="W494" s="105">
        <v>0</v>
      </c>
      <c r="X494" s="105">
        <v>0</v>
      </c>
      <c r="Y494" s="105">
        <v>0</v>
      </c>
      <c r="Z494" s="105">
        <v>0</v>
      </c>
      <c r="AA494" s="105">
        <v>0</v>
      </c>
      <c r="AB494" s="105">
        <v>0</v>
      </c>
      <c r="AC494" s="105">
        <v>0</v>
      </c>
      <c r="AD494" s="105">
        <v>0</v>
      </c>
      <c r="AE494" s="105">
        <v>0</v>
      </c>
      <c r="AF494" s="105">
        <v>0</v>
      </c>
      <c r="AG494" s="105">
        <v>0</v>
      </c>
      <c r="AH494" s="105">
        <v>0</v>
      </c>
      <c r="AI494" s="90">
        <v>0</v>
      </c>
      <c r="AJ494" s="79">
        <f t="shared" si="91"/>
        <v>0</v>
      </c>
      <c r="AL494" s="83"/>
      <c r="AM494" s="83" t="s">
        <v>252</v>
      </c>
      <c r="AN494" s="83"/>
      <c r="AO494" s="83"/>
      <c r="AP494" s="83"/>
      <c r="AQ494" s="83"/>
      <c r="AS494" t="str">
        <f t="shared" si="92"/>
        <v>y</v>
      </c>
      <c r="AT494" t="str">
        <f t="shared" si="93"/>
        <v>y</v>
      </c>
      <c r="AU494" t="str">
        <f t="shared" si="94"/>
        <v>y</v>
      </c>
      <c r="AV494" t="str">
        <f t="shared" si="95"/>
        <v>y</v>
      </c>
      <c r="AW494" t="str">
        <f t="shared" si="96"/>
        <v>y</v>
      </c>
      <c r="AX494" t="str">
        <f t="shared" si="97"/>
        <v>y</v>
      </c>
      <c r="AZ494">
        <v>0</v>
      </c>
      <c r="BA494" s="77">
        <f t="shared" si="98"/>
        <v>0</v>
      </c>
      <c r="BC494">
        <v>0</v>
      </c>
      <c r="BD494" s="77">
        <f t="shared" si="99"/>
        <v>0</v>
      </c>
      <c r="BF494">
        <v>0</v>
      </c>
      <c r="BG494" s="107">
        <f t="shared" si="100"/>
        <v>0</v>
      </c>
      <c r="BI494">
        <v>0</v>
      </c>
      <c r="BJ494" s="107">
        <f t="shared" si="101"/>
        <v>0</v>
      </c>
      <c r="BL494">
        <v>0</v>
      </c>
      <c r="BM494" s="117">
        <f t="shared" si="102"/>
        <v>0</v>
      </c>
      <c r="BO494">
        <v>0</v>
      </c>
      <c r="BP494" s="107">
        <f t="shared" si="103"/>
        <v>0</v>
      </c>
    </row>
    <row r="495" spans="1:68">
      <c r="A495" s="48">
        <v>490</v>
      </c>
      <c r="B495" s="48"/>
      <c r="C495" s="48"/>
      <c r="D495" s="66"/>
      <c r="E495" s="66" t="s">
        <v>253</v>
      </c>
      <c r="F495" s="66"/>
      <c r="G495" s="66"/>
      <c r="H495" s="66"/>
      <c r="I495" s="66"/>
      <c r="J495" s="54">
        <v>4396997475655</v>
      </c>
      <c r="K495" s="54">
        <v>3104698910109</v>
      </c>
      <c r="L495" s="54">
        <v>3906270539557</v>
      </c>
      <c r="M495" s="54">
        <v>3876936784770</v>
      </c>
      <c r="N495" s="54">
        <v>3462337162757</v>
      </c>
      <c r="O495" s="54">
        <v>5178963435523</v>
      </c>
      <c r="P495" s="54">
        <v>4747937278055</v>
      </c>
      <c r="Q495" s="54">
        <v>5100065648031</v>
      </c>
      <c r="R495" s="54">
        <v>5834253643177</v>
      </c>
      <c r="S495" s="65">
        <v>5220937441670</v>
      </c>
      <c r="T495" s="65">
        <v>5181114179526</v>
      </c>
      <c r="U495" s="101">
        <v>3829903520492</v>
      </c>
      <c r="V495" s="77">
        <v>5943894683889</v>
      </c>
      <c r="W495" s="105">
        <v>5398189124745</v>
      </c>
      <c r="X495" s="105">
        <v>13964539709246</v>
      </c>
      <c r="Y495" s="105">
        <v>13583958729624</v>
      </c>
      <c r="Z495" s="105">
        <v>14978871244440</v>
      </c>
      <c r="AA495" s="105">
        <v>11418365960796</v>
      </c>
      <c r="AB495" s="105">
        <v>12930898791766</v>
      </c>
      <c r="AC495" s="105">
        <v>15539195848621</v>
      </c>
      <c r="AD495" s="105">
        <v>16242856703323</v>
      </c>
      <c r="AE495" s="105">
        <v>12821381981292</v>
      </c>
      <c r="AF495" s="105">
        <v>14330238313835</v>
      </c>
      <c r="AG495" s="105">
        <v>13583958729624</v>
      </c>
      <c r="AH495" s="105">
        <v>15016360251113</v>
      </c>
      <c r="AI495" s="90">
        <v>15016360251113</v>
      </c>
      <c r="AJ495" s="79">
        <f t="shared" si="91"/>
        <v>0</v>
      </c>
      <c r="AL495" s="82"/>
      <c r="AM495" s="82" t="s">
        <v>253</v>
      </c>
      <c r="AN495" s="82"/>
      <c r="AO495" s="82"/>
      <c r="AP495" s="82"/>
      <c r="AQ495" s="82"/>
      <c r="AS495" t="str">
        <f t="shared" si="92"/>
        <v>y</v>
      </c>
      <c r="AT495" t="str">
        <f t="shared" si="93"/>
        <v>y</v>
      </c>
      <c r="AU495" t="str">
        <f t="shared" si="94"/>
        <v>y</v>
      </c>
      <c r="AV495" t="str">
        <f t="shared" si="95"/>
        <v>y</v>
      </c>
      <c r="AW495" t="str">
        <f t="shared" si="96"/>
        <v>y</v>
      </c>
      <c r="AX495" t="str">
        <f t="shared" si="97"/>
        <v>y</v>
      </c>
      <c r="AZ495">
        <v>5943894683889</v>
      </c>
      <c r="BA495" s="77">
        <f t="shared" si="98"/>
        <v>0</v>
      </c>
      <c r="BC495">
        <v>5943894683889</v>
      </c>
      <c r="BD495" s="77">
        <f t="shared" si="99"/>
        <v>0</v>
      </c>
      <c r="BF495">
        <v>14978871244440</v>
      </c>
      <c r="BG495" s="107">
        <f t="shared" si="100"/>
        <v>0</v>
      </c>
      <c r="BI495">
        <v>11418365960796</v>
      </c>
      <c r="BJ495" s="107">
        <f t="shared" si="101"/>
        <v>0</v>
      </c>
      <c r="BL495">
        <v>15539341918738</v>
      </c>
      <c r="BM495" s="117">
        <f t="shared" si="102"/>
        <v>146070117</v>
      </c>
      <c r="BO495">
        <v>16242856703323</v>
      </c>
      <c r="BP495" s="107">
        <f t="shared" si="103"/>
        <v>0</v>
      </c>
    </row>
    <row r="496" spans="1:68">
      <c r="A496" s="48">
        <v>491</v>
      </c>
      <c r="B496" s="48"/>
      <c r="C496" s="48"/>
      <c r="D496" s="67"/>
      <c r="E496" s="67"/>
      <c r="F496" s="67" t="s">
        <v>254</v>
      </c>
      <c r="G496" s="67"/>
      <c r="H496" s="67"/>
      <c r="I496" s="67"/>
      <c r="J496" s="54">
        <v>0</v>
      </c>
      <c r="K496" s="54">
        <v>0</v>
      </c>
      <c r="L496" s="54">
        <v>0</v>
      </c>
      <c r="M496" s="54">
        <v>0</v>
      </c>
      <c r="N496" s="54">
        <v>0</v>
      </c>
      <c r="O496" s="54">
        <v>0</v>
      </c>
      <c r="P496" s="54">
        <v>0</v>
      </c>
      <c r="Q496" s="54">
        <v>0</v>
      </c>
      <c r="R496" s="54">
        <v>0</v>
      </c>
      <c r="S496" s="65">
        <v>0</v>
      </c>
      <c r="T496" s="65">
        <v>0</v>
      </c>
      <c r="U496" s="101">
        <v>0</v>
      </c>
      <c r="V496" s="77">
        <v>0</v>
      </c>
      <c r="W496" s="105">
        <v>0</v>
      </c>
      <c r="X496" s="105">
        <v>0</v>
      </c>
      <c r="Y496" s="105">
        <v>0</v>
      </c>
      <c r="Z496" s="105">
        <v>0</v>
      </c>
      <c r="AA496" s="105">
        <v>0</v>
      </c>
      <c r="AB496" s="105">
        <v>0</v>
      </c>
      <c r="AC496" s="105">
        <v>0</v>
      </c>
      <c r="AD496" s="105">
        <v>0</v>
      </c>
      <c r="AE496" s="105">
        <v>0</v>
      </c>
      <c r="AF496" s="105">
        <v>0</v>
      </c>
      <c r="AG496" s="105">
        <v>0</v>
      </c>
      <c r="AH496" s="105">
        <v>0</v>
      </c>
      <c r="AI496" s="90">
        <v>0</v>
      </c>
      <c r="AJ496" s="79">
        <f t="shared" si="91"/>
        <v>0</v>
      </c>
      <c r="AL496" s="83"/>
      <c r="AM496" s="83"/>
      <c r="AN496" s="83" t="s">
        <v>254</v>
      </c>
      <c r="AO496" s="83"/>
      <c r="AP496" s="83"/>
      <c r="AQ496" s="83"/>
      <c r="AS496" t="str">
        <f t="shared" si="92"/>
        <v>y</v>
      </c>
      <c r="AT496" t="str">
        <f t="shared" si="93"/>
        <v>y</v>
      </c>
      <c r="AU496" t="str">
        <f t="shared" si="94"/>
        <v>y</v>
      </c>
      <c r="AV496" t="str">
        <f t="shared" si="95"/>
        <v>y</v>
      </c>
      <c r="AW496" t="str">
        <f t="shared" si="96"/>
        <v>y</v>
      </c>
      <c r="AX496" t="str">
        <f t="shared" si="97"/>
        <v>y</v>
      </c>
      <c r="AZ496">
        <v>0</v>
      </c>
      <c r="BA496" s="77">
        <f t="shared" si="98"/>
        <v>0</v>
      </c>
      <c r="BC496">
        <v>0</v>
      </c>
      <c r="BD496" s="77">
        <f t="shared" si="99"/>
        <v>0</v>
      </c>
      <c r="BF496">
        <v>0</v>
      </c>
      <c r="BG496" s="107">
        <f t="shared" si="100"/>
        <v>0</v>
      </c>
      <c r="BI496">
        <v>0</v>
      </c>
      <c r="BJ496" s="107">
        <f t="shared" si="101"/>
        <v>0</v>
      </c>
      <c r="BL496">
        <v>0</v>
      </c>
      <c r="BM496" s="117">
        <f t="shared" si="102"/>
        <v>0</v>
      </c>
      <c r="BO496">
        <v>0</v>
      </c>
      <c r="BP496" s="107">
        <f t="shared" si="103"/>
        <v>0</v>
      </c>
    </row>
    <row r="497" spans="1:68">
      <c r="A497" s="48">
        <v>492</v>
      </c>
      <c r="B497" s="48"/>
      <c r="C497" s="48"/>
      <c r="D497" s="67"/>
      <c r="E497" s="67"/>
      <c r="F497" s="67" t="s">
        <v>255</v>
      </c>
      <c r="G497" s="67"/>
      <c r="H497" s="67"/>
      <c r="I497" s="67"/>
      <c r="J497" s="54">
        <v>65004928716</v>
      </c>
      <c r="K497" s="54">
        <v>66697880079</v>
      </c>
      <c r="L497" s="54">
        <v>185632974509</v>
      </c>
      <c r="M497" s="54">
        <v>373985835391</v>
      </c>
      <c r="N497" s="54">
        <v>132471457389</v>
      </c>
      <c r="O497" s="54">
        <v>87391502762</v>
      </c>
      <c r="P497" s="54">
        <v>205267606176</v>
      </c>
      <c r="Q497" s="54">
        <v>209574435750</v>
      </c>
      <c r="R497" s="54">
        <v>91660398186</v>
      </c>
      <c r="S497" s="65">
        <v>364779450288</v>
      </c>
      <c r="T497" s="65">
        <v>218757753526</v>
      </c>
      <c r="U497" s="101">
        <v>83061332574</v>
      </c>
      <c r="V497" s="77">
        <v>110245913357</v>
      </c>
      <c r="W497" s="105">
        <v>45942107230</v>
      </c>
      <c r="X497" s="105">
        <v>185052689503</v>
      </c>
      <c r="Y497" s="105">
        <v>204293874206</v>
      </c>
      <c r="Z497" s="105">
        <v>373365748757</v>
      </c>
      <c r="AA497" s="105">
        <v>198661123547</v>
      </c>
      <c r="AB497" s="105">
        <v>1003047960121</v>
      </c>
      <c r="AC497" s="105">
        <v>256442220829</v>
      </c>
      <c r="AD497" s="105">
        <v>1026474164350</v>
      </c>
      <c r="AE497" s="105">
        <v>240408453714</v>
      </c>
      <c r="AF497" s="105">
        <v>239988482048</v>
      </c>
      <c r="AG497" s="105">
        <v>204293874206</v>
      </c>
      <c r="AH497" s="105">
        <v>1037823187503</v>
      </c>
      <c r="AI497" s="90">
        <v>1037823187503</v>
      </c>
      <c r="AJ497" s="79">
        <f t="shared" si="91"/>
        <v>0</v>
      </c>
      <c r="AL497" s="83"/>
      <c r="AM497" s="83"/>
      <c r="AN497" s="83" t="s">
        <v>255</v>
      </c>
      <c r="AO497" s="83"/>
      <c r="AP497" s="83"/>
      <c r="AQ497" s="83"/>
      <c r="AS497" t="str">
        <f t="shared" si="92"/>
        <v>y</v>
      </c>
      <c r="AT497" t="str">
        <f t="shared" si="93"/>
        <v>y</v>
      </c>
      <c r="AU497" t="str">
        <f t="shared" si="94"/>
        <v>y</v>
      </c>
      <c r="AV497" t="str">
        <f t="shared" si="95"/>
        <v>y</v>
      </c>
      <c r="AW497" t="str">
        <f t="shared" si="96"/>
        <v>y</v>
      </c>
      <c r="AX497" t="str">
        <f t="shared" si="97"/>
        <v>y</v>
      </c>
      <c r="AZ497">
        <v>110245913357</v>
      </c>
      <c r="BA497" s="77">
        <f t="shared" si="98"/>
        <v>0</v>
      </c>
      <c r="BC497">
        <v>110245913357</v>
      </c>
      <c r="BD497" s="77">
        <f t="shared" si="99"/>
        <v>0</v>
      </c>
      <c r="BF497">
        <v>373365748757</v>
      </c>
      <c r="BG497" s="107">
        <f t="shared" si="100"/>
        <v>0</v>
      </c>
      <c r="BI497">
        <v>198661123547</v>
      </c>
      <c r="BJ497" s="107">
        <f t="shared" si="101"/>
        <v>0</v>
      </c>
      <c r="BL497">
        <v>256442220829</v>
      </c>
      <c r="BM497" s="117">
        <f t="shared" si="102"/>
        <v>0</v>
      </c>
      <c r="BO497">
        <v>1026474164350</v>
      </c>
      <c r="BP497" s="107">
        <f t="shared" si="103"/>
        <v>0</v>
      </c>
    </row>
    <row r="498" spans="1:68">
      <c r="A498" s="48">
        <v>493</v>
      </c>
      <c r="B498" s="48"/>
      <c r="C498" s="48"/>
      <c r="D498" s="67"/>
      <c r="E498" s="67"/>
      <c r="F498" s="67" t="s">
        <v>256</v>
      </c>
      <c r="G498" s="67"/>
      <c r="H498" s="67"/>
      <c r="I498" s="67"/>
      <c r="J498" s="54">
        <v>5804356</v>
      </c>
      <c r="K498" s="54">
        <v>1931331</v>
      </c>
      <c r="L498" s="54">
        <v>5561848</v>
      </c>
      <c r="M498" s="54">
        <v>1801909</v>
      </c>
      <c r="N498" s="54">
        <v>1562182</v>
      </c>
      <c r="O498" s="54">
        <v>2277253</v>
      </c>
      <c r="P498" s="54">
        <v>1389448</v>
      </c>
      <c r="Q498" s="54">
        <v>1605694</v>
      </c>
      <c r="R498" s="54">
        <v>3005664</v>
      </c>
      <c r="S498" s="65">
        <v>2948316</v>
      </c>
      <c r="T498" s="65">
        <v>1671115</v>
      </c>
      <c r="U498" s="101">
        <v>1415057</v>
      </c>
      <c r="V498" s="77">
        <v>509436</v>
      </c>
      <c r="W498" s="105">
        <v>2328213</v>
      </c>
      <c r="X498" s="105">
        <v>133448938</v>
      </c>
      <c r="Y498" s="105">
        <v>137024766</v>
      </c>
      <c r="Z498" s="105">
        <v>3201824</v>
      </c>
      <c r="AA498" s="105">
        <v>2612953</v>
      </c>
      <c r="AB498" s="105">
        <v>1226691</v>
      </c>
      <c r="AC498" s="105">
        <v>766945</v>
      </c>
      <c r="AD498" s="105">
        <v>4738281</v>
      </c>
      <c r="AE498" s="105">
        <v>2676652</v>
      </c>
      <c r="AF498" s="105">
        <v>3511210</v>
      </c>
      <c r="AG498" s="105">
        <v>137024766</v>
      </c>
      <c r="AH498" s="105">
        <v>2455795</v>
      </c>
      <c r="AI498" s="90">
        <v>2455795</v>
      </c>
      <c r="AJ498" s="79">
        <f t="shared" si="91"/>
        <v>0</v>
      </c>
      <c r="AL498" s="83"/>
      <c r="AM498" s="83"/>
      <c r="AN498" s="83" t="s">
        <v>256</v>
      </c>
      <c r="AO498" s="83"/>
      <c r="AP498" s="83"/>
      <c r="AQ498" s="83"/>
      <c r="AS498" t="str">
        <f t="shared" si="92"/>
        <v>y</v>
      </c>
      <c r="AT498" t="str">
        <f t="shared" si="93"/>
        <v>y</v>
      </c>
      <c r="AU498" t="str">
        <f t="shared" si="94"/>
        <v>y</v>
      </c>
      <c r="AV498" t="str">
        <f t="shared" si="95"/>
        <v>y</v>
      </c>
      <c r="AW498" t="str">
        <f t="shared" si="96"/>
        <v>y</v>
      </c>
      <c r="AX498" t="str">
        <f t="shared" si="97"/>
        <v>y</v>
      </c>
      <c r="AZ498">
        <v>509436</v>
      </c>
      <c r="BA498" s="77">
        <f t="shared" si="98"/>
        <v>0</v>
      </c>
      <c r="BC498">
        <v>509436</v>
      </c>
      <c r="BD498" s="77">
        <f t="shared" si="99"/>
        <v>0</v>
      </c>
      <c r="BF498">
        <v>3201824</v>
      </c>
      <c r="BG498" s="107">
        <f t="shared" si="100"/>
        <v>0</v>
      </c>
      <c r="BI498">
        <v>2612953</v>
      </c>
      <c r="BJ498" s="107">
        <f t="shared" si="101"/>
        <v>0</v>
      </c>
      <c r="BL498">
        <v>766945</v>
      </c>
      <c r="BM498" s="117">
        <f t="shared" si="102"/>
        <v>0</v>
      </c>
      <c r="BO498">
        <v>4738281</v>
      </c>
      <c r="BP498" s="107">
        <f t="shared" si="103"/>
        <v>0</v>
      </c>
    </row>
    <row r="499" spans="1:68">
      <c r="A499" s="48">
        <v>494</v>
      </c>
      <c r="B499" s="48"/>
      <c r="C499" s="48"/>
      <c r="D499" s="67"/>
      <c r="E499" s="67"/>
      <c r="F499" s="67" t="s">
        <v>257</v>
      </c>
      <c r="G499" s="67"/>
      <c r="H499" s="67"/>
      <c r="I499" s="67"/>
      <c r="J499" s="54">
        <v>1596085086157</v>
      </c>
      <c r="K499" s="54">
        <v>1310013646165</v>
      </c>
      <c r="L499" s="54">
        <v>2212522956536</v>
      </c>
      <c r="M499" s="54">
        <v>1353459296258</v>
      </c>
      <c r="N499" s="54">
        <v>2246639710545</v>
      </c>
      <c r="O499" s="54">
        <v>3746067827272</v>
      </c>
      <c r="P499" s="54">
        <v>2457453845501</v>
      </c>
      <c r="Q499" s="54">
        <v>2629579496431</v>
      </c>
      <c r="R499" s="54">
        <v>2153384757169</v>
      </c>
      <c r="S499" s="65">
        <v>1940447012052</v>
      </c>
      <c r="T499" s="65">
        <v>2302813458595</v>
      </c>
      <c r="U499" s="101">
        <v>1748012586760</v>
      </c>
      <c r="V499" s="77">
        <v>2348198617208</v>
      </c>
      <c r="W499" s="105">
        <v>2948121705147</v>
      </c>
      <c r="X499" s="105">
        <v>5133631075394</v>
      </c>
      <c r="Y499" s="105">
        <v>4639176786963</v>
      </c>
      <c r="Z499" s="105">
        <v>4626533796299</v>
      </c>
      <c r="AA499" s="105">
        <v>3848224121954</v>
      </c>
      <c r="AB499" s="105">
        <v>4245104640482</v>
      </c>
      <c r="AC499" s="105">
        <v>5127806150688</v>
      </c>
      <c r="AD499" s="105">
        <v>4619695607528</v>
      </c>
      <c r="AE499" s="105">
        <v>4588842012533</v>
      </c>
      <c r="AF499" s="105">
        <v>6140257307455</v>
      </c>
      <c r="AG499" s="105">
        <v>4639176786963</v>
      </c>
      <c r="AH499" s="105">
        <v>4690382851354</v>
      </c>
      <c r="AI499" s="90">
        <v>4690382851354</v>
      </c>
      <c r="AJ499" s="79">
        <f t="shared" si="91"/>
        <v>0</v>
      </c>
      <c r="AL499" s="83"/>
      <c r="AM499" s="83"/>
      <c r="AN499" s="83" t="s">
        <v>257</v>
      </c>
      <c r="AO499" s="83"/>
      <c r="AP499" s="83"/>
      <c r="AQ499" s="83"/>
      <c r="AS499" t="str">
        <f t="shared" si="92"/>
        <v>y</v>
      </c>
      <c r="AT499" t="str">
        <f t="shared" si="93"/>
        <v>y</v>
      </c>
      <c r="AU499" t="str">
        <f t="shared" si="94"/>
        <v>y</v>
      </c>
      <c r="AV499" t="str">
        <f t="shared" si="95"/>
        <v>y</v>
      </c>
      <c r="AW499" t="str">
        <f t="shared" si="96"/>
        <v>y</v>
      </c>
      <c r="AX499" t="str">
        <f t="shared" si="97"/>
        <v>y</v>
      </c>
      <c r="AZ499">
        <v>2348198617208</v>
      </c>
      <c r="BA499" s="77">
        <f t="shared" si="98"/>
        <v>0</v>
      </c>
      <c r="BC499">
        <v>2348198617208</v>
      </c>
      <c r="BD499" s="77">
        <f t="shared" si="99"/>
        <v>0</v>
      </c>
      <c r="BF499">
        <v>4626533796299</v>
      </c>
      <c r="BG499" s="107">
        <f t="shared" si="100"/>
        <v>0</v>
      </c>
      <c r="BI499">
        <v>3848224121954</v>
      </c>
      <c r="BJ499" s="107">
        <f t="shared" si="101"/>
        <v>0</v>
      </c>
      <c r="BL499">
        <v>5127806150688</v>
      </c>
      <c r="BM499" s="117">
        <f t="shared" si="102"/>
        <v>0</v>
      </c>
      <c r="BO499">
        <v>4619695607528</v>
      </c>
      <c r="BP499" s="107">
        <f t="shared" si="103"/>
        <v>0</v>
      </c>
    </row>
    <row r="500" spans="1:68">
      <c r="A500" s="48">
        <v>495</v>
      </c>
      <c r="B500" s="48"/>
      <c r="C500" s="48"/>
      <c r="D500" s="67"/>
      <c r="E500" s="67"/>
      <c r="F500" s="67" t="s">
        <v>258</v>
      </c>
      <c r="G500" s="67"/>
      <c r="H500" s="67"/>
      <c r="I500" s="67"/>
      <c r="J500" s="54">
        <v>2934130097</v>
      </c>
      <c r="K500" s="54">
        <v>3484922405</v>
      </c>
      <c r="L500" s="54">
        <v>3829672499</v>
      </c>
      <c r="M500" s="54">
        <v>2421676654</v>
      </c>
      <c r="N500" s="54">
        <v>3478007653</v>
      </c>
      <c r="O500" s="54">
        <v>3789999043</v>
      </c>
      <c r="P500" s="54">
        <v>3165857559</v>
      </c>
      <c r="Q500" s="54">
        <v>1887463163</v>
      </c>
      <c r="R500" s="54">
        <v>2973912794</v>
      </c>
      <c r="S500" s="65">
        <v>2939368913</v>
      </c>
      <c r="T500" s="65">
        <v>3015469316</v>
      </c>
      <c r="U500" s="101">
        <v>2226884139</v>
      </c>
      <c r="V500" s="77">
        <v>2454162217</v>
      </c>
      <c r="W500" s="105">
        <v>2506333610</v>
      </c>
      <c r="X500" s="105">
        <v>38310914637</v>
      </c>
      <c r="Y500" s="105">
        <v>24892763076</v>
      </c>
      <c r="Z500" s="105">
        <v>25956783519</v>
      </c>
      <c r="AA500" s="105">
        <v>20819748345</v>
      </c>
      <c r="AB500" s="105">
        <v>18172995108</v>
      </c>
      <c r="AC500" s="105">
        <v>9466242910</v>
      </c>
      <c r="AD500" s="105">
        <v>11013222805</v>
      </c>
      <c r="AE500" s="105">
        <v>21512934562</v>
      </c>
      <c r="AF500" s="105">
        <v>21412870355</v>
      </c>
      <c r="AG500" s="105">
        <v>24892763076</v>
      </c>
      <c r="AH500" s="105">
        <v>13867189902</v>
      </c>
      <c r="AI500" s="90">
        <v>13867189902</v>
      </c>
      <c r="AJ500" s="79">
        <f t="shared" si="91"/>
        <v>0</v>
      </c>
      <c r="AL500" s="83"/>
      <c r="AM500" s="83"/>
      <c r="AN500" s="83" t="s">
        <v>258</v>
      </c>
      <c r="AO500" s="83"/>
      <c r="AP500" s="83"/>
      <c r="AQ500" s="83"/>
      <c r="AS500" t="str">
        <f t="shared" si="92"/>
        <v>y</v>
      </c>
      <c r="AT500" t="str">
        <f t="shared" si="93"/>
        <v>y</v>
      </c>
      <c r="AU500" t="str">
        <f t="shared" si="94"/>
        <v>y</v>
      </c>
      <c r="AV500" t="str">
        <f t="shared" si="95"/>
        <v>y</v>
      </c>
      <c r="AW500" t="str">
        <f t="shared" si="96"/>
        <v>y</v>
      </c>
      <c r="AX500" t="str">
        <f t="shared" si="97"/>
        <v>y</v>
      </c>
      <c r="AZ500">
        <v>2454162217</v>
      </c>
      <c r="BA500" s="77">
        <f t="shared" si="98"/>
        <v>0</v>
      </c>
      <c r="BC500">
        <v>2454162217</v>
      </c>
      <c r="BD500" s="77">
        <f t="shared" si="99"/>
        <v>0</v>
      </c>
      <c r="BF500">
        <v>25956783519</v>
      </c>
      <c r="BG500" s="107">
        <f t="shared" si="100"/>
        <v>0</v>
      </c>
      <c r="BI500">
        <v>20819748345</v>
      </c>
      <c r="BJ500" s="107">
        <f t="shared" si="101"/>
        <v>0</v>
      </c>
      <c r="BL500">
        <v>9466242910</v>
      </c>
      <c r="BM500" s="117">
        <f t="shared" si="102"/>
        <v>0</v>
      </c>
      <c r="BO500">
        <v>11013222805</v>
      </c>
      <c r="BP500" s="107">
        <f t="shared" si="103"/>
        <v>0</v>
      </c>
    </row>
    <row r="501" spans="1:68">
      <c r="A501" s="48">
        <v>496</v>
      </c>
      <c r="B501" s="48"/>
      <c r="C501" s="48"/>
      <c r="D501" s="67"/>
      <c r="E501" s="67"/>
      <c r="F501" s="67" t="s">
        <v>259</v>
      </c>
      <c r="G501" s="67"/>
      <c r="H501" s="67"/>
      <c r="I501" s="67"/>
      <c r="J501" s="54">
        <v>151779987654</v>
      </c>
      <c r="K501" s="54">
        <v>154073789929</v>
      </c>
      <c r="L501" s="54">
        <v>208644215016</v>
      </c>
      <c r="M501" s="54">
        <v>144355690415</v>
      </c>
      <c r="N501" s="54">
        <v>122954119214</v>
      </c>
      <c r="O501" s="54">
        <v>104101281241</v>
      </c>
      <c r="P501" s="54">
        <v>157516794408</v>
      </c>
      <c r="Q501" s="54">
        <v>171750069624</v>
      </c>
      <c r="R501" s="54">
        <v>326005338494</v>
      </c>
      <c r="S501" s="65">
        <v>248786397858</v>
      </c>
      <c r="T501" s="65">
        <v>258418433965</v>
      </c>
      <c r="U501" s="101">
        <v>174341285522</v>
      </c>
      <c r="V501" s="77">
        <v>143911395354</v>
      </c>
      <c r="W501" s="105">
        <v>119088142263</v>
      </c>
      <c r="X501" s="105">
        <v>654261454009</v>
      </c>
      <c r="Y501" s="105">
        <v>493023761191</v>
      </c>
      <c r="Z501" s="105">
        <v>459201253157</v>
      </c>
      <c r="AA501" s="105">
        <v>654541672525</v>
      </c>
      <c r="AB501" s="105">
        <v>450134008612</v>
      </c>
      <c r="AC501" s="105">
        <v>637021310691</v>
      </c>
      <c r="AD501" s="105">
        <v>420219182071</v>
      </c>
      <c r="AE501" s="105">
        <v>361119467696</v>
      </c>
      <c r="AF501" s="105">
        <v>413577974951</v>
      </c>
      <c r="AG501" s="105">
        <v>493023761191</v>
      </c>
      <c r="AH501" s="105">
        <v>303575625619</v>
      </c>
      <c r="AI501" s="90">
        <v>303575625619</v>
      </c>
      <c r="AJ501" s="79">
        <f t="shared" si="91"/>
        <v>0</v>
      </c>
      <c r="AL501" s="83"/>
      <c r="AM501" s="83"/>
      <c r="AN501" s="83" t="s">
        <v>259</v>
      </c>
      <c r="AO501" s="83"/>
      <c r="AP501" s="83"/>
      <c r="AQ501" s="83"/>
      <c r="AS501" t="str">
        <f t="shared" si="92"/>
        <v>y</v>
      </c>
      <c r="AT501" t="str">
        <f t="shared" si="93"/>
        <v>y</v>
      </c>
      <c r="AU501" t="str">
        <f t="shared" si="94"/>
        <v>y</v>
      </c>
      <c r="AV501" t="str">
        <f t="shared" si="95"/>
        <v>y</v>
      </c>
      <c r="AW501" t="str">
        <f t="shared" si="96"/>
        <v>y</v>
      </c>
      <c r="AX501" t="str">
        <f t="shared" si="97"/>
        <v>y</v>
      </c>
      <c r="AZ501">
        <v>143911395354</v>
      </c>
      <c r="BA501" s="77">
        <f t="shared" si="98"/>
        <v>0</v>
      </c>
      <c r="BC501">
        <v>143911395354</v>
      </c>
      <c r="BD501" s="77">
        <f t="shared" si="99"/>
        <v>0</v>
      </c>
      <c r="BF501">
        <v>459201253157</v>
      </c>
      <c r="BG501" s="107">
        <f t="shared" si="100"/>
        <v>0</v>
      </c>
      <c r="BI501">
        <v>654541672525</v>
      </c>
      <c r="BJ501" s="107">
        <f t="shared" si="101"/>
        <v>0</v>
      </c>
      <c r="BL501">
        <v>637021310691</v>
      </c>
      <c r="BM501" s="117">
        <f t="shared" si="102"/>
        <v>0</v>
      </c>
      <c r="BO501">
        <v>420219182071</v>
      </c>
      <c r="BP501" s="107">
        <f t="shared" si="103"/>
        <v>0</v>
      </c>
    </row>
    <row r="502" spans="1:68">
      <c r="A502" s="48">
        <v>497</v>
      </c>
      <c r="B502" s="48"/>
      <c r="C502" s="48"/>
      <c r="D502" s="67"/>
      <c r="E502" s="67"/>
      <c r="F502" s="67" t="s">
        <v>260</v>
      </c>
      <c r="G502" s="67"/>
      <c r="H502" s="67"/>
      <c r="I502" s="67"/>
      <c r="J502" s="54">
        <v>2151778451025</v>
      </c>
      <c r="K502" s="54">
        <v>1192399760510</v>
      </c>
      <c r="L502" s="54">
        <v>665403745688</v>
      </c>
      <c r="M502" s="54">
        <v>1074661079234</v>
      </c>
      <c r="N502" s="54">
        <v>384535895341</v>
      </c>
      <c r="O502" s="54">
        <v>718961368595</v>
      </c>
      <c r="P502" s="54">
        <v>836336730958</v>
      </c>
      <c r="Q502" s="54">
        <v>1059461427552</v>
      </c>
      <c r="R502" s="54">
        <v>1426782371817</v>
      </c>
      <c r="S502" s="65">
        <v>1718168802889</v>
      </c>
      <c r="T502" s="65">
        <v>1110838226921</v>
      </c>
      <c r="U502" s="101">
        <v>904089828014</v>
      </c>
      <c r="V502" s="77">
        <v>1430235470288</v>
      </c>
      <c r="W502" s="105">
        <v>1211350599093</v>
      </c>
      <c r="X502" s="105">
        <v>2016803090899</v>
      </c>
      <c r="Y502" s="105">
        <v>3539358249977</v>
      </c>
      <c r="Z502" s="105">
        <v>3603956274308</v>
      </c>
      <c r="AA502" s="105">
        <v>2036625665522</v>
      </c>
      <c r="AB502" s="105">
        <v>1249957881260</v>
      </c>
      <c r="AC502" s="105">
        <v>5120056708688</v>
      </c>
      <c r="AD502" s="105">
        <v>3019855813975</v>
      </c>
      <c r="AE502" s="105">
        <v>2402967952011</v>
      </c>
      <c r="AF502" s="105">
        <v>2959640904790</v>
      </c>
      <c r="AG502" s="105">
        <v>3539358249977</v>
      </c>
      <c r="AH502" s="105">
        <v>4307177087867</v>
      </c>
      <c r="AI502" s="90">
        <v>4307177087867</v>
      </c>
      <c r="AJ502" s="79">
        <f t="shared" si="91"/>
        <v>0</v>
      </c>
      <c r="AL502" s="83"/>
      <c r="AM502" s="83"/>
      <c r="AN502" s="83" t="s">
        <v>260</v>
      </c>
      <c r="AO502" s="83"/>
      <c r="AP502" s="83"/>
      <c r="AQ502" s="83"/>
      <c r="AS502" t="str">
        <f t="shared" si="92"/>
        <v>y</v>
      </c>
      <c r="AT502" t="str">
        <f t="shared" si="93"/>
        <v>y</v>
      </c>
      <c r="AU502" t="str">
        <f t="shared" si="94"/>
        <v>y</v>
      </c>
      <c r="AV502" t="str">
        <f t="shared" si="95"/>
        <v>y</v>
      </c>
      <c r="AW502" t="str">
        <f t="shared" si="96"/>
        <v>y</v>
      </c>
      <c r="AX502" t="str">
        <f t="shared" si="97"/>
        <v>y</v>
      </c>
      <c r="AZ502">
        <v>1430235470288</v>
      </c>
      <c r="BA502" s="77">
        <f t="shared" si="98"/>
        <v>0</v>
      </c>
      <c r="BC502">
        <v>1430235470288</v>
      </c>
      <c r="BD502" s="77">
        <f t="shared" si="99"/>
        <v>0</v>
      </c>
      <c r="BF502">
        <v>3603956274308</v>
      </c>
      <c r="BG502" s="107">
        <f t="shared" si="100"/>
        <v>0</v>
      </c>
      <c r="BI502">
        <v>2036625665522</v>
      </c>
      <c r="BJ502" s="107">
        <f t="shared" si="101"/>
        <v>0</v>
      </c>
      <c r="BL502">
        <v>5120056708688</v>
      </c>
      <c r="BM502" s="117">
        <f t="shared" si="102"/>
        <v>0</v>
      </c>
      <c r="BO502">
        <v>3019855813975</v>
      </c>
      <c r="BP502" s="107">
        <f t="shared" si="103"/>
        <v>0</v>
      </c>
    </row>
    <row r="503" spans="1:68">
      <c r="A503" s="48">
        <v>498</v>
      </c>
      <c r="B503" s="48"/>
      <c r="C503" s="48"/>
      <c r="D503" s="67"/>
      <c r="E503" s="67"/>
      <c r="F503" s="67" t="s">
        <v>261</v>
      </c>
      <c r="G503" s="67"/>
      <c r="H503" s="67"/>
      <c r="I503" s="67"/>
      <c r="J503" s="54">
        <v>0</v>
      </c>
      <c r="K503" s="54">
        <v>0</v>
      </c>
      <c r="L503" s="54">
        <v>0</v>
      </c>
      <c r="M503" s="54">
        <v>0</v>
      </c>
      <c r="N503" s="54">
        <v>0</v>
      </c>
      <c r="O503" s="54">
        <v>0</v>
      </c>
      <c r="P503" s="54">
        <v>0</v>
      </c>
      <c r="Q503" s="54">
        <v>0</v>
      </c>
      <c r="R503" s="54">
        <v>0</v>
      </c>
      <c r="S503" s="65">
        <v>0</v>
      </c>
      <c r="T503" s="65">
        <v>0</v>
      </c>
      <c r="U503" s="101">
        <v>0</v>
      </c>
      <c r="V503" s="77">
        <v>0</v>
      </c>
      <c r="W503" s="105">
        <v>0</v>
      </c>
      <c r="X503" s="105">
        <v>0</v>
      </c>
      <c r="Y503" s="105">
        <v>0</v>
      </c>
      <c r="Z503" s="105">
        <v>0</v>
      </c>
      <c r="AA503" s="105">
        <v>0</v>
      </c>
      <c r="AB503" s="105">
        <v>0</v>
      </c>
      <c r="AC503" s="105">
        <v>0</v>
      </c>
      <c r="AD503" s="105">
        <v>0</v>
      </c>
      <c r="AE503" s="105">
        <v>0</v>
      </c>
      <c r="AF503" s="105">
        <v>0</v>
      </c>
      <c r="AG503" s="105">
        <v>0</v>
      </c>
      <c r="AH503" s="105">
        <v>0</v>
      </c>
      <c r="AI503" s="90">
        <v>0</v>
      </c>
      <c r="AJ503" s="79">
        <f t="shared" si="91"/>
        <v>0</v>
      </c>
      <c r="AL503" s="83"/>
      <c r="AM503" s="83"/>
      <c r="AN503" s="83" t="s">
        <v>261</v>
      </c>
      <c r="AO503" s="83"/>
      <c r="AP503" s="83"/>
      <c r="AQ503" s="83"/>
      <c r="AS503" t="str">
        <f t="shared" si="92"/>
        <v>y</v>
      </c>
      <c r="AT503" t="str">
        <f t="shared" si="93"/>
        <v>y</v>
      </c>
      <c r="AU503" t="str">
        <f t="shared" si="94"/>
        <v>y</v>
      </c>
      <c r="AV503" t="str">
        <f t="shared" si="95"/>
        <v>y</v>
      </c>
      <c r="AW503" t="str">
        <f t="shared" si="96"/>
        <v>y</v>
      </c>
      <c r="AX503" t="str">
        <f t="shared" si="97"/>
        <v>y</v>
      </c>
      <c r="AZ503">
        <v>0</v>
      </c>
      <c r="BA503" s="77">
        <f t="shared" si="98"/>
        <v>0</v>
      </c>
      <c r="BC503">
        <v>0</v>
      </c>
      <c r="BD503" s="77">
        <f t="shared" si="99"/>
        <v>0</v>
      </c>
      <c r="BF503">
        <v>0</v>
      </c>
      <c r="BG503" s="107">
        <f t="shared" si="100"/>
        <v>0</v>
      </c>
      <c r="BI503">
        <v>0</v>
      </c>
      <c r="BJ503" s="107">
        <f t="shared" si="101"/>
        <v>0</v>
      </c>
      <c r="BL503">
        <v>0</v>
      </c>
      <c r="BM503" s="117">
        <f t="shared" si="102"/>
        <v>0</v>
      </c>
      <c r="BO503">
        <v>0</v>
      </c>
      <c r="BP503" s="107">
        <f t="shared" si="103"/>
        <v>0</v>
      </c>
    </row>
    <row r="504" spans="1:68">
      <c r="A504" s="48">
        <v>499</v>
      </c>
      <c r="B504" s="48"/>
      <c r="C504" s="48"/>
      <c r="D504" s="69"/>
      <c r="E504" s="69"/>
      <c r="F504" s="69" t="s">
        <v>262</v>
      </c>
      <c r="G504" s="69"/>
      <c r="H504" s="69"/>
      <c r="I504" s="69"/>
      <c r="J504" s="54">
        <v>0</v>
      </c>
      <c r="K504" s="54">
        <v>0</v>
      </c>
      <c r="L504" s="54">
        <v>0</v>
      </c>
      <c r="M504" s="54">
        <v>0</v>
      </c>
      <c r="N504" s="54">
        <v>0</v>
      </c>
      <c r="O504" s="54">
        <v>0</v>
      </c>
      <c r="P504" s="54">
        <v>0</v>
      </c>
      <c r="Q504" s="54">
        <v>0</v>
      </c>
      <c r="R504" s="54">
        <v>0</v>
      </c>
      <c r="S504" s="65">
        <v>0</v>
      </c>
      <c r="T504" s="65">
        <v>0</v>
      </c>
      <c r="U504" s="101">
        <v>0</v>
      </c>
      <c r="V504" s="77">
        <v>0</v>
      </c>
      <c r="W504" s="105">
        <v>0</v>
      </c>
      <c r="X504" s="105">
        <v>0</v>
      </c>
      <c r="Y504" s="105">
        <v>0</v>
      </c>
      <c r="Z504" s="105">
        <v>0</v>
      </c>
      <c r="AA504" s="105">
        <v>0</v>
      </c>
      <c r="AB504" s="105">
        <v>0</v>
      </c>
      <c r="AC504" s="105">
        <v>0</v>
      </c>
      <c r="AD504" s="105">
        <v>0</v>
      </c>
      <c r="AE504" s="105">
        <v>0</v>
      </c>
      <c r="AF504" s="105">
        <v>0</v>
      </c>
      <c r="AG504" s="105">
        <v>0</v>
      </c>
      <c r="AH504" s="105">
        <v>0</v>
      </c>
      <c r="AI504" s="90">
        <v>0</v>
      </c>
      <c r="AJ504" s="79">
        <f t="shared" si="91"/>
        <v>0</v>
      </c>
      <c r="AL504" s="83"/>
      <c r="AM504" s="83"/>
      <c r="AN504" s="83" t="s">
        <v>262</v>
      </c>
      <c r="AO504" s="83"/>
      <c r="AP504" s="83"/>
      <c r="AQ504" s="83"/>
      <c r="AS504" t="str">
        <f t="shared" si="92"/>
        <v>y</v>
      </c>
      <c r="AT504" t="str">
        <f t="shared" si="93"/>
        <v>y</v>
      </c>
      <c r="AU504" t="str">
        <f t="shared" si="94"/>
        <v>y</v>
      </c>
      <c r="AV504" t="str">
        <f t="shared" si="95"/>
        <v>y</v>
      </c>
      <c r="AW504" t="str">
        <f t="shared" si="96"/>
        <v>y</v>
      </c>
      <c r="AX504" t="str">
        <f t="shared" si="97"/>
        <v>y</v>
      </c>
      <c r="AZ504">
        <v>0</v>
      </c>
      <c r="BA504" s="77">
        <f t="shared" si="98"/>
        <v>0</v>
      </c>
      <c r="BC504">
        <v>0</v>
      </c>
      <c r="BD504" s="77">
        <f t="shared" si="99"/>
        <v>0</v>
      </c>
      <c r="BF504">
        <v>0</v>
      </c>
      <c r="BG504" s="107">
        <f t="shared" si="100"/>
        <v>0</v>
      </c>
      <c r="BI504">
        <v>0</v>
      </c>
      <c r="BJ504" s="107">
        <f t="shared" si="101"/>
        <v>0</v>
      </c>
      <c r="BL504">
        <v>0</v>
      </c>
      <c r="BM504" s="117">
        <f t="shared" si="102"/>
        <v>0</v>
      </c>
      <c r="BO504">
        <v>0</v>
      </c>
      <c r="BP504" s="107">
        <f t="shared" si="103"/>
        <v>0</v>
      </c>
    </row>
    <row r="505" spans="1:68">
      <c r="A505" s="48">
        <v>500</v>
      </c>
      <c r="B505" s="48"/>
      <c r="C505" s="48"/>
      <c r="D505" s="67"/>
      <c r="E505" s="67"/>
      <c r="F505" s="67" t="s">
        <v>263</v>
      </c>
      <c r="G505" s="67"/>
      <c r="H505" s="67"/>
      <c r="I505" s="67"/>
      <c r="J505" s="54">
        <v>36388623079</v>
      </c>
      <c r="K505" s="54">
        <v>42982795388</v>
      </c>
      <c r="L505" s="54">
        <v>33178091070</v>
      </c>
      <c r="M505" s="54">
        <v>57609088716</v>
      </c>
      <c r="N505" s="54">
        <v>34637679853</v>
      </c>
      <c r="O505" s="54">
        <v>46025119768</v>
      </c>
      <c r="P505" s="54">
        <v>30742010901</v>
      </c>
      <c r="Q505" s="54">
        <v>48021301794</v>
      </c>
      <c r="R505" s="54">
        <v>33437378125</v>
      </c>
      <c r="S505" s="65">
        <v>43274316773</v>
      </c>
      <c r="T505" s="65">
        <v>32416774920</v>
      </c>
      <c r="U505" s="101">
        <v>45053966347</v>
      </c>
      <c r="V505" s="77">
        <v>45125935751</v>
      </c>
      <c r="W505" s="105">
        <v>43120739763</v>
      </c>
      <c r="X505" s="105">
        <v>60139473293</v>
      </c>
      <c r="Y505" s="105">
        <v>66945225160</v>
      </c>
      <c r="Z505" s="105">
        <v>59479499683</v>
      </c>
      <c r="AA505" s="105">
        <v>62352276768</v>
      </c>
      <c r="AB505" s="105">
        <v>50652469135</v>
      </c>
      <c r="AC505" s="105">
        <v>56814295038</v>
      </c>
      <c r="AD505" s="105">
        <v>60918098820</v>
      </c>
      <c r="AE505" s="105">
        <v>54965416965</v>
      </c>
      <c r="AF505" s="105">
        <v>54388524623</v>
      </c>
      <c r="AG505" s="105">
        <v>66945225160</v>
      </c>
      <c r="AH505" s="105">
        <v>103250318238</v>
      </c>
      <c r="AI505" s="90">
        <v>103250318238</v>
      </c>
      <c r="AJ505" s="79">
        <f t="shared" si="91"/>
        <v>0</v>
      </c>
      <c r="AL505" s="83"/>
      <c r="AM505" s="83"/>
      <c r="AN505" s="83" t="s">
        <v>263</v>
      </c>
      <c r="AO505" s="83"/>
      <c r="AP505" s="83"/>
      <c r="AQ505" s="83"/>
      <c r="AS505" t="str">
        <f t="shared" si="92"/>
        <v>y</v>
      </c>
      <c r="AT505" t="str">
        <f t="shared" si="93"/>
        <v>y</v>
      </c>
      <c r="AU505" t="str">
        <f t="shared" si="94"/>
        <v>y</v>
      </c>
      <c r="AV505" t="str">
        <f t="shared" si="95"/>
        <v>y</v>
      </c>
      <c r="AW505" t="str">
        <f t="shared" si="96"/>
        <v>y</v>
      </c>
      <c r="AX505" t="str">
        <f t="shared" si="97"/>
        <v>y</v>
      </c>
      <c r="AZ505">
        <v>45125935751</v>
      </c>
      <c r="BA505" s="77">
        <f t="shared" si="98"/>
        <v>0</v>
      </c>
      <c r="BC505">
        <v>45125935751</v>
      </c>
      <c r="BD505" s="77">
        <f t="shared" si="99"/>
        <v>0</v>
      </c>
      <c r="BF505">
        <v>59479499683</v>
      </c>
      <c r="BG505" s="107">
        <f t="shared" si="100"/>
        <v>0</v>
      </c>
      <c r="BI505">
        <v>62352276768</v>
      </c>
      <c r="BJ505" s="107">
        <f t="shared" si="101"/>
        <v>0</v>
      </c>
      <c r="BL505">
        <v>56960365155</v>
      </c>
      <c r="BM505" s="117">
        <f t="shared" si="102"/>
        <v>146070117</v>
      </c>
      <c r="BO505">
        <v>60918098820</v>
      </c>
      <c r="BP505" s="107">
        <f t="shared" si="103"/>
        <v>0</v>
      </c>
    </row>
    <row r="506" spans="1:68">
      <c r="A506" s="48">
        <v>501</v>
      </c>
      <c r="B506" s="48"/>
      <c r="C506" s="48"/>
      <c r="D506" s="67"/>
      <c r="E506" s="67"/>
      <c r="F506" s="67" t="s">
        <v>264</v>
      </c>
      <c r="G506" s="67"/>
      <c r="H506" s="67"/>
      <c r="I506" s="67"/>
      <c r="J506" s="54">
        <v>75626186851</v>
      </c>
      <c r="K506" s="54">
        <v>37583769166</v>
      </c>
      <c r="L506" s="54">
        <v>35820295913</v>
      </c>
      <c r="M506" s="54">
        <v>170633219697</v>
      </c>
      <c r="N506" s="54">
        <v>16109102588</v>
      </c>
      <c r="O506" s="54">
        <v>13410634633</v>
      </c>
      <c r="P506" s="54">
        <v>11889174513</v>
      </c>
      <c r="Q506" s="54">
        <v>200771284216</v>
      </c>
      <c r="R506" s="54">
        <v>16203660015</v>
      </c>
      <c r="S506" s="65">
        <v>13579741014</v>
      </c>
      <c r="T506" s="65">
        <v>14906454972</v>
      </c>
      <c r="U506" s="101">
        <v>25595661851</v>
      </c>
      <c r="V506" s="77">
        <v>21125885498</v>
      </c>
      <c r="W506" s="105">
        <v>10938093038</v>
      </c>
      <c r="X506" s="105">
        <v>82107561812</v>
      </c>
      <c r="Y506" s="105">
        <v>97690566241</v>
      </c>
      <c r="Z506" s="105">
        <v>107703736325</v>
      </c>
      <c r="AA506" s="105">
        <v>52405852130</v>
      </c>
      <c r="AB506" s="105">
        <v>106513856735</v>
      </c>
      <c r="AC506" s="105">
        <v>271101331677</v>
      </c>
      <c r="AD506" s="105">
        <v>264802287332</v>
      </c>
      <c r="AE506" s="105">
        <v>256324917748</v>
      </c>
      <c r="AF506" s="105">
        <v>279297532615</v>
      </c>
      <c r="AG506" s="105">
        <v>97690566241</v>
      </c>
      <c r="AH506" s="105">
        <v>320643289064</v>
      </c>
      <c r="AI506" s="90">
        <v>320643289064</v>
      </c>
      <c r="AJ506" s="79">
        <f t="shared" si="91"/>
        <v>0</v>
      </c>
      <c r="AL506" s="83"/>
      <c r="AM506" s="83"/>
      <c r="AN506" s="83" t="s">
        <v>264</v>
      </c>
      <c r="AO506" s="83"/>
      <c r="AP506" s="83"/>
      <c r="AQ506" s="83"/>
      <c r="AS506" t="str">
        <f t="shared" si="92"/>
        <v>y</v>
      </c>
      <c r="AT506" t="str">
        <f t="shared" si="93"/>
        <v>y</v>
      </c>
      <c r="AU506" t="str">
        <f t="shared" si="94"/>
        <v>y</v>
      </c>
      <c r="AV506" t="str">
        <f t="shared" si="95"/>
        <v>y</v>
      </c>
      <c r="AW506" t="str">
        <f t="shared" si="96"/>
        <v>y</v>
      </c>
      <c r="AX506" t="str">
        <f t="shared" si="97"/>
        <v>y</v>
      </c>
      <c r="AZ506">
        <v>21125885498</v>
      </c>
      <c r="BA506" s="77">
        <f t="shared" si="98"/>
        <v>0</v>
      </c>
      <c r="BC506">
        <v>21125885498</v>
      </c>
      <c r="BD506" s="77">
        <f t="shared" si="99"/>
        <v>0</v>
      </c>
      <c r="BF506">
        <v>107703736325</v>
      </c>
      <c r="BG506" s="107">
        <f t="shared" si="100"/>
        <v>0</v>
      </c>
      <c r="BI506">
        <v>52405852130</v>
      </c>
      <c r="BJ506" s="107">
        <f t="shared" si="101"/>
        <v>0</v>
      </c>
      <c r="BL506">
        <v>271101331677</v>
      </c>
      <c r="BM506" s="117">
        <f t="shared" si="102"/>
        <v>0</v>
      </c>
      <c r="BO506">
        <v>264802287332</v>
      </c>
      <c r="BP506" s="107">
        <f t="shared" si="103"/>
        <v>0</v>
      </c>
    </row>
    <row r="507" spans="1:68">
      <c r="A507" s="48">
        <v>502</v>
      </c>
      <c r="B507" s="48"/>
      <c r="C507" s="48"/>
      <c r="D507" s="67"/>
      <c r="E507" s="67"/>
      <c r="F507" s="67" t="s">
        <v>265</v>
      </c>
      <c r="G507" s="67"/>
      <c r="H507" s="67"/>
      <c r="I507" s="67"/>
      <c r="J507" s="54">
        <v>0</v>
      </c>
      <c r="K507" s="54">
        <v>0</v>
      </c>
      <c r="L507" s="54">
        <v>0</v>
      </c>
      <c r="M507" s="54">
        <v>0</v>
      </c>
      <c r="N507" s="54">
        <v>0</v>
      </c>
      <c r="O507" s="54">
        <v>0</v>
      </c>
      <c r="P507" s="54">
        <v>0</v>
      </c>
      <c r="Q507" s="54">
        <v>0</v>
      </c>
      <c r="R507" s="54">
        <v>0</v>
      </c>
      <c r="S507" s="65">
        <v>0</v>
      </c>
      <c r="T507" s="65">
        <v>0</v>
      </c>
      <c r="U507" s="101">
        <v>0</v>
      </c>
      <c r="V507" s="77">
        <v>0</v>
      </c>
      <c r="W507" s="105">
        <v>0</v>
      </c>
      <c r="X507" s="105">
        <v>0</v>
      </c>
      <c r="Y507" s="105">
        <v>0</v>
      </c>
      <c r="Z507" s="105">
        <v>1868670</v>
      </c>
      <c r="AA507" s="105">
        <v>35960113</v>
      </c>
      <c r="AB507" s="105">
        <v>534396413</v>
      </c>
      <c r="AC507" s="105">
        <v>554865900</v>
      </c>
      <c r="AD507" s="105">
        <v>534599100</v>
      </c>
      <c r="AE507" s="105">
        <v>2068769162</v>
      </c>
      <c r="AF507" s="105">
        <v>2023507350</v>
      </c>
      <c r="AG507" s="105">
        <v>0</v>
      </c>
      <c r="AH507" s="105">
        <v>2044463100</v>
      </c>
      <c r="AI507" s="90">
        <v>2044463100</v>
      </c>
      <c r="AJ507" s="79">
        <f t="shared" si="91"/>
        <v>0</v>
      </c>
      <c r="AL507" s="83"/>
      <c r="AM507" s="83"/>
      <c r="AN507" s="83" t="s">
        <v>265</v>
      </c>
      <c r="AO507" s="83"/>
      <c r="AP507" s="83"/>
      <c r="AQ507" s="83"/>
      <c r="AS507" t="str">
        <f t="shared" si="92"/>
        <v>y</v>
      </c>
      <c r="AT507" t="str">
        <f t="shared" si="93"/>
        <v>y</v>
      </c>
      <c r="AU507" t="str">
        <f t="shared" si="94"/>
        <v>y</v>
      </c>
      <c r="AV507" t="str">
        <f t="shared" si="95"/>
        <v>y</v>
      </c>
      <c r="AW507" t="str">
        <f t="shared" si="96"/>
        <v>y</v>
      </c>
      <c r="AX507" t="str">
        <f t="shared" si="97"/>
        <v>y</v>
      </c>
      <c r="AZ507">
        <v>0</v>
      </c>
      <c r="BA507" s="77">
        <f t="shared" si="98"/>
        <v>0</v>
      </c>
      <c r="BC507">
        <v>0</v>
      </c>
      <c r="BD507" s="77">
        <f t="shared" si="99"/>
        <v>0</v>
      </c>
      <c r="BF507">
        <v>1868670</v>
      </c>
      <c r="BG507" s="107">
        <f t="shared" si="100"/>
        <v>0</v>
      </c>
      <c r="BI507">
        <v>35960113</v>
      </c>
      <c r="BJ507" s="107">
        <f t="shared" si="101"/>
        <v>0</v>
      </c>
      <c r="BL507">
        <v>554865900</v>
      </c>
      <c r="BM507" s="117">
        <f t="shared" si="102"/>
        <v>0</v>
      </c>
      <c r="BO507">
        <v>534599100</v>
      </c>
      <c r="BP507" s="107">
        <f t="shared" si="103"/>
        <v>0</v>
      </c>
    </row>
    <row r="508" spans="1:68">
      <c r="A508" s="48">
        <v>503</v>
      </c>
      <c r="B508" s="48"/>
      <c r="C508" s="48"/>
      <c r="D508" s="67"/>
      <c r="E508" s="67"/>
      <c r="F508" s="67" t="s">
        <v>266</v>
      </c>
      <c r="G508" s="67"/>
      <c r="H508" s="67"/>
      <c r="I508" s="67"/>
      <c r="J508" s="54">
        <v>0</v>
      </c>
      <c r="K508" s="54">
        <v>0</v>
      </c>
      <c r="L508" s="54">
        <v>0</v>
      </c>
      <c r="M508" s="54">
        <v>0</v>
      </c>
      <c r="N508" s="54">
        <v>0</v>
      </c>
      <c r="O508" s="54">
        <v>0</v>
      </c>
      <c r="P508" s="54">
        <v>0</v>
      </c>
      <c r="Q508" s="54">
        <v>0</v>
      </c>
      <c r="R508" s="54">
        <v>0</v>
      </c>
      <c r="S508" s="65">
        <v>0</v>
      </c>
      <c r="T508" s="65">
        <v>0</v>
      </c>
      <c r="U508" s="101">
        <v>0</v>
      </c>
      <c r="V508" s="77">
        <v>0</v>
      </c>
      <c r="W508" s="105">
        <v>0</v>
      </c>
      <c r="X508" s="105">
        <v>0</v>
      </c>
      <c r="Y508" s="105">
        <v>0</v>
      </c>
      <c r="Z508" s="105">
        <v>103122900</v>
      </c>
      <c r="AA508" s="105">
        <v>104124180</v>
      </c>
      <c r="AB508" s="105">
        <v>98009220</v>
      </c>
      <c r="AC508" s="105">
        <v>0</v>
      </c>
      <c r="AD508" s="105">
        <v>0</v>
      </c>
      <c r="AE508" s="105">
        <v>0</v>
      </c>
      <c r="AF508" s="105">
        <v>0</v>
      </c>
      <c r="AG508" s="105">
        <v>0</v>
      </c>
      <c r="AH508" s="105">
        <v>0</v>
      </c>
      <c r="AI508" s="90">
        <v>0</v>
      </c>
      <c r="AJ508" s="79">
        <f t="shared" si="91"/>
        <v>0</v>
      </c>
      <c r="AL508" s="83"/>
      <c r="AM508" s="83"/>
      <c r="AN508" s="83" t="s">
        <v>266</v>
      </c>
      <c r="AO508" s="83"/>
      <c r="AP508" s="83"/>
      <c r="AQ508" s="83"/>
      <c r="AS508" t="str">
        <f t="shared" si="92"/>
        <v>y</v>
      </c>
      <c r="AT508" t="str">
        <f t="shared" si="93"/>
        <v>y</v>
      </c>
      <c r="AU508" t="str">
        <f t="shared" si="94"/>
        <v>y</v>
      </c>
      <c r="AV508" t="str">
        <f t="shared" si="95"/>
        <v>y</v>
      </c>
      <c r="AW508" t="str">
        <f t="shared" si="96"/>
        <v>y</v>
      </c>
      <c r="AX508" t="str">
        <f t="shared" si="97"/>
        <v>y</v>
      </c>
      <c r="AZ508">
        <v>0</v>
      </c>
      <c r="BA508" s="77">
        <f t="shared" si="98"/>
        <v>0</v>
      </c>
      <c r="BC508">
        <v>0</v>
      </c>
      <c r="BD508" s="77">
        <f t="shared" si="99"/>
        <v>0</v>
      </c>
      <c r="BF508">
        <v>103122900</v>
      </c>
      <c r="BG508" s="107">
        <f t="shared" si="100"/>
        <v>0</v>
      </c>
      <c r="BI508">
        <v>104124180</v>
      </c>
      <c r="BJ508" s="107">
        <f t="shared" si="101"/>
        <v>0</v>
      </c>
      <c r="BL508">
        <v>0</v>
      </c>
      <c r="BM508" s="117">
        <f t="shared" si="102"/>
        <v>0</v>
      </c>
      <c r="BO508">
        <v>0</v>
      </c>
      <c r="BP508" s="107">
        <f t="shared" si="103"/>
        <v>0</v>
      </c>
    </row>
    <row r="509" spans="1:68">
      <c r="A509" s="48">
        <v>504</v>
      </c>
      <c r="B509" s="48"/>
      <c r="C509" s="48"/>
      <c r="D509" s="67"/>
      <c r="E509" s="67"/>
      <c r="F509" s="67" t="s">
        <v>267</v>
      </c>
      <c r="G509" s="67"/>
      <c r="H509" s="67"/>
      <c r="I509" s="67"/>
      <c r="J509" s="54">
        <v>317394277720</v>
      </c>
      <c r="K509" s="54">
        <v>297460415136</v>
      </c>
      <c r="L509" s="54">
        <v>561233026478</v>
      </c>
      <c r="M509" s="54">
        <v>699809096496</v>
      </c>
      <c r="N509" s="54">
        <v>521509627992</v>
      </c>
      <c r="O509" s="54">
        <v>459213424956</v>
      </c>
      <c r="P509" s="54">
        <v>1045563868591</v>
      </c>
      <c r="Q509" s="54">
        <v>779018563807</v>
      </c>
      <c r="R509" s="54">
        <v>1783802820913</v>
      </c>
      <c r="S509" s="65">
        <v>888959403567</v>
      </c>
      <c r="T509" s="65">
        <v>1239945936196</v>
      </c>
      <c r="U509" s="101">
        <v>847520560228</v>
      </c>
      <c r="V509" s="77">
        <v>1842596794780</v>
      </c>
      <c r="W509" s="105">
        <v>1017119076388</v>
      </c>
      <c r="X509" s="105">
        <v>5793797094259</v>
      </c>
      <c r="Y509" s="105">
        <v>4518434765761</v>
      </c>
      <c r="Z509" s="105">
        <v>5721994671591</v>
      </c>
      <c r="AA509" s="105">
        <v>4538851644531</v>
      </c>
      <c r="AB509" s="105">
        <v>5800997095344</v>
      </c>
      <c r="AC509" s="105">
        <v>4058873039988</v>
      </c>
      <c r="AD509" s="105">
        <v>6812265324261</v>
      </c>
      <c r="AE509" s="105">
        <v>4884597899459</v>
      </c>
      <c r="AF509" s="105">
        <v>4219252087218</v>
      </c>
      <c r="AG509" s="105">
        <v>4518434765761</v>
      </c>
      <c r="AH509" s="105">
        <v>4236790249152</v>
      </c>
      <c r="AI509" s="90">
        <v>4236790249152</v>
      </c>
      <c r="AJ509" s="79">
        <f t="shared" si="91"/>
        <v>0</v>
      </c>
      <c r="AL509" s="83"/>
      <c r="AM509" s="83"/>
      <c r="AN509" s="83" t="s">
        <v>267</v>
      </c>
      <c r="AO509" s="83"/>
      <c r="AP509" s="83"/>
      <c r="AQ509" s="83"/>
      <c r="AS509" t="str">
        <f t="shared" si="92"/>
        <v>y</v>
      </c>
      <c r="AT509" t="str">
        <f t="shared" si="93"/>
        <v>y</v>
      </c>
      <c r="AU509" t="str">
        <f t="shared" si="94"/>
        <v>y</v>
      </c>
      <c r="AV509" t="str">
        <f t="shared" si="95"/>
        <v>y</v>
      </c>
      <c r="AW509" t="str">
        <f t="shared" si="96"/>
        <v>y</v>
      </c>
      <c r="AX509" t="str">
        <f t="shared" si="97"/>
        <v>y</v>
      </c>
      <c r="AZ509">
        <v>1842596794780</v>
      </c>
      <c r="BA509" s="77">
        <f t="shared" si="98"/>
        <v>0</v>
      </c>
      <c r="BC509">
        <v>1842596794780</v>
      </c>
      <c r="BD509" s="77">
        <f t="shared" si="99"/>
        <v>0</v>
      </c>
      <c r="BF509">
        <v>5721994671591</v>
      </c>
      <c r="BG509" s="107">
        <f t="shared" si="100"/>
        <v>0</v>
      </c>
      <c r="BI509">
        <v>4538851644531</v>
      </c>
      <c r="BJ509" s="107">
        <f t="shared" si="101"/>
        <v>0</v>
      </c>
      <c r="BL509">
        <v>4058873039988</v>
      </c>
      <c r="BM509" s="117">
        <f t="shared" si="102"/>
        <v>0</v>
      </c>
      <c r="BO509">
        <v>6812265324261</v>
      </c>
      <c r="BP509" s="107">
        <f t="shared" si="103"/>
        <v>0</v>
      </c>
    </row>
    <row r="510" spans="1:68">
      <c r="A510" s="48">
        <v>505</v>
      </c>
      <c r="B510" s="48"/>
      <c r="C510" s="48"/>
      <c r="D510" s="67"/>
      <c r="E510" s="67"/>
      <c r="F510" s="67" t="s">
        <v>268</v>
      </c>
      <c r="G510" s="67"/>
      <c r="H510" s="67"/>
      <c r="I510" s="67"/>
      <c r="J510" s="54">
        <v>0</v>
      </c>
      <c r="K510" s="54">
        <v>0</v>
      </c>
      <c r="L510" s="54">
        <v>0</v>
      </c>
      <c r="M510" s="54">
        <v>0</v>
      </c>
      <c r="N510" s="54">
        <v>0</v>
      </c>
      <c r="O510" s="54">
        <v>0</v>
      </c>
      <c r="P510" s="54">
        <v>0</v>
      </c>
      <c r="Q510" s="54">
        <v>0</v>
      </c>
      <c r="R510" s="54">
        <v>0</v>
      </c>
      <c r="S510" s="65">
        <v>0</v>
      </c>
      <c r="T510" s="65">
        <v>0</v>
      </c>
      <c r="U510" s="101">
        <v>0</v>
      </c>
      <c r="V510" s="77">
        <v>0</v>
      </c>
      <c r="W510" s="105">
        <v>0</v>
      </c>
      <c r="X510" s="105">
        <v>302906502</v>
      </c>
      <c r="Y510" s="105">
        <v>5712283</v>
      </c>
      <c r="Z510" s="105">
        <v>571287407</v>
      </c>
      <c r="AA510" s="105">
        <v>5741158228</v>
      </c>
      <c r="AB510" s="105">
        <v>5684252645</v>
      </c>
      <c r="AC510" s="105">
        <v>1058915267</v>
      </c>
      <c r="AD510" s="105">
        <v>7073664800</v>
      </c>
      <c r="AE510" s="105">
        <v>8571480790</v>
      </c>
      <c r="AF510" s="105">
        <v>395611220</v>
      </c>
      <c r="AG510" s="105">
        <v>5712283</v>
      </c>
      <c r="AH510" s="105">
        <v>803533519</v>
      </c>
      <c r="AI510" s="90">
        <v>803533519</v>
      </c>
      <c r="AJ510" s="79">
        <f t="shared" si="91"/>
        <v>0</v>
      </c>
      <c r="AL510" s="83"/>
      <c r="AM510" s="83"/>
      <c r="AN510" s="83" t="s">
        <v>268</v>
      </c>
      <c r="AO510" s="83"/>
      <c r="AP510" s="83"/>
      <c r="AQ510" s="83"/>
      <c r="AS510" t="str">
        <f t="shared" si="92"/>
        <v>y</v>
      </c>
      <c r="AT510" t="str">
        <f t="shared" si="93"/>
        <v>y</v>
      </c>
      <c r="AU510" t="str">
        <f t="shared" si="94"/>
        <v>y</v>
      </c>
      <c r="AV510" t="str">
        <f t="shared" si="95"/>
        <v>y</v>
      </c>
      <c r="AW510" t="str">
        <f t="shared" si="96"/>
        <v>y</v>
      </c>
      <c r="AX510" t="str">
        <f t="shared" si="97"/>
        <v>y</v>
      </c>
      <c r="AZ510">
        <v>0</v>
      </c>
      <c r="BA510" s="77">
        <f t="shared" si="98"/>
        <v>0</v>
      </c>
      <c r="BC510">
        <v>0</v>
      </c>
      <c r="BD510" s="77">
        <f t="shared" si="99"/>
        <v>0</v>
      </c>
      <c r="BF510">
        <v>571287407</v>
      </c>
      <c r="BG510" s="107">
        <f t="shared" si="100"/>
        <v>0</v>
      </c>
      <c r="BI510">
        <v>5741158228</v>
      </c>
      <c r="BJ510" s="107">
        <f t="shared" si="101"/>
        <v>0</v>
      </c>
      <c r="BL510">
        <v>1058915267</v>
      </c>
      <c r="BM510" s="117">
        <f t="shared" si="102"/>
        <v>0</v>
      </c>
      <c r="BO510">
        <v>7073664800</v>
      </c>
      <c r="BP510" s="107">
        <f t="shared" si="103"/>
        <v>0</v>
      </c>
    </row>
    <row r="511" spans="1:68" ht="17.25" thickBot="1">
      <c r="A511" s="48">
        <v>506</v>
      </c>
      <c r="B511" s="48"/>
      <c r="C511" s="48"/>
      <c r="D511" s="67" t="s">
        <v>621</v>
      </c>
      <c r="E511" s="67"/>
      <c r="F511" s="67"/>
      <c r="G511" s="67"/>
      <c r="H511" s="67"/>
      <c r="I511" s="67"/>
      <c r="J511" s="54">
        <v>0</v>
      </c>
      <c r="K511" s="54">
        <v>0</v>
      </c>
      <c r="L511" s="54">
        <v>0</v>
      </c>
      <c r="M511" s="54">
        <v>0</v>
      </c>
      <c r="N511" s="54">
        <v>0</v>
      </c>
      <c r="O511" s="54">
        <v>0</v>
      </c>
      <c r="P511" s="54">
        <v>0</v>
      </c>
      <c r="Q511" s="54">
        <v>0</v>
      </c>
      <c r="R511" s="54">
        <v>0</v>
      </c>
      <c r="S511" s="65">
        <v>0</v>
      </c>
      <c r="T511" s="65">
        <v>0</v>
      </c>
      <c r="U511" s="101">
        <v>0</v>
      </c>
      <c r="V511" s="77">
        <v>0</v>
      </c>
      <c r="W511" s="105">
        <v>0</v>
      </c>
      <c r="X511" s="105">
        <v>0</v>
      </c>
      <c r="Y511" s="105">
        <v>0</v>
      </c>
      <c r="Z511" s="105">
        <v>0</v>
      </c>
      <c r="AA511" s="105">
        <v>0</v>
      </c>
      <c r="AB511" s="105">
        <v>0</v>
      </c>
      <c r="AC511" s="105">
        <v>0</v>
      </c>
      <c r="AD511" s="105">
        <v>0</v>
      </c>
      <c r="AE511" s="105">
        <v>0</v>
      </c>
      <c r="AF511" s="105">
        <v>0</v>
      </c>
      <c r="AG511" s="105">
        <v>0</v>
      </c>
      <c r="AH511" s="105">
        <v>0</v>
      </c>
      <c r="AI511" s="90">
        <v>0</v>
      </c>
      <c r="AJ511" s="79">
        <f t="shared" si="91"/>
        <v>0</v>
      </c>
      <c r="AL511" s="83" t="s">
        <v>621</v>
      </c>
      <c r="AM511" s="83"/>
      <c r="AN511" s="83"/>
      <c r="AO511" s="83"/>
      <c r="AP511" s="83"/>
      <c r="AQ511" s="83"/>
      <c r="AS511" t="str">
        <f t="shared" si="92"/>
        <v>y</v>
      </c>
      <c r="AT511" t="str">
        <f t="shared" si="93"/>
        <v>y</v>
      </c>
      <c r="AU511" t="str">
        <f t="shared" si="94"/>
        <v>y</v>
      </c>
      <c r="AV511" t="str">
        <f t="shared" si="95"/>
        <v>y</v>
      </c>
      <c r="AW511" t="str">
        <f t="shared" si="96"/>
        <v>y</v>
      </c>
      <c r="AX511" t="str">
        <f t="shared" si="97"/>
        <v>y</v>
      </c>
      <c r="AZ511">
        <v>0</v>
      </c>
      <c r="BA511" s="77">
        <f t="shared" si="98"/>
        <v>0</v>
      </c>
      <c r="BC511">
        <v>0</v>
      </c>
      <c r="BD511" s="77">
        <f t="shared" si="99"/>
        <v>0</v>
      </c>
      <c r="BF511">
        <v>0</v>
      </c>
      <c r="BG511" s="107">
        <f t="shared" si="100"/>
        <v>0</v>
      </c>
      <c r="BI511">
        <v>0</v>
      </c>
      <c r="BJ511" s="107">
        <f t="shared" si="101"/>
        <v>0</v>
      </c>
      <c r="BL511">
        <v>0</v>
      </c>
      <c r="BM511" s="117">
        <f t="shared" si="102"/>
        <v>0</v>
      </c>
      <c r="BO511">
        <v>0</v>
      </c>
      <c r="BP511" s="107">
        <f t="shared" si="103"/>
        <v>0</v>
      </c>
    </row>
    <row r="512" spans="1:68" ht="18" thickTop="1" thickBot="1">
      <c r="A512" s="48">
        <v>507</v>
      </c>
      <c r="B512" s="48"/>
      <c r="C512" s="19" t="s">
        <v>70</v>
      </c>
      <c r="D512" s="72" t="s">
        <v>645</v>
      </c>
      <c r="E512" s="72"/>
      <c r="F512" s="72"/>
      <c r="G512" s="72"/>
      <c r="H512" s="72"/>
      <c r="I512" s="72"/>
      <c r="J512" s="54">
        <v>144548665052126</v>
      </c>
      <c r="K512" s="54">
        <v>143356569458780</v>
      </c>
      <c r="L512" s="54">
        <v>142669431997837</v>
      </c>
      <c r="M512" s="54">
        <v>140666232864207.81</v>
      </c>
      <c r="N512" s="54">
        <v>144557484644801</v>
      </c>
      <c r="O512" s="54">
        <v>147275369193157.47</v>
      </c>
      <c r="P512" s="54">
        <v>145316237273613.41</v>
      </c>
      <c r="Q512" s="54">
        <v>146388718201919</v>
      </c>
      <c r="R512" s="54">
        <v>148196318971582</v>
      </c>
      <c r="S512" s="65">
        <v>156310924195361</v>
      </c>
      <c r="T512" s="65">
        <v>151419559448636</v>
      </c>
      <c r="U512" s="101">
        <v>152600381064137</v>
      </c>
      <c r="V512" s="77">
        <v>151824252400742</v>
      </c>
      <c r="W512" s="105">
        <v>159311995553492</v>
      </c>
      <c r="X512" s="105">
        <v>279026576215961.5</v>
      </c>
      <c r="Y512" s="105">
        <v>270860222029024.22</v>
      </c>
      <c r="Z512" s="105">
        <v>279488277785020.81</v>
      </c>
      <c r="AA512" s="105">
        <v>269365223012687</v>
      </c>
      <c r="AB512" s="105">
        <v>272981641837821</v>
      </c>
      <c r="AC512" s="105">
        <v>288671609580752</v>
      </c>
      <c r="AD512" s="105">
        <v>283897630030134</v>
      </c>
      <c r="AE512" s="105">
        <v>289067040532696</v>
      </c>
      <c r="AF512" s="105">
        <v>301898606848734</v>
      </c>
      <c r="AG512" s="105">
        <v>270860222029024.22</v>
      </c>
      <c r="AH512" s="105">
        <v>297655253455199</v>
      </c>
      <c r="AI512" s="90">
        <v>297655253455199</v>
      </c>
      <c r="AJ512" s="79">
        <f t="shared" si="91"/>
        <v>0</v>
      </c>
      <c r="AL512" s="87"/>
      <c r="AM512" s="87"/>
      <c r="AN512" s="87"/>
      <c r="AO512" s="87"/>
      <c r="AP512" s="87"/>
      <c r="AQ512" s="87"/>
      <c r="AS512" t="str">
        <f t="shared" si="92"/>
        <v>no!!!!!!!!!!!!!!!</v>
      </c>
      <c r="AT512" t="str">
        <f t="shared" si="93"/>
        <v>y</v>
      </c>
      <c r="AU512" t="str">
        <f t="shared" si="94"/>
        <v>y</v>
      </c>
      <c r="AV512" t="str">
        <f t="shared" si="95"/>
        <v>y</v>
      </c>
      <c r="AW512" t="str">
        <f t="shared" si="96"/>
        <v>y</v>
      </c>
      <c r="AX512" t="str">
        <f t="shared" si="97"/>
        <v>y</v>
      </c>
      <c r="AZ512">
        <v>151824249657393</v>
      </c>
      <c r="BA512" s="77">
        <f t="shared" si="98"/>
        <v>-2743349</v>
      </c>
      <c r="BC512">
        <v>151824252400742</v>
      </c>
      <c r="BD512" s="77">
        <f t="shared" si="99"/>
        <v>0</v>
      </c>
      <c r="BF512">
        <v>279488277785020.81</v>
      </c>
      <c r="BG512" s="107">
        <f t="shared" si="100"/>
        <v>0</v>
      </c>
      <c r="BI512">
        <v>269326318880054</v>
      </c>
      <c r="BJ512" s="107">
        <f t="shared" si="101"/>
        <v>-38904132633</v>
      </c>
      <c r="BL512">
        <v>288645597672237</v>
      </c>
      <c r="BM512" s="117">
        <f t="shared" si="102"/>
        <v>-26011908515</v>
      </c>
      <c r="BO512">
        <v>283897630030134</v>
      </c>
      <c r="BP512" s="107">
        <f t="shared" si="103"/>
        <v>0</v>
      </c>
    </row>
    <row r="513" spans="1:68" ht="17.25" thickTop="1">
      <c r="A513" s="48">
        <v>508</v>
      </c>
      <c r="B513" s="48"/>
      <c r="C513" s="20" t="s">
        <v>22</v>
      </c>
      <c r="D513" s="66" t="s">
        <v>270</v>
      </c>
      <c r="E513" s="66"/>
      <c r="F513" s="66"/>
      <c r="G513" s="66"/>
      <c r="H513" s="66"/>
      <c r="I513" s="66"/>
      <c r="J513" s="54">
        <v>1147404385000</v>
      </c>
      <c r="K513" s="54">
        <v>1147404385000</v>
      </c>
      <c r="L513" s="54">
        <v>1147404385000</v>
      </c>
      <c r="M513" s="54">
        <v>1147404385000</v>
      </c>
      <c r="N513" s="54">
        <v>1147404385000</v>
      </c>
      <c r="O513" s="54">
        <v>1147404385000</v>
      </c>
      <c r="P513" s="54">
        <v>1147404385000</v>
      </c>
      <c r="Q513" s="54">
        <v>1147404385000</v>
      </c>
      <c r="R513" s="54">
        <v>1147404385000</v>
      </c>
      <c r="S513" s="65">
        <v>1147404385000</v>
      </c>
      <c r="T513" s="65">
        <v>1147404385000</v>
      </c>
      <c r="U513" s="101">
        <v>1147404385000</v>
      </c>
      <c r="V513" s="77">
        <v>1147404385000</v>
      </c>
      <c r="W513" s="105">
        <v>1147404385000</v>
      </c>
      <c r="X513" s="105">
        <v>5359578585000</v>
      </c>
      <c r="Y513" s="105">
        <v>5359578585987</v>
      </c>
      <c r="Z513" s="105">
        <v>5359578585001</v>
      </c>
      <c r="AA513" s="105">
        <v>5359578585000</v>
      </c>
      <c r="AB513" s="105">
        <v>5359578585000</v>
      </c>
      <c r="AC513" s="105">
        <v>5359578585000</v>
      </c>
      <c r="AD513" s="105">
        <v>5359578585000</v>
      </c>
      <c r="AE513" s="105">
        <v>5359578585000</v>
      </c>
      <c r="AF513" s="105">
        <v>5359578585000</v>
      </c>
      <c r="AG513" s="105">
        <v>5359578585987</v>
      </c>
      <c r="AH513" s="105">
        <v>5359578585000</v>
      </c>
      <c r="AI513" s="90">
        <v>5359578585000</v>
      </c>
      <c r="AJ513" s="79">
        <f t="shared" si="91"/>
        <v>0</v>
      </c>
      <c r="AL513" s="82" t="s">
        <v>270</v>
      </c>
      <c r="AM513" s="82"/>
      <c r="AN513" s="82"/>
      <c r="AO513" s="82"/>
      <c r="AP513" s="82"/>
      <c r="AQ513" s="82"/>
      <c r="AS513" t="str">
        <f t="shared" si="92"/>
        <v>y</v>
      </c>
      <c r="AT513" t="str">
        <f t="shared" si="93"/>
        <v>y</v>
      </c>
      <c r="AU513" t="str">
        <f t="shared" si="94"/>
        <v>y</v>
      </c>
      <c r="AV513" t="str">
        <f t="shared" si="95"/>
        <v>y</v>
      </c>
      <c r="AW513" t="str">
        <f t="shared" si="96"/>
        <v>y</v>
      </c>
      <c r="AX513" t="str">
        <f t="shared" si="97"/>
        <v>y</v>
      </c>
      <c r="AZ513">
        <v>1147404385000</v>
      </c>
      <c r="BA513" s="77">
        <f t="shared" si="98"/>
        <v>0</v>
      </c>
      <c r="BC513">
        <v>1147404385000</v>
      </c>
      <c r="BD513" s="77">
        <f t="shared" si="99"/>
        <v>0</v>
      </c>
      <c r="BF513">
        <v>5359578585001</v>
      </c>
      <c r="BG513" s="107">
        <f t="shared" si="100"/>
        <v>0</v>
      </c>
      <c r="BI513">
        <v>5359578585000</v>
      </c>
      <c r="BJ513" s="107">
        <f t="shared" si="101"/>
        <v>0</v>
      </c>
      <c r="BL513">
        <v>5359578585000</v>
      </c>
      <c r="BM513" s="117">
        <f t="shared" si="102"/>
        <v>0</v>
      </c>
      <c r="BO513">
        <v>5359578585000</v>
      </c>
      <c r="BP513" s="107">
        <f t="shared" si="103"/>
        <v>0</v>
      </c>
    </row>
    <row r="514" spans="1:68">
      <c r="A514" s="48">
        <v>509</v>
      </c>
      <c r="B514" s="48"/>
      <c r="C514" s="48"/>
      <c r="D514" s="67"/>
      <c r="E514" s="67" t="s">
        <v>622</v>
      </c>
      <c r="F514" s="67"/>
      <c r="G514" s="67"/>
      <c r="H514" s="67"/>
      <c r="I514" s="67"/>
      <c r="J514" s="54">
        <v>1147404385000</v>
      </c>
      <c r="K514" s="54">
        <v>1147404385000</v>
      </c>
      <c r="L514" s="54">
        <v>1147404385000</v>
      </c>
      <c r="M514" s="54">
        <v>1147404385000</v>
      </c>
      <c r="N514" s="54">
        <v>1147404385000</v>
      </c>
      <c r="O514" s="54">
        <v>1147404385000</v>
      </c>
      <c r="P514" s="54">
        <v>1147404385000</v>
      </c>
      <c r="Q514" s="54">
        <v>1147404385000</v>
      </c>
      <c r="R514" s="54">
        <v>1147404385000</v>
      </c>
      <c r="S514" s="65">
        <v>1147404385000</v>
      </c>
      <c r="T514" s="65">
        <v>1147404385000</v>
      </c>
      <c r="U514" s="101">
        <v>1147404385000</v>
      </c>
      <c r="V514" s="77">
        <v>1147404385000</v>
      </c>
      <c r="W514" s="105">
        <v>1147404385000</v>
      </c>
      <c r="X514" s="105">
        <v>5359578585000</v>
      </c>
      <c r="Y514" s="105">
        <v>5359578585987</v>
      </c>
      <c r="Z514" s="105">
        <v>5359578585001</v>
      </c>
      <c r="AA514" s="105">
        <v>5359578585000</v>
      </c>
      <c r="AB514" s="105">
        <v>5359578585000</v>
      </c>
      <c r="AC514" s="105">
        <v>5359578585000</v>
      </c>
      <c r="AD514" s="105">
        <v>5359578585000</v>
      </c>
      <c r="AE514" s="105">
        <v>5359578585000</v>
      </c>
      <c r="AF514" s="105">
        <v>5359578585000</v>
      </c>
      <c r="AG514" s="105">
        <v>5359578585987</v>
      </c>
      <c r="AH514" s="105">
        <v>5359578585000</v>
      </c>
      <c r="AI514" s="90">
        <v>5359578585000</v>
      </c>
      <c r="AJ514" s="79">
        <f t="shared" si="91"/>
        <v>0</v>
      </c>
      <c r="AL514" s="83"/>
      <c r="AM514" s="83" t="s">
        <v>622</v>
      </c>
      <c r="AN514" s="83"/>
      <c r="AO514" s="83"/>
      <c r="AP514" s="83"/>
      <c r="AQ514" s="83"/>
      <c r="AS514" t="str">
        <f t="shared" si="92"/>
        <v>y</v>
      </c>
      <c r="AT514" t="str">
        <f t="shared" si="93"/>
        <v>y</v>
      </c>
      <c r="AU514" t="str">
        <f t="shared" si="94"/>
        <v>y</v>
      </c>
      <c r="AV514" t="str">
        <f t="shared" si="95"/>
        <v>y</v>
      </c>
      <c r="AW514" t="str">
        <f t="shared" si="96"/>
        <v>y</v>
      </c>
      <c r="AX514" t="str">
        <f t="shared" si="97"/>
        <v>y</v>
      </c>
      <c r="AZ514">
        <v>1147404385000</v>
      </c>
      <c r="BA514" s="77">
        <f t="shared" si="98"/>
        <v>0</v>
      </c>
      <c r="BC514">
        <v>1147404385000</v>
      </c>
      <c r="BD514" s="77">
        <f t="shared" si="99"/>
        <v>0</v>
      </c>
      <c r="BF514">
        <v>5359578585001</v>
      </c>
      <c r="BG514" s="107">
        <f t="shared" si="100"/>
        <v>0</v>
      </c>
      <c r="BI514">
        <v>5359578585000</v>
      </c>
      <c r="BJ514" s="107">
        <f t="shared" si="101"/>
        <v>0</v>
      </c>
      <c r="BL514">
        <v>5359578585000</v>
      </c>
      <c r="BM514" s="117">
        <f t="shared" si="102"/>
        <v>0</v>
      </c>
      <c r="BO514">
        <v>5359578585000</v>
      </c>
      <c r="BP514" s="107">
        <f t="shared" si="103"/>
        <v>0</v>
      </c>
    </row>
    <row r="515" spans="1:68">
      <c r="A515" s="48">
        <v>510</v>
      </c>
      <c r="B515" s="48"/>
      <c r="C515" s="48"/>
      <c r="D515" s="67"/>
      <c r="E515" s="67" t="s">
        <v>623</v>
      </c>
      <c r="F515" s="67"/>
      <c r="G515" s="67"/>
      <c r="H515" s="67"/>
      <c r="I515" s="67"/>
      <c r="J515" s="54">
        <v>0</v>
      </c>
      <c r="K515" s="54">
        <v>0</v>
      </c>
      <c r="L515" s="54">
        <v>0</v>
      </c>
      <c r="M515" s="54">
        <v>0</v>
      </c>
      <c r="N515" s="54">
        <v>0</v>
      </c>
      <c r="O515" s="54">
        <v>0</v>
      </c>
      <c r="P515" s="54">
        <v>0</v>
      </c>
      <c r="Q515" s="54">
        <v>0</v>
      </c>
      <c r="R515" s="54">
        <v>0</v>
      </c>
      <c r="S515" s="65">
        <v>0</v>
      </c>
      <c r="T515" s="65">
        <v>0</v>
      </c>
      <c r="U515" s="101">
        <v>0</v>
      </c>
      <c r="V515" s="77">
        <v>0</v>
      </c>
      <c r="W515" s="105">
        <v>0</v>
      </c>
      <c r="X515" s="105">
        <v>0</v>
      </c>
      <c r="Y515" s="105">
        <v>0</v>
      </c>
      <c r="Z515" s="105">
        <v>0</v>
      </c>
      <c r="AA515" s="105">
        <v>0</v>
      </c>
      <c r="AB515" s="105">
        <v>0</v>
      </c>
      <c r="AC515" s="105">
        <v>0</v>
      </c>
      <c r="AD515" s="105">
        <v>0</v>
      </c>
      <c r="AE515" s="105">
        <v>0</v>
      </c>
      <c r="AF515" s="105">
        <v>0</v>
      </c>
      <c r="AG515" s="105">
        <v>0</v>
      </c>
      <c r="AH515" s="105">
        <v>0</v>
      </c>
      <c r="AI515" s="90">
        <v>0</v>
      </c>
      <c r="AJ515" s="79">
        <f t="shared" si="91"/>
        <v>0</v>
      </c>
      <c r="AL515" s="83"/>
      <c r="AM515" s="83" t="s">
        <v>623</v>
      </c>
      <c r="AN515" s="83"/>
      <c r="AO515" s="83"/>
      <c r="AP515" s="83"/>
      <c r="AQ515" s="83"/>
      <c r="AS515" t="str">
        <f t="shared" si="92"/>
        <v>y</v>
      </c>
      <c r="AT515" t="str">
        <f t="shared" si="93"/>
        <v>y</v>
      </c>
      <c r="AU515" t="str">
        <f t="shared" si="94"/>
        <v>y</v>
      </c>
      <c r="AV515" t="str">
        <f t="shared" si="95"/>
        <v>y</v>
      </c>
      <c r="AW515" t="str">
        <f t="shared" si="96"/>
        <v>y</v>
      </c>
      <c r="AX515" t="str">
        <f t="shared" si="97"/>
        <v>y</v>
      </c>
      <c r="AZ515">
        <v>0</v>
      </c>
      <c r="BA515" s="77">
        <f t="shared" si="98"/>
        <v>0</v>
      </c>
      <c r="BC515">
        <v>0</v>
      </c>
      <c r="BD515" s="77">
        <f t="shared" si="99"/>
        <v>0</v>
      </c>
      <c r="BF515">
        <v>0</v>
      </c>
      <c r="BG515" s="107">
        <f t="shared" si="100"/>
        <v>0</v>
      </c>
      <c r="BI515">
        <v>0</v>
      </c>
      <c r="BJ515" s="107">
        <f t="shared" si="101"/>
        <v>0</v>
      </c>
      <c r="BL515">
        <v>0</v>
      </c>
      <c r="BM515" s="117">
        <f t="shared" si="102"/>
        <v>0</v>
      </c>
      <c r="BO515">
        <v>0</v>
      </c>
      <c r="BP515" s="107">
        <f t="shared" si="103"/>
        <v>0</v>
      </c>
    </row>
    <row r="516" spans="1:68">
      <c r="A516" s="48">
        <v>511</v>
      </c>
      <c r="B516" s="48"/>
      <c r="C516" s="48"/>
      <c r="D516" s="69"/>
      <c r="E516" s="69" t="s">
        <v>624</v>
      </c>
      <c r="F516" s="69"/>
      <c r="G516" s="69"/>
      <c r="H516" s="69"/>
      <c r="I516" s="69"/>
      <c r="J516" s="54">
        <v>0</v>
      </c>
      <c r="K516" s="54">
        <v>0</v>
      </c>
      <c r="L516" s="54">
        <v>0</v>
      </c>
      <c r="M516" s="54">
        <v>0</v>
      </c>
      <c r="N516" s="54">
        <v>0</v>
      </c>
      <c r="O516" s="54">
        <v>0</v>
      </c>
      <c r="P516" s="54">
        <v>0</v>
      </c>
      <c r="Q516" s="54">
        <v>0</v>
      </c>
      <c r="R516" s="54">
        <v>0</v>
      </c>
      <c r="S516" s="65">
        <v>0</v>
      </c>
      <c r="T516" s="65">
        <v>0</v>
      </c>
      <c r="U516" s="101">
        <v>0</v>
      </c>
      <c r="V516" s="77">
        <v>0</v>
      </c>
      <c r="W516" s="105">
        <v>0</v>
      </c>
      <c r="X516" s="105">
        <v>0</v>
      </c>
      <c r="Y516" s="105">
        <v>0</v>
      </c>
      <c r="Z516" s="105">
        <v>0</v>
      </c>
      <c r="AA516" s="105">
        <v>0</v>
      </c>
      <c r="AB516" s="105">
        <v>0</v>
      </c>
      <c r="AC516" s="105">
        <v>0</v>
      </c>
      <c r="AD516" s="105">
        <v>0</v>
      </c>
      <c r="AE516" s="105">
        <v>0</v>
      </c>
      <c r="AF516" s="105">
        <v>0</v>
      </c>
      <c r="AG516" s="105">
        <v>0</v>
      </c>
      <c r="AH516" s="105">
        <v>0</v>
      </c>
      <c r="AI516" s="90">
        <v>0</v>
      </c>
      <c r="AJ516" s="79">
        <f t="shared" si="91"/>
        <v>0</v>
      </c>
      <c r="AL516" s="83"/>
      <c r="AM516" s="83" t="s">
        <v>624</v>
      </c>
      <c r="AN516" s="83"/>
      <c r="AO516" s="83"/>
      <c r="AP516" s="83"/>
      <c r="AQ516" s="83"/>
      <c r="AS516" t="str">
        <f t="shared" si="92"/>
        <v>y</v>
      </c>
      <c r="AT516" t="str">
        <f t="shared" si="93"/>
        <v>y</v>
      </c>
      <c r="AU516" t="str">
        <f t="shared" si="94"/>
        <v>y</v>
      </c>
      <c r="AV516" t="str">
        <f t="shared" si="95"/>
        <v>y</v>
      </c>
      <c r="AW516" t="str">
        <f t="shared" si="96"/>
        <v>y</v>
      </c>
      <c r="AX516" t="str">
        <f t="shared" si="97"/>
        <v>y</v>
      </c>
      <c r="AZ516">
        <v>0</v>
      </c>
      <c r="BA516" s="77">
        <f t="shared" si="98"/>
        <v>0</v>
      </c>
      <c r="BC516">
        <v>0</v>
      </c>
      <c r="BD516" s="77">
        <f t="shared" si="99"/>
        <v>0</v>
      </c>
      <c r="BF516">
        <v>0</v>
      </c>
      <c r="BG516" s="107">
        <f t="shared" si="100"/>
        <v>0</v>
      </c>
      <c r="BI516">
        <v>0</v>
      </c>
      <c r="BJ516" s="107">
        <f t="shared" si="101"/>
        <v>0</v>
      </c>
      <c r="BL516">
        <v>0</v>
      </c>
      <c r="BM516" s="117">
        <f t="shared" si="102"/>
        <v>0</v>
      </c>
      <c r="BO516">
        <v>0</v>
      </c>
      <c r="BP516" s="107">
        <f t="shared" si="103"/>
        <v>0</v>
      </c>
    </row>
    <row r="517" spans="1:68">
      <c r="A517" s="48">
        <v>512</v>
      </c>
      <c r="B517" s="48"/>
      <c r="C517" s="21" t="s">
        <v>74</v>
      </c>
      <c r="D517" s="67" t="s">
        <v>271</v>
      </c>
      <c r="E517" s="67"/>
      <c r="F517" s="67"/>
      <c r="G517" s="67"/>
      <c r="H517" s="67"/>
      <c r="I517" s="67"/>
      <c r="J517" s="54">
        <v>237314280000</v>
      </c>
      <c r="K517" s="54">
        <v>237314280000</v>
      </c>
      <c r="L517" s="54">
        <v>237314280000</v>
      </c>
      <c r="M517" s="54">
        <v>0</v>
      </c>
      <c r="N517" s="54">
        <v>0</v>
      </c>
      <c r="O517" s="54">
        <v>0</v>
      </c>
      <c r="P517" s="54">
        <v>0</v>
      </c>
      <c r="Q517" s="54">
        <v>0</v>
      </c>
      <c r="R517" s="54">
        <v>0</v>
      </c>
      <c r="S517" s="65">
        <v>0</v>
      </c>
      <c r="T517" s="65">
        <v>0</v>
      </c>
      <c r="U517" s="101">
        <v>0</v>
      </c>
      <c r="V517" s="77">
        <v>0</v>
      </c>
      <c r="W517" s="105">
        <v>0</v>
      </c>
      <c r="X517" s="105">
        <v>179736500000</v>
      </c>
      <c r="Y517" s="105">
        <v>179736500000</v>
      </c>
      <c r="Z517" s="105">
        <v>179736500000</v>
      </c>
      <c r="AA517" s="105">
        <v>179736500000</v>
      </c>
      <c r="AB517" s="105">
        <v>179736500000</v>
      </c>
      <c r="AC517" s="105">
        <v>179736500000</v>
      </c>
      <c r="AD517" s="105">
        <v>179736500000</v>
      </c>
      <c r="AE517" s="105">
        <v>179736500000</v>
      </c>
      <c r="AF517" s="105">
        <v>179736500000</v>
      </c>
      <c r="AG517" s="105">
        <v>179736500000</v>
      </c>
      <c r="AH517" s="105">
        <v>179736500000</v>
      </c>
      <c r="AI517" s="90">
        <v>179736500000</v>
      </c>
      <c r="AJ517" s="79">
        <f t="shared" si="91"/>
        <v>0</v>
      </c>
      <c r="AL517" s="83" t="s">
        <v>271</v>
      </c>
      <c r="AM517" s="83"/>
      <c r="AN517" s="83"/>
      <c r="AO517" s="83"/>
      <c r="AP517" s="83"/>
      <c r="AQ517" s="83"/>
      <c r="AS517" t="str">
        <f t="shared" si="92"/>
        <v>y</v>
      </c>
      <c r="AT517" t="str">
        <f t="shared" si="93"/>
        <v>y</v>
      </c>
      <c r="AU517" t="str">
        <f t="shared" si="94"/>
        <v>y</v>
      </c>
      <c r="AV517" t="str">
        <f t="shared" si="95"/>
        <v>y</v>
      </c>
      <c r="AW517" t="str">
        <f t="shared" si="96"/>
        <v>y</v>
      </c>
      <c r="AX517" t="str">
        <f t="shared" si="97"/>
        <v>y</v>
      </c>
      <c r="AZ517">
        <v>0</v>
      </c>
      <c r="BA517" s="77">
        <f t="shared" si="98"/>
        <v>0</v>
      </c>
      <c r="BC517">
        <v>0</v>
      </c>
      <c r="BD517" s="77">
        <f t="shared" si="99"/>
        <v>0</v>
      </c>
      <c r="BF517">
        <v>179736500000</v>
      </c>
      <c r="BG517" s="107">
        <f t="shared" si="100"/>
        <v>0</v>
      </c>
      <c r="BI517">
        <v>179736500000</v>
      </c>
      <c r="BJ517" s="107">
        <f t="shared" si="101"/>
        <v>0</v>
      </c>
      <c r="BL517">
        <v>179736500000</v>
      </c>
      <c r="BM517" s="117">
        <f t="shared" si="102"/>
        <v>0</v>
      </c>
      <c r="BO517">
        <v>179736500000</v>
      </c>
      <c r="BP517" s="107">
        <f t="shared" si="103"/>
        <v>0</v>
      </c>
    </row>
    <row r="518" spans="1:68">
      <c r="A518" s="48">
        <v>513</v>
      </c>
      <c r="B518" s="48"/>
      <c r="C518" s="48"/>
      <c r="D518" s="69" t="s">
        <v>625</v>
      </c>
      <c r="E518" s="69"/>
      <c r="F518" s="69"/>
      <c r="G518" s="69"/>
      <c r="H518" s="69"/>
      <c r="I518" s="69"/>
      <c r="J518" s="54">
        <v>0</v>
      </c>
      <c r="K518" s="54">
        <v>0</v>
      </c>
      <c r="L518" s="54">
        <v>0</v>
      </c>
      <c r="M518" s="54">
        <v>0</v>
      </c>
      <c r="N518" s="54">
        <v>0</v>
      </c>
      <c r="O518" s="54">
        <v>0</v>
      </c>
      <c r="P518" s="54">
        <v>0</v>
      </c>
      <c r="Q518" s="54">
        <v>0</v>
      </c>
      <c r="R518" s="54">
        <v>0</v>
      </c>
      <c r="S518" s="65">
        <v>0</v>
      </c>
      <c r="T518" s="65">
        <v>0</v>
      </c>
      <c r="U518" s="101">
        <v>0</v>
      </c>
      <c r="V518" s="77">
        <v>0</v>
      </c>
      <c r="W518" s="105">
        <v>0</v>
      </c>
      <c r="X518" s="105">
        <v>0</v>
      </c>
      <c r="Y518" s="105">
        <v>0</v>
      </c>
      <c r="Z518" s="105">
        <v>0</v>
      </c>
      <c r="AA518" s="105">
        <v>0</v>
      </c>
      <c r="AB518" s="105">
        <v>0</v>
      </c>
      <c r="AC518" s="105">
        <v>0</v>
      </c>
      <c r="AD518" s="105">
        <v>0</v>
      </c>
      <c r="AE518" s="105">
        <v>0</v>
      </c>
      <c r="AF518" s="105">
        <v>0</v>
      </c>
      <c r="AG518" s="105">
        <v>0</v>
      </c>
      <c r="AH518" s="105">
        <v>0</v>
      </c>
      <c r="AI518" s="90">
        <v>0</v>
      </c>
      <c r="AJ518" s="79">
        <f t="shared" ref="AJ518:AJ570" si="104">Y518-AG518</f>
        <v>0</v>
      </c>
      <c r="AL518" s="83" t="s">
        <v>625</v>
      </c>
      <c r="AM518" s="83"/>
      <c r="AN518" s="83"/>
      <c r="AO518" s="83"/>
      <c r="AP518" s="83"/>
      <c r="AQ518" s="83"/>
      <c r="AS518" t="str">
        <f t="shared" ref="AS518:AS565" si="105">IF(AL518=D518,"y","no!!!!!!!!!!!!!!!")</f>
        <v>y</v>
      </c>
      <c r="AT518" t="str">
        <f t="shared" ref="AT518:AT565" si="106">IF(AM518=E518,"y","no!!!!!!!!!!!!!!!")</f>
        <v>y</v>
      </c>
      <c r="AU518" t="str">
        <f t="shared" ref="AU518:AU565" si="107">IF(AN518=F518,"y","no!!!!!!!!!!!!!!!")</f>
        <v>y</v>
      </c>
      <c r="AV518" t="str">
        <f t="shared" ref="AV518:AV565" si="108">IF(AO518=G518,"y","no!!!!!!!!!!!!!!!")</f>
        <v>y</v>
      </c>
      <c r="AW518" t="str">
        <f t="shared" ref="AW518:AW565" si="109">IF(AP518=H518,"y","no!!!!!!!!!!!!!!!")</f>
        <v>y</v>
      </c>
      <c r="AX518" t="str">
        <f t="shared" ref="AX518:AX565" si="110">IF(AQ518=I518,"y","no!!!!!!!!!!!!!!!")</f>
        <v>y</v>
      </c>
      <c r="AZ518">
        <v>0</v>
      </c>
      <c r="BA518" s="77">
        <f t="shared" ref="BA518:BA566" si="111">AZ518-V518</f>
        <v>0</v>
      </c>
      <c r="BC518">
        <v>0</v>
      </c>
      <c r="BD518" s="77">
        <f t="shared" ref="BD518:BD566" si="112">BC518-V518</f>
        <v>0</v>
      </c>
      <c r="BF518">
        <v>0</v>
      </c>
      <c r="BG518" s="107">
        <f t="shared" ref="BG518:BG565" si="113">BF518-Z518</f>
        <v>0</v>
      </c>
      <c r="BI518">
        <v>0</v>
      </c>
      <c r="BJ518" s="107">
        <f t="shared" ref="BJ518:BJ566" si="114">BI518-AA518</f>
        <v>0</v>
      </c>
      <c r="BL518">
        <v>0</v>
      </c>
      <c r="BM518" s="117">
        <f t="shared" ref="BM518:BM565" si="115">BL518-AC518</f>
        <v>0</v>
      </c>
      <c r="BO518">
        <v>0</v>
      </c>
      <c r="BP518" s="107">
        <f t="shared" ref="BP518:BP566" si="116">BO518-AD518</f>
        <v>0</v>
      </c>
    </row>
    <row r="519" spans="1:68">
      <c r="A519" s="48">
        <v>514</v>
      </c>
      <c r="B519" s="48"/>
      <c r="C519" s="48"/>
      <c r="D519" s="69" t="s">
        <v>626</v>
      </c>
      <c r="E519" s="69"/>
      <c r="F519" s="69"/>
      <c r="G519" s="69"/>
      <c r="H519" s="69"/>
      <c r="I519" s="69"/>
      <c r="J519" s="54">
        <v>0</v>
      </c>
      <c r="K519" s="54">
        <v>0</v>
      </c>
      <c r="L519" s="54">
        <v>0</v>
      </c>
      <c r="M519" s="54">
        <v>0</v>
      </c>
      <c r="N519" s="54">
        <v>0</v>
      </c>
      <c r="O519" s="54">
        <v>0</v>
      </c>
      <c r="P519" s="54">
        <v>0</v>
      </c>
      <c r="Q519" s="54">
        <v>0</v>
      </c>
      <c r="R519" s="54">
        <v>0</v>
      </c>
      <c r="S519" s="65">
        <v>0</v>
      </c>
      <c r="T519" s="65">
        <v>0</v>
      </c>
      <c r="U519" s="101">
        <v>0</v>
      </c>
      <c r="V519" s="77">
        <v>0</v>
      </c>
      <c r="W519" s="105">
        <v>0</v>
      </c>
      <c r="X519" s="105">
        <v>0</v>
      </c>
      <c r="Y519" s="105">
        <v>0</v>
      </c>
      <c r="Z519" s="105">
        <v>0</v>
      </c>
      <c r="AA519" s="105">
        <v>0</v>
      </c>
      <c r="AB519" s="105">
        <v>0</v>
      </c>
      <c r="AC519" s="105">
        <v>0</v>
      </c>
      <c r="AD519" s="105">
        <v>0</v>
      </c>
      <c r="AE519" s="105">
        <v>0</v>
      </c>
      <c r="AF519" s="105">
        <v>0</v>
      </c>
      <c r="AG519" s="105">
        <v>0</v>
      </c>
      <c r="AH519" s="105">
        <v>0</v>
      </c>
      <c r="AI519" s="90">
        <v>0</v>
      </c>
      <c r="AJ519" s="79">
        <f t="shared" si="104"/>
        <v>0</v>
      </c>
      <c r="AL519" s="83" t="s">
        <v>626</v>
      </c>
      <c r="AM519" s="83"/>
      <c r="AN519" s="83"/>
      <c r="AO519" s="83"/>
      <c r="AP519" s="83"/>
      <c r="AQ519" s="83"/>
      <c r="AS519" t="str">
        <f t="shared" si="105"/>
        <v>y</v>
      </c>
      <c r="AT519" t="str">
        <f t="shared" si="106"/>
        <v>y</v>
      </c>
      <c r="AU519" t="str">
        <f t="shared" si="107"/>
        <v>y</v>
      </c>
      <c r="AV519" t="str">
        <f t="shared" si="108"/>
        <v>y</v>
      </c>
      <c r="AW519" t="str">
        <f t="shared" si="109"/>
        <v>y</v>
      </c>
      <c r="AX519" t="str">
        <f t="shared" si="110"/>
        <v>y</v>
      </c>
      <c r="AZ519">
        <v>0</v>
      </c>
      <c r="BA519" s="77">
        <f t="shared" si="111"/>
        <v>0</v>
      </c>
      <c r="BC519">
        <v>0</v>
      </c>
      <c r="BD519" s="77">
        <f t="shared" si="112"/>
        <v>0</v>
      </c>
      <c r="BF519">
        <v>0</v>
      </c>
      <c r="BG519" s="107">
        <f t="shared" si="113"/>
        <v>0</v>
      </c>
      <c r="BI519">
        <v>0</v>
      </c>
      <c r="BJ519" s="107">
        <f t="shared" si="114"/>
        <v>0</v>
      </c>
      <c r="BL519">
        <v>0</v>
      </c>
      <c r="BM519" s="117">
        <f t="shared" si="115"/>
        <v>0</v>
      </c>
      <c r="BO519">
        <v>0</v>
      </c>
      <c r="BP519" s="107">
        <f t="shared" si="116"/>
        <v>0</v>
      </c>
    </row>
    <row r="520" spans="1:68">
      <c r="A520" s="48">
        <v>515</v>
      </c>
      <c r="B520" s="48"/>
      <c r="C520" s="20" t="s">
        <v>23</v>
      </c>
      <c r="D520" s="66" t="s">
        <v>272</v>
      </c>
      <c r="E520" s="66"/>
      <c r="F520" s="66"/>
      <c r="G520" s="66"/>
      <c r="H520" s="66"/>
      <c r="I520" s="66"/>
      <c r="J520" s="54">
        <v>2745668510148</v>
      </c>
      <c r="K520" s="54">
        <v>2745733769648</v>
      </c>
      <c r="L520" s="54">
        <v>2745753087648</v>
      </c>
      <c r="M520" s="54">
        <v>2768287367648</v>
      </c>
      <c r="N520" s="54">
        <v>2768817323819</v>
      </c>
      <c r="O520" s="54">
        <v>2769014714993</v>
      </c>
      <c r="P520" s="54">
        <v>2768838696936</v>
      </c>
      <c r="Q520" s="54">
        <v>2768838696936</v>
      </c>
      <c r="R520" s="54">
        <v>2768838696936</v>
      </c>
      <c r="S520" s="65">
        <v>2769088630130</v>
      </c>
      <c r="T520" s="65">
        <v>2769028146297</v>
      </c>
      <c r="U520" s="101">
        <v>2769028146297</v>
      </c>
      <c r="V520" s="77">
        <v>2769028146297</v>
      </c>
      <c r="W520" s="105">
        <v>2769315125112</v>
      </c>
      <c r="X520" s="105">
        <v>9668021777136.9219</v>
      </c>
      <c r="Y520" s="105">
        <v>9667964994151.9219</v>
      </c>
      <c r="Z520" s="105">
        <v>9667964995196</v>
      </c>
      <c r="AA520" s="105">
        <v>9668897025584</v>
      </c>
      <c r="AB520" s="105">
        <v>9668897025584</v>
      </c>
      <c r="AC520" s="105">
        <v>9668897025584</v>
      </c>
      <c r="AD520" s="105">
        <v>9668897025584</v>
      </c>
      <c r="AE520" s="105">
        <v>9667187299023</v>
      </c>
      <c r="AF520" s="105">
        <v>9668862757633</v>
      </c>
      <c r="AG520" s="105">
        <v>9667964994151.9219</v>
      </c>
      <c r="AH520" s="105">
        <v>9668862757633</v>
      </c>
      <c r="AI520" s="90">
        <v>9668862757633</v>
      </c>
      <c r="AJ520" s="79">
        <f t="shared" si="104"/>
        <v>0</v>
      </c>
      <c r="AL520" s="82" t="s">
        <v>272</v>
      </c>
      <c r="AM520" s="82"/>
      <c r="AN520" s="82"/>
      <c r="AO520" s="82"/>
      <c r="AP520" s="82"/>
      <c r="AQ520" s="82"/>
      <c r="AS520" t="str">
        <f t="shared" si="105"/>
        <v>y</v>
      </c>
      <c r="AT520" t="str">
        <f t="shared" si="106"/>
        <v>y</v>
      </c>
      <c r="AU520" t="str">
        <f t="shared" si="107"/>
        <v>y</v>
      </c>
      <c r="AV520" t="str">
        <f t="shared" si="108"/>
        <v>y</v>
      </c>
      <c r="AW520" t="str">
        <f t="shared" si="109"/>
        <v>y</v>
      </c>
      <c r="AX520" t="str">
        <f t="shared" si="110"/>
        <v>y</v>
      </c>
      <c r="AZ520">
        <v>2769028146297</v>
      </c>
      <c r="BA520" s="77">
        <f t="shared" si="111"/>
        <v>0</v>
      </c>
      <c r="BC520">
        <v>2769028146297</v>
      </c>
      <c r="BD520" s="77">
        <f t="shared" si="112"/>
        <v>0</v>
      </c>
      <c r="BF520">
        <v>9667964995196</v>
      </c>
      <c r="BG520" s="107">
        <f t="shared" si="113"/>
        <v>0</v>
      </c>
      <c r="BI520">
        <v>9668897025584</v>
      </c>
      <c r="BJ520" s="107">
        <f t="shared" si="114"/>
        <v>0</v>
      </c>
      <c r="BL520">
        <v>9668897025584</v>
      </c>
      <c r="BM520" s="117">
        <f t="shared" si="115"/>
        <v>0</v>
      </c>
      <c r="BO520">
        <v>9668897025584</v>
      </c>
      <c r="BP520" s="107">
        <f t="shared" si="116"/>
        <v>0</v>
      </c>
    </row>
    <row r="521" spans="1:68">
      <c r="A521" s="48">
        <v>516</v>
      </c>
      <c r="B521" s="48"/>
      <c r="C521" s="48"/>
      <c r="D521" s="67"/>
      <c r="E521" s="67" t="s">
        <v>273</v>
      </c>
      <c r="F521" s="67"/>
      <c r="G521" s="67"/>
      <c r="H521" s="67"/>
      <c r="I521" s="67"/>
      <c r="J521" s="54">
        <v>2447370497297</v>
      </c>
      <c r="K521" s="54">
        <v>2447370497297</v>
      </c>
      <c r="L521" s="54">
        <v>2447370497297</v>
      </c>
      <c r="M521" s="54">
        <v>2447370497297</v>
      </c>
      <c r="N521" s="54">
        <v>2447370497297</v>
      </c>
      <c r="O521" s="54">
        <v>2447370497297</v>
      </c>
      <c r="P521" s="54">
        <v>2447370497297</v>
      </c>
      <c r="Q521" s="54">
        <v>2447370497297</v>
      </c>
      <c r="R521" s="54">
        <v>2447370497297</v>
      </c>
      <c r="S521" s="65">
        <v>2447370497297</v>
      </c>
      <c r="T521" s="65">
        <v>2447370497297</v>
      </c>
      <c r="U521" s="101">
        <v>2447370497297</v>
      </c>
      <c r="V521" s="77">
        <v>2447370497297</v>
      </c>
      <c r="W521" s="105">
        <v>2447370497297</v>
      </c>
      <c r="X521" s="105">
        <v>0</v>
      </c>
      <c r="Y521" s="105">
        <v>0</v>
      </c>
      <c r="Z521" s="105">
        <v>0</v>
      </c>
      <c r="AA521" s="105">
        <v>0</v>
      </c>
      <c r="AB521" s="105">
        <v>0</v>
      </c>
      <c r="AC521" s="105">
        <v>0</v>
      </c>
      <c r="AD521" s="105">
        <v>0</v>
      </c>
      <c r="AE521" s="105">
        <v>0</v>
      </c>
      <c r="AF521" s="105">
        <v>0</v>
      </c>
      <c r="AG521" s="105">
        <v>0</v>
      </c>
      <c r="AH521" s="105">
        <v>0</v>
      </c>
      <c r="AI521" s="90">
        <v>0</v>
      </c>
      <c r="AJ521" s="79">
        <f t="shared" si="104"/>
        <v>0</v>
      </c>
      <c r="AL521" s="83"/>
      <c r="AM521" s="83" t="s">
        <v>273</v>
      </c>
      <c r="AN521" s="83"/>
      <c r="AO521" s="83"/>
      <c r="AP521" s="83"/>
      <c r="AQ521" s="83"/>
      <c r="AS521" t="str">
        <f t="shared" si="105"/>
        <v>y</v>
      </c>
      <c r="AT521" t="str">
        <f t="shared" si="106"/>
        <v>y</v>
      </c>
      <c r="AU521" t="str">
        <f t="shared" si="107"/>
        <v>y</v>
      </c>
      <c r="AV521" t="str">
        <f t="shared" si="108"/>
        <v>y</v>
      </c>
      <c r="AW521" t="str">
        <f t="shared" si="109"/>
        <v>y</v>
      </c>
      <c r="AX521" t="str">
        <f t="shared" si="110"/>
        <v>y</v>
      </c>
      <c r="AZ521">
        <v>2447370497297</v>
      </c>
      <c r="BA521" s="77">
        <f t="shared" si="111"/>
        <v>0</v>
      </c>
      <c r="BC521">
        <v>2447370497297</v>
      </c>
      <c r="BD521" s="77">
        <f t="shared" si="112"/>
        <v>0</v>
      </c>
      <c r="BF521">
        <v>0</v>
      </c>
      <c r="BG521" s="107">
        <f t="shared" si="113"/>
        <v>0</v>
      </c>
      <c r="BI521">
        <v>0</v>
      </c>
      <c r="BJ521" s="107">
        <f t="shared" si="114"/>
        <v>0</v>
      </c>
      <c r="BL521">
        <v>0</v>
      </c>
      <c r="BM521" s="117">
        <f t="shared" si="115"/>
        <v>0</v>
      </c>
      <c r="BO521">
        <v>0</v>
      </c>
      <c r="BP521" s="107">
        <f t="shared" si="116"/>
        <v>0</v>
      </c>
    </row>
    <row r="522" spans="1:68">
      <c r="A522" s="48">
        <v>517</v>
      </c>
      <c r="B522" s="48"/>
      <c r="C522" s="48"/>
      <c r="D522" s="67"/>
      <c r="E522" s="67" t="s">
        <v>274</v>
      </c>
      <c r="F522" s="67"/>
      <c r="G522" s="67"/>
      <c r="H522" s="67"/>
      <c r="I522" s="67"/>
      <c r="J522" s="54">
        <v>0</v>
      </c>
      <c r="K522" s="54">
        <v>0</v>
      </c>
      <c r="L522" s="54">
        <v>0</v>
      </c>
      <c r="M522" s="54">
        <v>0</v>
      </c>
      <c r="N522" s="54">
        <v>0</v>
      </c>
      <c r="O522" s="54">
        <v>0</v>
      </c>
      <c r="P522" s="54">
        <v>0</v>
      </c>
      <c r="Q522" s="54">
        <v>0</v>
      </c>
      <c r="R522" s="54">
        <v>0</v>
      </c>
      <c r="S522" s="65">
        <v>0</v>
      </c>
      <c r="T522" s="65">
        <v>0</v>
      </c>
      <c r="U522" s="101">
        <v>0</v>
      </c>
      <c r="V522" s="77">
        <v>0</v>
      </c>
      <c r="W522" s="105">
        <v>0</v>
      </c>
      <c r="X522" s="105">
        <v>0</v>
      </c>
      <c r="Y522" s="105">
        <v>0</v>
      </c>
      <c r="Z522" s="105">
        <v>0</v>
      </c>
      <c r="AA522" s="105">
        <v>0</v>
      </c>
      <c r="AB522" s="105">
        <v>0</v>
      </c>
      <c r="AC522" s="105">
        <v>0</v>
      </c>
      <c r="AD522" s="105">
        <v>0</v>
      </c>
      <c r="AE522" s="105">
        <v>0</v>
      </c>
      <c r="AF522" s="105">
        <v>0</v>
      </c>
      <c r="AG522" s="105">
        <v>0</v>
      </c>
      <c r="AH522" s="105">
        <v>0</v>
      </c>
      <c r="AI522" s="90">
        <v>0</v>
      </c>
      <c r="AJ522" s="79">
        <f t="shared" si="104"/>
        <v>0</v>
      </c>
      <c r="AL522" s="83"/>
      <c r="AM522" s="83" t="s">
        <v>274</v>
      </c>
      <c r="AN522" s="83"/>
      <c r="AO522" s="83"/>
      <c r="AP522" s="83"/>
      <c r="AQ522" s="83"/>
      <c r="AS522" t="str">
        <f t="shared" si="105"/>
        <v>y</v>
      </c>
      <c r="AT522" t="str">
        <f t="shared" si="106"/>
        <v>y</v>
      </c>
      <c r="AU522" t="str">
        <f t="shared" si="107"/>
        <v>y</v>
      </c>
      <c r="AV522" t="str">
        <f t="shared" si="108"/>
        <v>y</v>
      </c>
      <c r="AW522" t="str">
        <f t="shared" si="109"/>
        <v>y</v>
      </c>
      <c r="AX522" t="str">
        <f t="shared" si="110"/>
        <v>y</v>
      </c>
      <c r="AZ522">
        <v>0</v>
      </c>
      <c r="BA522" s="77">
        <f t="shared" si="111"/>
        <v>0</v>
      </c>
      <c r="BC522">
        <v>0</v>
      </c>
      <c r="BD522" s="77">
        <f t="shared" si="112"/>
        <v>0</v>
      </c>
      <c r="BF522">
        <v>0</v>
      </c>
      <c r="BG522" s="107">
        <f t="shared" si="113"/>
        <v>0</v>
      </c>
      <c r="BI522">
        <v>0</v>
      </c>
      <c r="BJ522" s="107">
        <f t="shared" si="114"/>
        <v>0</v>
      </c>
      <c r="BL522">
        <v>0</v>
      </c>
      <c r="BM522" s="117">
        <f t="shared" si="115"/>
        <v>0</v>
      </c>
      <c r="BO522">
        <v>0</v>
      </c>
      <c r="BP522" s="107">
        <f t="shared" si="116"/>
        <v>0</v>
      </c>
    </row>
    <row r="523" spans="1:68">
      <c r="A523" s="48">
        <v>518</v>
      </c>
      <c r="B523" s="48"/>
      <c r="C523" s="48"/>
      <c r="D523" s="67"/>
      <c r="E523" s="67" t="s">
        <v>275</v>
      </c>
      <c r="F523" s="67"/>
      <c r="G523" s="67"/>
      <c r="H523" s="67"/>
      <c r="I523" s="67"/>
      <c r="J523" s="54">
        <v>0</v>
      </c>
      <c r="K523" s="54">
        <v>0</v>
      </c>
      <c r="L523" s="54">
        <v>0</v>
      </c>
      <c r="M523" s="54">
        <v>0</v>
      </c>
      <c r="N523" s="54">
        <v>0</v>
      </c>
      <c r="O523" s="54">
        <v>0</v>
      </c>
      <c r="P523" s="54">
        <v>0</v>
      </c>
      <c r="Q523" s="54">
        <v>0</v>
      </c>
      <c r="R523" s="54">
        <v>0</v>
      </c>
      <c r="S523" s="65">
        <v>0</v>
      </c>
      <c r="T523" s="65">
        <v>0</v>
      </c>
      <c r="U523" s="101">
        <v>0</v>
      </c>
      <c r="V523" s="77">
        <v>0</v>
      </c>
      <c r="W523" s="105">
        <v>0</v>
      </c>
      <c r="X523" s="105">
        <v>0</v>
      </c>
      <c r="Y523" s="105">
        <v>0</v>
      </c>
      <c r="Z523" s="105">
        <v>0</v>
      </c>
      <c r="AA523" s="105">
        <v>0</v>
      </c>
      <c r="AB523" s="105">
        <v>0</v>
      </c>
      <c r="AC523" s="105">
        <v>0</v>
      </c>
      <c r="AD523" s="105">
        <v>0</v>
      </c>
      <c r="AE523" s="105">
        <v>0</v>
      </c>
      <c r="AF523" s="105">
        <v>0</v>
      </c>
      <c r="AG523" s="105">
        <v>0</v>
      </c>
      <c r="AH523" s="105">
        <v>0</v>
      </c>
      <c r="AI523" s="90">
        <v>0</v>
      </c>
      <c r="AJ523" s="79">
        <f t="shared" si="104"/>
        <v>0</v>
      </c>
      <c r="AL523" s="83"/>
      <c r="AM523" s="83" t="s">
        <v>275</v>
      </c>
      <c r="AN523" s="83"/>
      <c r="AO523" s="83"/>
      <c r="AP523" s="83"/>
      <c r="AQ523" s="83"/>
      <c r="AS523" t="str">
        <f t="shared" si="105"/>
        <v>y</v>
      </c>
      <c r="AT523" t="str">
        <f t="shared" si="106"/>
        <v>y</v>
      </c>
      <c r="AU523" t="str">
        <f t="shared" si="107"/>
        <v>y</v>
      </c>
      <c r="AV523" t="str">
        <f t="shared" si="108"/>
        <v>y</v>
      </c>
      <c r="AW523" t="str">
        <f t="shared" si="109"/>
        <v>y</v>
      </c>
      <c r="AX523" t="str">
        <f t="shared" si="110"/>
        <v>y</v>
      </c>
      <c r="AZ523">
        <v>0</v>
      </c>
      <c r="BA523" s="77">
        <f t="shared" si="111"/>
        <v>0</v>
      </c>
      <c r="BC523">
        <v>0</v>
      </c>
      <c r="BD523" s="77">
        <f t="shared" si="112"/>
        <v>0</v>
      </c>
      <c r="BF523">
        <v>0</v>
      </c>
      <c r="BG523" s="107">
        <f t="shared" si="113"/>
        <v>0</v>
      </c>
      <c r="BI523">
        <v>0</v>
      </c>
      <c r="BJ523" s="107">
        <f t="shared" si="114"/>
        <v>0</v>
      </c>
      <c r="BL523">
        <v>0</v>
      </c>
      <c r="BM523" s="117">
        <f t="shared" si="115"/>
        <v>0</v>
      </c>
      <c r="BO523">
        <v>0</v>
      </c>
      <c r="BP523" s="107">
        <f t="shared" si="116"/>
        <v>0</v>
      </c>
    </row>
    <row r="524" spans="1:68">
      <c r="A524" s="48">
        <v>519</v>
      </c>
      <c r="B524" s="48"/>
      <c r="C524" s="48"/>
      <c r="D524" s="67"/>
      <c r="E524" s="67" t="s">
        <v>276</v>
      </c>
      <c r="F524" s="67"/>
      <c r="G524" s="67"/>
      <c r="H524" s="67"/>
      <c r="I524" s="67"/>
      <c r="J524" s="54">
        <v>170840681818</v>
      </c>
      <c r="K524" s="54">
        <v>170840681818</v>
      </c>
      <c r="L524" s="54">
        <v>170840681818</v>
      </c>
      <c r="M524" s="54">
        <v>170840681818</v>
      </c>
      <c r="N524" s="54">
        <v>170840681818</v>
      </c>
      <c r="O524" s="54">
        <v>170840681818</v>
      </c>
      <c r="P524" s="54">
        <v>170840681818</v>
      </c>
      <c r="Q524" s="54">
        <v>170840681818</v>
      </c>
      <c r="R524" s="54">
        <v>170840681818</v>
      </c>
      <c r="S524" s="65">
        <v>170840681818</v>
      </c>
      <c r="T524" s="65">
        <v>170840681818</v>
      </c>
      <c r="U524" s="101">
        <v>170840681818</v>
      </c>
      <c r="V524" s="77">
        <v>170840681818</v>
      </c>
      <c r="W524" s="105">
        <v>170840681818</v>
      </c>
      <c r="X524" s="105">
        <v>0</v>
      </c>
      <c r="Y524" s="105">
        <v>0</v>
      </c>
      <c r="Z524" s="105">
        <v>0</v>
      </c>
      <c r="AA524" s="105">
        <v>0</v>
      </c>
      <c r="AB524" s="105">
        <v>0</v>
      </c>
      <c r="AC524" s="105">
        <v>0</v>
      </c>
      <c r="AD524" s="105">
        <v>0</v>
      </c>
      <c r="AE524" s="105">
        <v>0</v>
      </c>
      <c r="AF524" s="105">
        <v>0</v>
      </c>
      <c r="AG524" s="105">
        <v>0</v>
      </c>
      <c r="AH524" s="105">
        <v>0</v>
      </c>
      <c r="AI524" s="90">
        <v>0</v>
      </c>
      <c r="AJ524" s="79">
        <f t="shared" si="104"/>
        <v>0</v>
      </c>
      <c r="AL524" s="83"/>
      <c r="AM524" s="83" t="s">
        <v>276</v>
      </c>
      <c r="AN524" s="83"/>
      <c r="AO524" s="83"/>
      <c r="AP524" s="83"/>
      <c r="AQ524" s="83"/>
      <c r="AS524" t="str">
        <f t="shared" si="105"/>
        <v>y</v>
      </c>
      <c r="AT524" t="str">
        <f t="shared" si="106"/>
        <v>y</v>
      </c>
      <c r="AU524" t="str">
        <f t="shared" si="107"/>
        <v>y</v>
      </c>
      <c r="AV524" t="str">
        <f t="shared" si="108"/>
        <v>y</v>
      </c>
      <c r="AW524" t="str">
        <f t="shared" si="109"/>
        <v>y</v>
      </c>
      <c r="AX524" t="str">
        <f t="shared" si="110"/>
        <v>y</v>
      </c>
      <c r="AZ524">
        <v>170840681818</v>
      </c>
      <c r="BA524" s="77">
        <f t="shared" si="111"/>
        <v>0</v>
      </c>
      <c r="BC524">
        <v>170840681818</v>
      </c>
      <c r="BD524" s="77">
        <f t="shared" si="112"/>
        <v>0</v>
      </c>
      <c r="BF524">
        <v>0</v>
      </c>
      <c r="BG524" s="107">
        <f t="shared" si="113"/>
        <v>0</v>
      </c>
      <c r="BI524">
        <v>0</v>
      </c>
      <c r="BJ524" s="107">
        <f t="shared" si="114"/>
        <v>0</v>
      </c>
      <c r="BL524">
        <v>0</v>
      </c>
      <c r="BM524" s="117">
        <f t="shared" si="115"/>
        <v>0</v>
      </c>
      <c r="BO524">
        <v>0</v>
      </c>
      <c r="BP524" s="107">
        <f t="shared" si="116"/>
        <v>0</v>
      </c>
    </row>
    <row r="525" spans="1:68">
      <c r="A525" s="48">
        <v>520</v>
      </c>
      <c r="B525" s="48"/>
      <c r="C525" s="48"/>
      <c r="D525" s="67"/>
      <c r="E525" s="67" t="s">
        <v>277</v>
      </c>
      <c r="F525" s="67"/>
      <c r="G525" s="67"/>
      <c r="H525" s="67"/>
      <c r="I525" s="67"/>
      <c r="J525" s="54">
        <v>127457331033</v>
      </c>
      <c r="K525" s="54">
        <v>127522590533</v>
      </c>
      <c r="L525" s="54">
        <v>127541908533</v>
      </c>
      <c r="M525" s="54">
        <v>150076188533</v>
      </c>
      <c r="N525" s="54">
        <v>150606144704</v>
      </c>
      <c r="O525" s="54">
        <v>150803535878</v>
      </c>
      <c r="P525" s="54">
        <v>150627517821</v>
      </c>
      <c r="Q525" s="54">
        <v>150627517821</v>
      </c>
      <c r="R525" s="54">
        <v>150627517821</v>
      </c>
      <c r="S525" s="65">
        <v>150877451015</v>
      </c>
      <c r="T525" s="65">
        <v>150816967182</v>
      </c>
      <c r="U525" s="101">
        <v>150816967182</v>
      </c>
      <c r="V525" s="77">
        <v>150816967182</v>
      </c>
      <c r="W525" s="105">
        <v>151103945997</v>
      </c>
      <c r="X525" s="105">
        <v>9668021777136.9219</v>
      </c>
      <c r="Y525" s="105">
        <v>9667964994151.9219</v>
      </c>
      <c r="Z525" s="105">
        <v>9667964995196</v>
      </c>
      <c r="AA525" s="105">
        <v>9668897025584</v>
      </c>
      <c r="AB525" s="105">
        <v>9668897025584</v>
      </c>
      <c r="AC525" s="105">
        <v>9668897025584</v>
      </c>
      <c r="AD525" s="105">
        <v>9668897025584</v>
      </c>
      <c r="AE525" s="105">
        <v>9667187299023</v>
      </c>
      <c r="AF525" s="105">
        <v>9668862757633</v>
      </c>
      <c r="AG525" s="105">
        <v>9667964994151.9219</v>
      </c>
      <c r="AH525" s="105">
        <v>9668862757633</v>
      </c>
      <c r="AI525" s="90">
        <v>9668862757633</v>
      </c>
      <c r="AJ525" s="79">
        <f t="shared" si="104"/>
        <v>0</v>
      </c>
      <c r="AL525" s="83"/>
      <c r="AM525" s="83" t="s">
        <v>277</v>
      </c>
      <c r="AN525" s="83"/>
      <c r="AO525" s="83"/>
      <c r="AP525" s="83"/>
      <c r="AQ525" s="83"/>
      <c r="AS525" t="str">
        <f t="shared" si="105"/>
        <v>y</v>
      </c>
      <c r="AT525" t="str">
        <f t="shared" si="106"/>
        <v>y</v>
      </c>
      <c r="AU525" t="str">
        <f t="shared" si="107"/>
        <v>y</v>
      </c>
      <c r="AV525" t="str">
        <f t="shared" si="108"/>
        <v>y</v>
      </c>
      <c r="AW525" t="str">
        <f t="shared" si="109"/>
        <v>y</v>
      </c>
      <c r="AX525" t="str">
        <f t="shared" si="110"/>
        <v>y</v>
      </c>
      <c r="AZ525">
        <v>150816967182</v>
      </c>
      <c r="BA525" s="77">
        <f t="shared" si="111"/>
        <v>0</v>
      </c>
      <c r="BC525">
        <v>150816967182</v>
      </c>
      <c r="BD525" s="77">
        <f t="shared" si="112"/>
        <v>0</v>
      </c>
      <c r="BF525">
        <v>9667964995196</v>
      </c>
      <c r="BG525" s="107">
        <f t="shared" si="113"/>
        <v>0</v>
      </c>
      <c r="BI525">
        <v>9668897025584</v>
      </c>
      <c r="BJ525" s="107">
        <f t="shared" si="114"/>
        <v>0</v>
      </c>
      <c r="BL525">
        <v>9668897025584</v>
      </c>
      <c r="BM525" s="117">
        <f t="shared" si="115"/>
        <v>0</v>
      </c>
      <c r="BO525">
        <v>9668897025584</v>
      </c>
      <c r="BP525" s="107">
        <f t="shared" si="116"/>
        <v>0</v>
      </c>
    </row>
    <row r="526" spans="1:68">
      <c r="A526" s="48">
        <v>521</v>
      </c>
      <c r="B526" s="48"/>
      <c r="C526" s="21" t="s">
        <v>75</v>
      </c>
      <c r="D526" s="66" t="s">
        <v>278</v>
      </c>
      <c r="E526" s="66"/>
      <c r="F526" s="66"/>
      <c r="G526" s="66"/>
      <c r="H526" s="66"/>
      <c r="I526" s="66"/>
      <c r="J526" s="54">
        <v>-101146110</v>
      </c>
      <c r="K526" s="54">
        <v>958751388</v>
      </c>
      <c r="L526" s="54">
        <v>1235219651</v>
      </c>
      <c r="M526" s="54">
        <v>1434256057</v>
      </c>
      <c r="N526" s="54">
        <v>333444993</v>
      </c>
      <c r="O526" s="54">
        <v>717060598</v>
      </c>
      <c r="P526" s="54">
        <v>541463780</v>
      </c>
      <c r="Q526" s="54">
        <v>-281429276</v>
      </c>
      <c r="R526" s="54">
        <v>-125618738</v>
      </c>
      <c r="S526" s="65">
        <v>175264992</v>
      </c>
      <c r="T526" s="65">
        <v>-383239259</v>
      </c>
      <c r="U526" s="101">
        <v>990722028</v>
      </c>
      <c r="V526" s="77">
        <v>1552222820</v>
      </c>
      <c r="W526" s="105">
        <v>1553264618</v>
      </c>
      <c r="X526" s="105">
        <v>-26242175123.380772</v>
      </c>
      <c r="Y526" s="105">
        <v>-25134491365</v>
      </c>
      <c r="Z526" s="105">
        <v>-27728155213.056263</v>
      </c>
      <c r="AA526" s="105">
        <v>-27563150595</v>
      </c>
      <c r="AB526" s="105">
        <v>-28463775746</v>
      </c>
      <c r="AC526" s="105">
        <v>-30785683187</v>
      </c>
      <c r="AD526" s="105">
        <v>-33720156716</v>
      </c>
      <c r="AE526" s="105">
        <v>-36444879318</v>
      </c>
      <c r="AF526" s="105">
        <v>-41020801315</v>
      </c>
      <c r="AG526" s="105">
        <v>-25134491365</v>
      </c>
      <c r="AH526" s="105">
        <v>-42624121847</v>
      </c>
      <c r="AI526" s="90">
        <v>-42624121847</v>
      </c>
      <c r="AJ526" s="79">
        <f t="shared" si="104"/>
        <v>0</v>
      </c>
      <c r="AL526" s="82" t="s">
        <v>278</v>
      </c>
      <c r="AM526" s="82"/>
      <c r="AN526" s="82"/>
      <c r="AO526" s="82"/>
      <c r="AP526" s="82"/>
      <c r="AQ526" s="82"/>
      <c r="AS526" t="str">
        <f t="shared" si="105"/>
        <v>y</v>
      </c>
      <c r="AT526" t="str">
        <f t="shared" si="106"/>
        <v>y</v>
      </c>
      <c r="AU526" t="str">
        <f t="shared" si="107"/>
        <v>y</v>
      </c>
      <c r="AV526" t="str">
        <f t="shared" si="108"/>
        <v>y</v>
      </c>
      <c r="AW526" t="str">
        <f t="shared" si="109"/>
        <v>y</v>
      </c>
      <c r="AX526" t="str">
        <f t="shared" si="110"/>
        <v>y</v>
      </c>
      <c r="AZ526">
        <v>1552222820</v>
      </c>
      <c r="BA526" s="77">
        <f t="shared" si="111"/>
        <v>0</v>
      </c>
      <c r="BC526">
        <v>1552222820</v>
      </c>
      <c r="BD526" s="77">
        <f t="shared" si="112"/>
        <v>0</v>
      </c>
      <c r="BF526">
        <v>-27728155213.056263</v>
      </c>
      <c r="BG526" s="107">
        <f t="shared" si="113"/>
        <v>0</v>
      </c>
      <c r="BI526">
        <v>-27563150595</v>
      </c>
      <c r="BJ526" s="107">
        <f t="shared" si="114"/>
        <v>0</v>
      </c>
      <c r="BL526">
        <v>-30785683187</v>
      </c>
      <c r="BM526" s="117">
        <f t="shared" si="115"/>
        <v>0</v>
      </c>
      <c r="BO526">
        <v>-33720156716</v>
      </c>
      <c r="BP526" s="107">
        <f t="shared" si="116"/>
        <v>0</v>
      </c>
    </row>
    <row r="527" spans="1:68">
      <c r="A527" s="48">
        <v>522</v>
      </c>
      <c r="B527" s="48"/>
      <c r="C527" s="48"/>
      <c r="D527" s="67"/>
      <c r="E527" s="67" t="s">
        <v>279</v>
      </c>
      <c r="F527" s="67"/>
      <c r="G527" s="67"/>
      <c r="H527" s="67"/>
      <c r="I527" s="67"/>
      <c r="J527" s="54">
        <v>0</v>
      </c>
      <c r="K527" s="54">
        <v>0</v>
      </c>
      <c r="L527" s="54">
        <v>0</v>
      </c>
      <c r="M527" s="54">
        <v>0</v>
      </c>
      <c r="N527" s="54">
        <v>0</v>
      </c>
      <c r="O527" s="54">
        <v>0</v>
      </c>
      <c r="P527" s="54">
        <v>0</v>
      </c>
      <c r="Q527" s="54">
        <v>0</v>
      </c>
      <c r="R527" s="54">
        <v>0</v>
      </c>
      <c r="S527" s="65">
        <v>0</v>
      </c>
      <c r="T527" s="65">
        <v>0</v>
      </c>
      <c r="U527" s="101">
        <v>0</v>
      </c>
      <c r="V527" s="77">
        <v>0</v>
      </c>
      <c r="W527" s="105">
        <v>0</v>
      </c>
      <c r="X527" s="105">
        <v>0</v>
      </c>
      <c r="Y527" s="105">
        <v>0</v>
      </c>
      <c r="Z527" s="105">
        <v>0</v>
      </c>
      <c r="AA527" s="105">
        <v>0</v>
      </c>
      <c r="AB527" s="105">
        <v>0</v>
      </c>
      <c r="AC527" s="105">
        <v>0</v>
      </c>
      <c r="AD527" s="105">
        <v>0</v>
      </c>
      <c r="AE527" s="105">
        <v>0</v>
      </c>
      <c r="AF527" s="105">
        <v>0</v>
      </c>
      <c r="AG527" s="105">
        <v>0</v>
      </c>
      <c r="AH527" s="105">
        <v>0</v>
      </c>
      <c r="AI527" s="90">
        <v>0</v>
      </c>
      <c r="AJ527" s="79">
        <f t="shared" si="104"/>
        <v>0</v>
      </c>
      <c r="AL527" s="83"/>
      <c r="AM527" s="83" t="s">
        <v>279</v>
      </c>
      <c r="AN527" s="83"/>
      <c r="AO527" s="83"/>
      <c r="AP527" s="83"/>
      <c r="AQ527" s="83"/>
      <c r="AS527" t="str">
        <f t="shared" si="105"/>
        <v>y</v>
      </c>
      <c r="AT527" t="str">
        <f t="shared" si="106"/>
        <v>y</v>
      </c>
      <c r="AU527" t="str">
        <f t="shared" si="107"/>
        <v>y</v>
      </c>
      <c r="AV527" t="str">
        <f t="shared" si="108"/>
        <v>y</v>
      </c>
      <c r="AW527" t="str">
        <f t="shared" si="109"/>
        <v>y</v>
      </c>
      <c r="AX527" t="str">
        <f t="shared" si="110"/>
        <v>y</v>
      </c>
      <c r="AZ527">
        <v>0</v>
      </c>
      <c r="BA527" s="77">
        <f t="shared" si="111"/>
        <v>0</v>
      </c>
      <c r="BC527">
        <v>0</v>
      </c>
      <c r="BD527" s="77">
        <f t="shared" si="112"/>
        <v>0</v>
      </c>
      <c r="BF527">
        <v>0</v>
      </c>
      <c r="BG527" s="107">
        <f t="shared" si="113"/>
        <v>0</v>
      </c>
      <c r="BI527">
        <v>0</v>
      </c>
      <c r="BJ527" s="107">
        <f t="shared" si="114"/>
        <v>0</v>
      </c>
      <c r="BL527">
        <v>0</v>
      </c>
      <c r="BM527" s="117">
        <f t="shared" si="115"/>
        <v>0</v>
      </c>
      <c r="BO527">
        <v>0</v>
      </c>
      <c r="BP527" s="107">
        <f t="shared" si="116"/>
        <v>0</v>
      </c>
    </row>
    <row r="528" spans="1:68">
      <c r="A528" s="48">
        <v>523</v>
      </c>
      <c r="B528" s="48"/>
      <c r="C528" s="48"/>
      <c r="D528" s="67"/>
      <c r="E528" s="67" t="s">
        <v>280</v>
      </c>
      <c r="F528" s="67"/>
      <c r="G528" s="67"/>
      <c r="H528" s="67"/>
      <c r="I528" s="67"/>
      <c r="J528" s="54">
        <v>0</v>
      </c>
      <c r="K528" s="54">
        <v>0</v>
      </c>
      <c r="L528" s="54">
        <v>0</v>
      </c>
      <c r="M528" s="54">
        <v>0</v>
      </c>
      <c r="N528" s="54">
        <v>0</v>
      </c>
      <c r="O528" s="54">
        <v>0</v>
      </c>
      <c r="P528" s="54">
        <v>0</v>
      </c>
      <c r="Q528" s="54">
        <v>0</v>
      </c>
      <c r="R528" s="54">
        <v>0</v>
      </c>
      <c r="S528" s="65">
        <v>0</v>
      </c>
      <c r="T528" s="65">
        <v>0</v>
      </c>
      <c r="U528" s="101">
        <v>0</v>
      </c>
      <c r="V528" s="77">
        <v>0</v>
      </c>
      <c r="W528" s="105">
        <v>0</v>
      </c>
      <c r="X528" s="105">
        <v>0</v>
      </c>
      <c r="Y528" s="105">
        <v>0</v>
      </c>
      <c r="Z528" s="105">
        <v>0</v>
      </c>
      <c r="AA528" s="105">
        <v>0</v>
      </c>
      <c r="AB528" s="105">
        <v>0</v>
      </c>
      <c r="AC528" s="105">
        <v>0</v>
      </c>
      <c r="AD528" s="105">
        <v>0</v>
      </c>
      <c r="AE528" s="105">
        <v>0</v>
      </c>
      <c r="AF528" s="105">
        <v>0</v>
      </c>
      <c r="AG528" s="105">
        <v>0</v>
      </c>
      <c r="AH528" s="105">
        <v>0</v>
      </c>
      <c r="AI528" s="90">
        <v>0</v>
      </c>
      <c r="AJ528" s="79">
        <f t="shared" si="104"/>
        <v>0</v>
      </c>
      <c r="AL528" s="83"/>
      <c r="AM528" s="83" t="s">
        <v>280</v>
      </c>
      <c r="AN528" s="83"/>
      <c r="AO528" s="83"/>
      <c r="AP528" s="83"/>
      <c r="AQ528" s="83"/>
      <c r="AS528" t="str">
        <f t="shared" si="105"/>
        <v>y</v>
      </c>
      <c r="AT528" t="str">
        <f t="shared" si="106"/>
        <v>y</v>
      </c>
      <c r="AU528" t="str">
        <f t="shared" si="107"/>
        <v>y</v>
      </c>
      <c r="AV528" t="str">
        <f t="shared" si="108"/>
        <v>y</v>
      </c>
      <c r="AW528" t="str">
        <f t="shared" si="109"/>
        <v>y</v>
      </c>
      <c r="AX528" t="str">
        <f t="shared" si="110"/>
        <v>y</v>
      </c>
      <c r="AZ528">
        <v>0</v>
      </c>
      <c r="BA528" s="77">
        <f t="shared" si="111"/>
        <v>0</v>
      </c>
      <c r="BC528">
        <v>0</v>
      </c>
      <c r="BD528" s="77">
        <f t="shared" si="112"/>
        <v>0</v>
      </c>
      <c r="BF528">
        <v>0</v>
      </c>
      <c r="BG528" s="107">
        <f t="shared" si="113"/>
        <v>0</v>
      </c>
      <c r="BI528">
        <v>0</v>
      </c>
      <c r="BJ528" s="107">
        <f t="shared" si="114"/>
        <v>0</v>
      </c>
      <c r="BL528">
        <v>0</v>
      </c>
      <c r="BM528" s="117">
        <f t="shared" si="115"/>
        <v>0</v>
      </c>
      <c r="BO528">
        <v>0</v>
      </c>
      <c r="BP528" s="107">
        <f t="shared" si="116"/>
        <v>0</v>
      </c>
    </row>
    <row r="529" spans="1:68">
      <c r="A529" s="48">
        <v>524</v>
      </c>
      <c r="B529" s="48"/>
      <c r="C529" s="48"/>
      <c r="D529" s="67"/>
      <c r="E529" s="67" t="s">
        <v>281</v>
      </c>
      <c r="F529" s="67"/>
      <c r="G529" s="67"/>
      <c r="H529" s="67"/>
      <c r="I529" s="67"/>
      <c r="J529" s="54">
        <v>0</v>
      </c>
      <c r="K529" s="54">
        <v>0</v>
      </c>
      <c r="L529" s="54">
        <v>0</v>
      </c>
      <c r="M529" s="54">
        <v>0</v>
      </c>
      <c r="N529" s="54">
        <v>0</v>
      </c>
      <c r="O529" s="54">
        <v>0</v>
      </c>
      <c r="P529" s="54">
        <v>0</v>
      </c>
      <c r="Q529" s="54">
        <v>0</v>
      </c>
      <c r="R529" s="54">
        <v>0</v>
      </c>
      <c r="S529" s="65">
        <v>0</v>
      </c>
      <c r="T529" s="65">
        <v>0</v>
      </c>
      <c r="U529" s="101">
        <v>0</v>
      </c>
      <c r="V529" s="77">
        <v>0</v>
      </c>
      <c r="W529" s="105">
        <v>0</v>
      </c>
      <c r="X529" s="105">
        <v>0</v>
      </c>
      <c r="Y529" s="105">
        <v>0</v>
      </c>
      <c r="Z529" s="105">
        <v>0</v>
      </c>
      <c r="AA529" s="105">
        <v>0</v>
      </c>
      <c r="AB529" s="105">
        <v>0</v>
      </c>
      <c r="AC529" s="105">
        <v>0</v>
      </c>
      <c r="AD529" s="105">
        <v>0</v>
      </c>
      <c r="AE529" s="105">
        <v>0</v>
      </c>
      <c r="AF529" s="105">
        <v>0</v>
      </c>
      <c r="AG529" s="105">
        <v>0</v>
      </c>
      <c r="AH529" s="105">
        <v>0</v>
      </c>
      <c r="AI529" s="90">
        <v>0</v>
      </c>
      <c r="AJ529" s="79">
        <f t="shared" si="104"/>
        <v>0</v>
      </c>
      <c r="AL529" s="83"/>
      <c r="AM529" s="83" t="s">
        <v>281</v>
      </c>
      <c r="AN529" s="83"/>
      <c r="AO529" s="83"/>
      <c r="AP529" s="83"/>
      <c r="AQ529" s="83"/>
      <c r="AS529" t="str">
        <f t="shared" si="105"/>
        <v>y</v>
      </c>
      <c r="AT529" t="str">
        <f t="shared" si="106"/>
        <v>y</v>
      </c>
      <c r="AU529" t="str">
        <f t="shared" si="107"/>
        <v>y</v>
      </c>
      <c r="AV529" t="str">
        <f t="shared" si="108"/>
        <v>y</v>
      </c>
      <c r="AW529" t="str">
        <f t="shared" si="109"/>
        <v>y</v>
      </c>
      <c r="AX529" t="str">
        <f t="shared" si="110"/>
        <v>y</v>
      </c>
      <c r="AZ529">
        <v>0</v>
      </c>
      <c r="BA529" s="77">
        <f t="shared" si="111"/>
        <v>0</v>
      </c>
      <c r="BC529">
        <v>0</v>
      </c>
      <c r="BD529" s="77">
        <f t="shared" si="112"/>
        <v>0</v>
      </c>
      <c r="BF529">
        <v>0</v>
      </c>
      <c r="BG529" s="107">
        <f t="shared" si="113"/>
        <v>0</v>
      </c>
      <c r="BI529">
        <v>0</v>
      </c>
      <c r="BJ529" s="107">
        <f t="shared" si="114"/>
        <v>0</v>
      </c>
      <c r="BL529">
        <v>0</v>
      </c>
      <c r="BM529" s="117">
        <f t="shared" si="115"/>
        <v>0</v>
      </c>
      <c r="BO529">
        <v>0</v>
      </c>
      <c r="BP529" s="107">
        <f t="shared" si="116"/>
        <v>0</v>
      </c>
    </row>
    <row r="530" spans="1:68">
      <c r="A530" s="48">
        <v>525</v>
      </c>
      <c r="B530" s="48"/>
      <c r="C530" s="48"/>
      <c r="D530" s="67"/>
      <c r="E530" s="67" t="s">
        <v>282</v>
      </c>
      <c r="F530" s="67"/>
      <c r="G530" s="67"/>
      <c r="H530" s="67"/>
      <c r="I530" s="67"/>
      <c r="J530" s="54">
        <v>0</v>
      </c>
      <c r="K530" s="54">
        <v>0</v>
      </c>
      <c r="L530" s="54">
        <v>0</v>
      </c>
      <c r="M530" s="54">
        <v>0</v>
      </c>
      <c r="N530" s="54">
        <v>0</v>
      </c>
      <c r="O530" s="54">
        <v>0</v>
      </c>
      <c r="P530" s="54">
        <v>0</v>
      </c>
      <c r="Q530" s="54">
        <v>0</v>
      </c>
      <c r="R530" s="54">
        <v>0</v>
      </c>
      <c r="S530" s="65">
        <v>0</v>
      </c>
      <c r="T530" s="65">
        <v>0</v>
      </c>
      <c r="U530" s="101">
        <v>0</v>
      </c>
      <c r="V530" s="77">
        <v>0</v>
      </c>
      <c r="W530" s="105">
        <v>0</v>
      </c>
      <c r="X530" s="105">
        <v>0</v>
      </c>
      <c r="Y530" s="105">
        <v>0</v>
      </c>
      <c r="Z530" s="105">
        <v>0</v>
      </c>
      <c r="AA530" s="105">
        <v>0</v>
      </c>
      <c r="AB530" s="105">
        <v>0</v>
      </c>
      <c r="AC530" s="105">
        <v>0</v>
      </c>
      <c r="AD530" s="105">
        <v>0</v>
      </c>
      <c r="AE530" s="105">
        <v>0</v>
      </c>
      <c r="AF530" s="105">
        <v>0</v>
      </c>
      <c r="AG530" s="105">
        <v>0</v>
      </c>
      <c r="AH530" s="105">
        <v>0</v>
      </c>
      <c r="AI530" s="90">
        <v>0</v>
      </c>
      <c r="AJ530" s="79">
        <f t="shared" si="104"/>
        <v>0</v>
      </c>
      <c r="AL530" s="83"/>
      <c r="AM530" s="83" t="s">
        <v>282</v>
      </c>
      <c r="AN530" s="83"/>
      <c r="AO530" s="83"/>
      <c r="AP530" s="83"/>
      <c r="AQ530" s="83"/>
      <c r="AS530" t="str">
        <f t="shared" si="105"/>
        <v>y</v>
      </c>
      <c r="AT530" t="str">
        <f t="shared" si="106"/>
        <v>y</v>
      </c>
      <c r="AU530" t="str">
        <f t="shared" si="107"/>
        <v>y</v>
      </c>
      <c r="AV530" t="str">
        <f t="shared" si="108"/>
        <v>y</v>
      </c>
      <c r="AW530" t="str">
        <f t="shared" si="109"/>
        <v>y</v>
      </c>
      <c r="AX530" t="str">
        <f t="shared" si="110"/>
        <v>y</v>
      </c>
      <c r="AZ530">
        <v>0</v>
      </c>
      <c r="BA530" s="77">
        <f t="shared" si="111"/>
        <v>0</v>
      </c>
      <c r="BC530">
        <v>0</v>
      </c>
      <c r="BD530" s="77">
        <f t="shared" si="112"/>
        <v>0</v>
      </c>
      <c r="BF530">
        <v>0</v>
      </c>
      <c r="BG530" s="107">
        <f t="shared" si="113"/>
        <v>0</v>
      </c>
      <c r="BI530">
        <v>0</v>
      </c>
      <c r="BJ530" s="107">
        <f t="shared" si="114"/>
        <v>0</v>
      </c>
      <c r="BL530">
        <v>0</v>
      </c>
      <c r="BM530" s="117">
        <f t="shared" si="115"/>
        <v>0</v>
      </c>
      <c r="BO530">
        <v>0</v>
      </c>
      <c r="BP530" s="107">
        <f t="shared" si="116"/>
        <v>0</v>
      </c>
    </row>
    <row r="531" spans="1:68">
      <c r="A531" s="48">
        <v>526</v>
      </c>
      <c r="B531" s="48"/>
      <c r="C531" s="48"/>
      <c r="D531" s="67"/>
      <c r="E531" s="67" t="s">
        <v>283</v>
      </c>
      <c r="F531" s="67"/>
      <c r="G531" s="67"/>
      <c r="H531" s="67"/>
      <c r="I531" s="67"/>
      <c r="J531" s="54">
        <v>-101146110</v>
      </c>
      <c r="K531" s="54">
        <v>958751388</v>
      </c>
      <c r="L531" s="54">
        <v>1235219651</v>
      </c>
      <c r="M531" s="54">
        <v>1434256057</v>
      </c>
      <c r="N531" s="54">
        <v>333444993</v>
      </c>
      <c r="O531" s="54">
        <v>717060598</v>
      </c>
      <c r="P531" s="54">
        <v>541463780</v>
      </c>
      <c r="Q531" s="54">
        <v>-281429276</v>
      </c>
      <c r="R531" s="54">
        <v>-125618738</v>
      </c>
      <c r="S531" s="65">
        <v>175264992</v>
      </c>
      <c r="T531" s="65">
        <v>-383239259</v>
      </c>
      <c r="U531" s="101">
        <v>990722028</v>
      </c>
      <c r="V531" s="77">
        <v>1552222820</v>
      </c>
      <c r="W531" s="105">
        <v>1553264618</v>
      </c>
      <c r="X531" s="105">
        <v>1081669009.6192274</v>
      </c>
      <c r="Y531" s="105">
        <v>2177649059</v>
      </c>
      <c r="Z531" s="105">
        <v>2694825160.9437356</v>
      </c>
      <c r="AA531" s="105">
        <v>2845127779</v>
      </c>
      <c r="AB531" s="105">
        <v>1934945366</v>
      </c>
      <c r="AC531" s="105">
        <v>-394684664</v>
      </c>
      <c r="AD531" s="105">
        <v>-3329443526</v>
      </c>
      <c r="AE531" s="105">
        <v>-5892190789</v>
      </c>
      <c r="AF531" s="105">
        <v>-8763630298</v>
      </c>
      <c r="AG531" s="105">
        <v>2177649059</v>
      </c>
      <c r="AH531" s="105">
        <v>-10367103666</v>
      </c>
      <c r="AI531" s="90">
        <v>-10367103666</v>
      </c>
      <c r="AJ531" s="79">
        <f t="shared" si="104"/>
        <v>0</v>
      </c>
      <c r="AL531" s="83"/>
      <c r="AM531" s="83" t="s">
        <v>283</v>
      </c>
      <c r="AN531" s="83"/>
      <c r="AO531" s="83"/>
      <c r="AP531" s="83"/>
      <c r="AQ531" s="83"/>
      <c r="AS531" t="str">
        <f t="shared" si="105"/>
        <v>y</v>
      </c>
      <c r="AT531" t="str">
        <f t="shared" si="106"/>
        <v>y</v>
      </c>
      <c r="AU531" t="str">
        <f t="shared" si="107"/>
        <v>y</v>
      </c>
      <c r="AV531" t="str">
        <f t="shared" si="108"/>
        <v>y</v>
      </c>
      <c r="AW531" t="str">
        <f t="shared" si="109"/>
        <v>y</v>
      </c>
      <c r="AX531" t="str">
        <f t="shared" si="110"/>
        <v>y</v>
      </c>
      <c r="AZ531">
        <v>1552222820</v>
      </c>
      <c r="BA531" s="77">
        <f t="shared" si="111"/>
        <v>0</v>
      </c>
      <c r="BC531">
        <v>1552222820</v>
      </c>
      <c r="BD531" s="77">
        <f t="shared" si="112"/>
        <v>0</v>
      </c>
      <c r="BF531">
        <v>2694825160.9437356</v>
      </c>
      <c r="BG531" s="107">
        <f t="shared" si="113"/>
        <v>0</v>
      </c>
      <c r="BI531">
        <v>2845127779</v>
      </c>
      <c r="BJ531" s="107">
        <f t="shared" si="114"/>
        <v>0</v>
      </c>
      <c r="BL531">
        <v>-394684664</v>
      </c>
      <c r="BM531" s="117">
        <f t="shared" si="115"/>
        <v>0</v>
      </c>
      <c r="BO531">
        <v>-3329443526</v>
      </c>
      <c r="BP531" s="107">
        <f t="shared" si="116"/>
        <v>0</v>
      </c>
    </row>
    <row r="532" spans="1:68">
      <c r="A532" s="48">
        <v>527</v>
      </c>
      <c r="B532" s="48"/>
      <c r="C532" s="48"/>
      <c r="D532" s="67"/>
      <c r="E532" s="67" t="s">
        <v>284</v>
      </c>
      <c r="F532" s="67"/>
      <c r="G532" s="67"/>
      <c r="H532" s="67"/>
      <c r="I532" s="67"/>
      <c r="J532" s="54">
        <v>0</v>
      </c>
      <c r="K532" s="54">
        <v>0</v>
      </c>
      <c r="L532" s="54">
        <v>0</v>
      </c>
      <c r="M532" s="54">
        <v>0</v>
      </c>
      <c r="N532" s="54">
        <v>0</v>
      </c>
      <c r="O532" s="54">
        <v>0</v>
      </c>
      <c r="P532" s="54">
        <v>0</v>
      </c>
      <c r="Q532" s="54">
        <v>0</v>
      </c>
      <c r="R532" s="54">
        <v>0</v>
      </c>
      <c r="S532" s="65">
        <v>0</v>
      </c>
      <c r="T532" s="65">
        <v>0</v>
      </c>
      <c r="U532" s="101">
        <v>0</v>
      </c>
      <c r="V532" s="77">
        <v>0</v>
      </c>
      <c r="W532" s="105">
        <v>0</v>
      </c>
      <c r="X532" s="105">
        <v>-27323844133</v>
      </c>
      <c r="Y532" s="105">
        <v>-27312140424</v>
      </c>
      <c r="Z532" s="105">
        <v>-30422980374</v>
      </c>
      <c r="AA532" s="105">
        <v>-30408278374</v>
      </c>
      <c r="AB532" s="105">
        <v>-30398721112</v>
      </c>
      <c r="AC532" s="105">
        <v>-30390998523</v>
      </c>
      <c r="AD532" s="105">
        <v>-30390713190</v>
      </c>
      <c r="AE532" s="105">
        <v>-30552688529</v>
      </c>
      <c r="AF532" s="105">
        <v>-32257171017</v>
      </c>
      <c r="AG532" s="105">
        <v>-27312140424</v>
      </c>
      <c r="AH532" s="105">
        <v>-32257018181</v>
      </c>
      <c r="AI532" s="90">
        <v>-32257018181</v>
      </c>
      <c r="AJ532" s="79">
        <f t="shared" si="104"/>
        <v>0</v>
      </c>
      <c r="AL532" s="83"/>
      <c r="AM532" s="83" t="s">
        <v>284</v>
      </c>
      <c r="AN532" s="83"/>
      <c r="AO532" s="83"/>
      <c r="AP532" s="83"/>
      <c r="AQ532" s="83"/>
      <c r="AS532" t="str">
        <f t="shared" si="105"/>
        <v>y</v>
      </c>
      <c r="AT532" t="str">
        <f t="shared" si="106"/>
        <v>y</v>
      </c>
      <c r="AU532" t="str">
        <f t="shared" si="107"/>
        <v>y</v>
      </c>
      <c r="AV532" t="str">
        <f t="shared" si="108"/>
        <v>y</v>
      </c>
      <c r="AW532" t="str">
        <f t="shared" si="109"/>
        <v>y</v>
      </c>
      <c r="AX532" t="str">
        <f t="shared" si="110"/>
        <v>y</v>
      </c>
      <c r="AZ532">
        <v>0</v>
      </c>
      <c r="BA532" s="77">
        <f t="shared" si="111"/>
        <v>0</v>
      </c>
      <c r="BC532">
        <v>0</v>
      </c>
      <c r="BD532" s="77">
        <f t="shared" si="112"/>
        <v>0</v>
      </c>
      <c r="BF532">
        <v>-30422980374</v>
      </c>
      <c r="BG532" s="107">
        <f t="shared" si="113"/>
        <v>0</v>
      </c>
      <c r="BI532">
        <v>-30408278374</v>
      </c>
      <c r="BJ532" s="107">
        <f t="shared" si="114"/>
        <v>0</v>
      </c>
      <c r="BL532">
        <v>-30390998523</v>
      </c>
      <c r="BM532" s="117">
        <f t="shared" si="115"/>
        <v>0</v>
      </c>
      <c r="BO532">
        <v>-30390713190</v>
      </c>
      <c r="BP532" s="107">
        <f t="shared" si="116"/>
        <v>0</v>
      </c>
    </row>
    <row r="533" spans="1:68">
      <c r="A533" s="48">
        <v>528</v>
      </c>
      <c r="B533" s="48"/>
      <c r="C533" s="20" t="s">
        <v>24</v>
      </c>
      <c r="D533" s="66" t="s">
        <v>296</v>
      </c>
      <c r="E533" s="66"/>
      <c r="F533" s="66"/>
      <c r="G533" s="66"/>
      <c r="H533" s="66"/>
      <c r="I533" s="66"/>
      <c r="J533" s="54">
        <v>6339166330453.9053</v>
      </c>
      <c r="K533" s="54">
        <v>6491685402520</v>
      </c>
      <c r="L533" s="54">
        <v>6715127207996</v>
      </c>
      <c r="M533" s="54">
        <v>6645196156370.0889</v>
      </c>
      <c r="N533" s="54">
        <v>6742901748002.4502</v>
      </c>
      <c r="O533" s="54">
        <v>6850922100106.3896</v>
      </c>
      <c r="P533" s="54">
        <v>7091036447703.1396</v>
      </c>
      <c r="Q533" s="54">
        <v>7170738638646</v>
      </c>
      <c r="R533" s="54">
        <v>7297421734537</v>
      </c>
      <c r="S533" s="65">
        <v>7569675845069</v>
      </c>
      <c r="T533" s="65">
        <v>7723492907095</v>
      </c>
      <c r="U533" s="101">
        <v>7842693954113</v>
      </c>
      <c r="V533" s="77">
        <v>7813748193103</v>
      </c>
      <c r="W533" s="105">
        <v>8125524938810</v>
      </c>
      <c r="X533" s="105">
        <v>6346630560226.0498</v>
      </c>
      <c r="Y533" s="105">
        <v>6299338443071.8242</v>
      </c>
      <c r="Z533" s="105">
        <v>6369092536653.9199</v>
      </c>
      <c r="AA533" s="105">
        <v>6673416593139</v>
      </c>
      <c r="AB533" s="105">
        <v>7127334480944</v>
      </c>
      <c r="AC533" s="105">
        <v>7242261763510</v>
      </c>
      <c r="AD533" s="105">
        <v>7117639209012</v>
      </c>
      <c r="AE533" s="105">
        <v>7635975299306</v>
      </c>
      <c r="AF533" s="105">
        <v>8147951543594</v>
      </c>
      <c r="AG533" s="105">
        <v>6299338443071.8242</v>
      </c>
      <c r="AH533" s="105">
        <v>8735760160582</v>
      </c>
      <c r="AI533" s="90">
        <v>8735760160582</v>
      </c>
      <c r="AJ533" s="79">
        <f t="shared" si="104"/>
        <v>0</v>
      </c>
      <c r="AL533" s="82" t="s">
        <v>296</v>
      </c>
      <c r="AM533" s="82"/>
      <c r="AN533" s="82"/>
      <c r="AO533" s="82"/>
      <c r="AP533" s="82"/>
      <c r="AQ533" s="82"/>
      <c r="AS533" t="str">
        <f t="shared" si="105"/>
        <v>y</v>
      </c>
      <c r="AT533" t="str">
        <f t="shared" si="106"/>
        <v>y</v>
      </c>
      <c r="AU533" t="str">
        <f t="shared" si="107"/>
        <v>y</v>
      </c>
      <c r="AV533" t="str">
        <f t="shared" si="108"/>
        <v>y</v>
      </c>
      <c r="AW533" t="str">
        <f t="shared" si="109"/>
        <v>y</v>
      </c>
      <c r="AX533" t="str">
        <f t="shared" si="110"/>
        <v>y</v>
      </c>
      <c r="AZ533">
        <v>7813800580463</v>
      </c>
      <c r="BA533" s="77">
        <f t="shared" si="111"/>
        <v>52387360</v>
      </c>
      <c r="BC533">
        <v>7813748193103</v>
      </c>
      <c r="BD533" s="77">
        <f t="shared" si="112"/>
        <v>0</v>
      </c>
      <c r="BF533">
        <v>6369092536653.9199</v>
      </c>
      <c r="BG533" s="107">
        <f t="shared" si="113"/>
        <v>0</v>
      </c>
      <c r="BI533">
        <v>6673416593139</v>
      </c>
      <c r="BJ533" s="107">
        <f t="shared" si="114"/>
        <v>0</v>
      </c>
      <c r="BL533">
        <v>7256709418831</v>
      </c>
      <c r="BM533" s="117">
        <f t="shared" si="115"/>
        <v>14447655321</v>
      </c>
      <c r="BO533">
        <v>7117639209012</v>
      </c>
      <c r="BP533" s="107">
        <f t="shared" si="116"/>
        <v>0</v>
      </c>
    </row>
    <row r="534" spans="1:68">
      <c r="A534" s="48">
        <v>529</v>
      </c>
      <c r="B534" s="48"/>
      <c r="C534" s="48"/>
      <c r="D534" s="66"/>
      <c r="E534" s="66" t="s">
        <v>297</v>
      </c>
      <c r="F534" s="66"/>
      <c r="G534" s="66"/>
      <c r="H534" s="66"/>
      <c r="I534" s="66"/>
      <c r="J534" s="54">
        <v>1950141071304</v>
      </c>
      <c r="K534" s="54">
        <v>1950141071304</v>
      </c>
      <c r="L534" s="54">
        <v>1950141071304</v>
      </c>
      <c r="M534" s="54">
        <v>1950141071304</v>
      </c>
      <c r="N534" s="54">
        <v>2114775103735</v>
      </c>
      <c r="O534" s="54">
        <v>2114775103735</v>
      </c>
      <c r="P534" s="54">
        <v>2114775103735</v>
      </c>
      <c r="Q534" s="54">
        <v>2114775103735</v>
      </c>
      <c r="R534" s="54">
        <v>2246856085386</v>
      </c>
      <c r="S534" s="65">
        <v>2246856085386</v>
      </c>
      <c r="T534" s="65">
        <v>2246856085386</v>
      </c>
      <c r="U534" s="101">
        <v>2246856085386</v>
      </c>
      <c r="V534" s="77">
        <v>2310867031680</v>
      </c>
      <c r="W534" s="105">
        <v>2310867031680</v>
      </c>
      <c r="X534" s="105">
        <v>1579454165826</v>
      </c>
      <c r="Y534" s="105">
        <v>1580454165826</v>
      </c>
      <c r="Z534" s="105">
        <v>4978090235532</v>
      </c>
      <c r="AA534" s="105">
        <v>4982033739631</v>
      </c>
      <c r="AB534" s="105">
        <v>5045815236061</v>
      </c>
      <c r="AC534" s="105">
        <v>2846715385448</v>
      </c>
      <c r="AD534" s="105">
        <v>3007003764531</v>
      </c>
      <c r="AE534" s="105">
        <v>3014529505335</v>
      </c>
      <c r="AF534" s="105">
        <v>3014468195848</v>
      </c>
      <c r="AG534" s="105">
        <v>1580454165826</v>
      </c>
      <c r="AH534" s="105">
        <v>3014429509446</v>
      </c>
      <c r="AI534" s="90">
        <v>3014429509446</v>
      </c>
      <c r="AJ534" s="79">
        <f t="shared" si="104"/>
        <v>0</v>
      </c>
      <c r="AL534" s="82"/>
      <c r="AM534" s="82" t="s">
        <v>297</v>
      </c>
      <c r="AN534" s="82"/>
      <c r="AO534" s="82"/>
      <c r="AP534" s="82"/>
      <c r="AQ534" s="82"/>
      <c r="AS534" t="str">
        <f t="shared" si="105"/>
        <v>y</v>
      </c>
      <c r="AT534" t="str">
        <f t="shared" si="106"/>
        <v>y</v>
      </c>
      <c r="AU534" t="str">
        <f t="shared" si="107"/>
        <v>y</v>
      </c>
      <c r="AV534" t="str">
        <f t="shared" si="108"/>
        <v>y</v>
      </c>
      <c r="AW534" t="str">
        <f t="shared" si="109"/>
        <v>y</v>
      </c>
      <c r="AX534" t="str">
        <f t="shared" si="110"/>
        <v>y</v>
      </c>
      <c r="AZ534">
        <v>2310867031680</v>
      </c>
      <c r="BA534" s="77">
        <f t="shared" si="111"/>
        <v>0</v>
      </c>
      <c r="BC534">
        <v>2310867031680</v>
      </c>
      <c r="BD534" s="77">
        <f t="shared" si="112"/>
        <v>0</v>
      </c>
      <c r="BF534">
        <v>4978090235532</v>
      </c>
      <c r="BG534" s="107">
        <f t="shared" si="113"/>
        <v>0</v>
      </c>
      <c r="BI534">
        <v>4982033739631</v>
      </c>
      <c r="BJ534" s="107">
        <f t="shared" si="114"/>
        <v>0</v>
      </c>
      <c r="BL534">
        <v>2846715385448</v>
      </c>
      <c r="BM534" s="117">
        <f t="shared" si="115"/>
        <v>0</v>
      </c>
      <c r="BO534">
        <v>3007003764531</v>
      </c>
      <c r="BP534" s="107">
        <f t="shared" si="116"/>
        <v>0</v>
      </c>
    </row>
    <row r="535" spans="1:68">
      <c r="A535" s="48">
        <v>530</v>
      </c>
      <c r="B535" s="48"/>
      <c r="C535" s="48"/>
      <c r="D535" s="67"/>
      <c r="E535" s="67"/>
      <c r="F535" s="67" t="s">
        <v>627</v>
      </c>
      <c r="G535" s="67"/>
      <c r="H535" s="67"/>
      <c r="I535" s="67"/>
      <c r="J535" s="54">
        <v>915100000000</v>
      </c>
      <c r="K535" s="54">
        <v>915100000000</v>
      </c>
      <c r="L535" s="54">
        <v>915100000000</v>
      </c>
      <c r="M535" s="54">
        <v>915100000000</v>
      </c>
      <c r="N535" s="54">
        <v>969500000000</v>
      </c>
      <c r="O535" s="54">
        <v>969500000000</v>
      </c>
      <c r="P535" s="54">
        <v>969500000000</v>
      </c>
      <c r="Q535" s="54">
        <v>969500000000</v>
      </c>
      <c r="R535" s="54">
        <v>1035100000000</v>
      </c>
      <c r="S535" s="65">
        <v>1035100000000</v>
      </c>
      <c r="T535" s="65">
        <v>1035100000000</v>
      </c>
      <c r="U535" s="101">
        <v>1035100000000</v>
      </c>
      <c r="V535" s="77">
        <v>1119400000000</v>
      </c>
      <c r="W535" s="105">
        <v>1119400000000</v>
      </c>
      <c r="X535" s="105">
        <v>862400000000</v>
      </c>
      <c r="Y535" s="105">
        <v>862400000000</v>
      </c>
      <c r="Z535" s="105">
        <v>904400000000</v>
      </c>
      <c r="AA535" s="105">
        <v>904400000000</v>
      </c>
      <c r="AB535" s="105">
        <v>904400000000</v>
      </c>
      <c r="AC535" s="105">
        <v>904400000000</v>
      </c>
      <c r="AD535" s="105">
        <v>1027500000000</v>
      </c>
      <c r="AE535" s="105">
        <v>1027500000000</v>
      </c>
      <c r="AF535" s="105">
        <v>1027500000000</v>
      </c>
      <c r="AG535" s="105">
        <v>862400000000</v>
      </c>
      <c r="AH535" s="105">
        <v>1027500000000</v>
      </c>
      <c r="AI535" s="90">
        <v>1027500000000</v>
      </c>
      <c r="AJ535" s="79">
        <f t="shared" si="104"/>
        <v>0</v>
      </c>
      <c r="AL535" s="83"/>
      <c r="AM535" s="83"/>
      <c r="AN535" s="83" t="s">
        <v>627</v>
      </c>
      <c r="AO535" s="83"/>
      <c r="AP535" s="83"/>
      <c r="AQ535" s="83"/>
      <c r="AS535" t="str">
        <f t="shared" si="105"/>
        <v>y</v>
      </c>
      <c r="AT535" t="str">
        <f t="shared" si="106"/>
        <v>y</v>
      </c>
      <c r="AU535" t="str">
        <f t="shared" si="107"/>
        <v>y</v>
      </c>
      <c r="AV535" t="str">
        <f t="shared" si="108"/>
        <v>y</v>
      </c>
      <c r="AW535" t="str">
        <f t="shared" si="109"/>
        <v>y</v>
      </c>
      <c r="AX535" t="str">
        <f t="shared" si="110"/>
        <v>y</v>
      </c>
      <c r="AZ535">
        <v>1119400000000</v>
      </c>
      <c r="BA535" s="77">
        <f t="shared" si="111"/>
        <v>0</v>
      </c>
      <c r="BC535">
        <v>1119400000000</v>
      </c>
      <c r="BD535" s="77">
        <f t="shared" si="112"/>
        <v>0</v>
      </c>
      <c r="BF535">
        <v>904400000000</v>
      </c>
      <c r="BG535" s="107">
        <f t="shared" si="113"/>
        <v>0</v>
      </c>
      <c r="BI535">
        <v>904400000000</v>
      </c>
      <c r="BJ535" s="107">
        <f t="shared" si="114"/>
        <v>0</v>
      </c>
      <c r="BL535">
        <v>904400000000</v>
      </c>
      <c r="BM535" s="117">
        <f t="shared" si="115"/>
        <v>0</v>
      </c>
      <c r="BO535">
        <v>1027500000000</v>
      </c>
      <c r="BP535" s="107">
        <f t="shared" si="116"/>
        <v>0</v>
      </c>
    </row>
    <row r="536" spans="1:68">
      <c r="A536" s="48">
        <v>531</v>
      </c>
      <c r="B536" s="48"/>
      <c r="C536" s="48"/>
      <c r="D536" s="69"/>
      <c r="E536" s="69"/>
      <c r="F536" s="69" t="s">
        <v>628</v>
      </c>
      <c r="G536" s="69"/>
      <c r="H536" s="69"/>
      <c r="I536" s="69"/>
      <c r="J536" s="54">
        <v>1021512234488</v>
      </c>
      <c r="K536" s="54">
        <v>1021512234488</v>
      </c>
      <c r="L536" s="54">
        <v>1021512234488</v>
      </c>
      <c r="M536" s="54">
        <v>1021512234488</v>
      </c>
      <c r="N536" s="54">
        <v>1131280023119</v>
      </c>
      <c r="O536" s="54">
        <v>1131280023119</v>
      </c>
      <c r="P536" s="54">
        <v>1131280023119</v>
      </c>
      <c r="Q536" s="54">
        <v>1131280023119</v>
      </c>
      <c r="R536" s="54">
        <v>1197412859270</v>
      </c>
      <c r="S536" s="65">
        <v>1197412859270</v>
      </c>
      <c r="T536" s="65">
        <v>1197412859270</v>
      </c>
      <c r="U536" s="101">
        <v>1197412859270</v>
      </c>
      <c r="V536" s="77">
        <v>1177123805564</v>
      </c>
      <c r="W536" s="105">
        <v>1177123805564</v>
      </c>
      <c r="X536" s="105">
        <v>651397000967</v>
      </c>
      <c r="Y536" s="105">
        <v>651397000967</v>
      </c>
      <c r="Z536" s="105">
        <v>1804825565331</v>
      </c>
      <c r="AA536" s="105">
        <v>1804825165331</v>
      </c>
      <c r="AB536" s="105">
        <v>1804825165331</v>
      </c>
      <c r="AC536" s="105">
        <v>1804825165331</v>
      </c>
      <c r="AD536" s="105">
        <v>1834427028788</v>
      </c>
      <c r="AE536" s="105">
        <v>1834427028788</v>
      </c>
      <c r="AF536" s="105">
        <v>1834427028788</v>
      </c>
      <c r="AG536" s="105">
        <v>651397000967</v>
      </c>
      <c r="AH536" s="105">
        <v>1834427028788</v>
      </c>
      <c r="AI536" s="90">
        <v>1834427028788</v>
      </c>
      <c r="AJ536" s="79">
        <f t="shared" si="104"/>
        <v>0</v>
      </c>
      <c r="AL536" s="83"/>
      <c r="AM536" s="83"/>
      <c r="AN536" s="83" t="s">
        <v>628</v>
      </c>
      <c r="AO536" s="83"/>
      <c r="AP536" s="83"/>
      <c r="AQ536" s="83"/>
      <c r="AS536" t="str">
        <f t="shared" si="105"/>
        <v>y</v>
      </c>
      <c r="AT536" t="str">
        <f t="shared" si="106"/>
        <v>y</v>
      </c>
      <c r="AU536" t="str">
        <f t="shared" si="107"/>
        <v>y</v>
      </c>
      <c r="AV536" t="str">
        <f t="shared" si="108"/>
        <v>y</v>
      </c>
      <c r="AW536" t="str">
        <f t="shared" si="109"/>
        <v>y</v>
      </c>
      <c r="AX536" t="str">
        <f t="shared" si="110"/>
        <v>y</v>
      </c>
      <c r="AZ536">
        <v>1177123805564</v>
      </c>
      <c r="BA536" s="77">
        <f t="shared" si="111"/>
        <v>0</v>
      </c>
      <c r="BC536">
        <v>1177123805564</v>
      </c>
      <c r="BD536" s="77">
        <f t="shared" si="112"/>
        <v>0</v>
      </c>
      <c r="BF536">
        <v>1804825565331</v>
      </c>
      <c r="BG536" s="107">
        <f t="shared" si="113"/>
        <v>0</v>
      </c>
      <c r="BI536">
        <v>1804825165331</v>
      </c>
      <c r="BJ536" s="107">
        <f t="shared" si="114"/>
        <v>0</v>
      </c>
      <c r="BL536">
        <v>1804825165331</v>
      </c>
      <c r="BM536" s="117">
        <f t="shared" si="115"/>
        <v>0</v>
      </c>
      <c r="BO536">
        <v>1834427028788</v>
      </c>
      <c r="BP536" s="107">
        <f t="shared" si="116"/>
        <v>0</v>
      </c>
    </row>
    <row r="537" spans="1:68">
      <c r="A537" s="48">
        <v>532</v>
      </c>
      <c r="B537" s="48"/>
      <c r="C537" s="48"/>
      <c r="D537" s="67"/>
      <c r="E537" s="67"/>
      <c r="F537" s="67" t="s">
        <v>629</v>
      </c>
      <c r="G537" s="67"/>
      <c r="H537" s="67"/>
      <c r="I537" s="67"/>
      <c r="J537" s="54">
        <v>13528836816</v>
      </c>
      <c r="K537" s="54">
        <v>13528836816</v>
      </c>
      <c r="L537" s="54">
        <v>13528836816</v>
      </c>
      <c r="M537" s="54">
        <v>13528836816</v>
      </c>
      <c r="N537" s="54">
        <v>13995080616</v>
      </c>
      <c r="O537" s="54">
        <v>13995080616</v>
      </c>
      <c r="P537" s="54">
        <v>13995080616</v>
      </c>
      <c r="Q537" s="54">
        <v>13995080616</v>
      </c>
      <c r="R537" s="54">
        <v>14343226116</v>
      </c>
      <c r="S537" s="65">
        <v>14343226116</v>
      </c>
      <c r="T537" s="65">
        <v>14343226116</v>
      </c>
      <c r="U537" s="101">
        <v>14343226116</v>
      </c>
      <c r="V537" s="77">
        <v>14343226116</v>
      </c>
      <c r="W537" s="105">
        <v>14343226116</v>
      </c>
      <c r="X537" s="105">
        <v>65657164859</v>
      </c>
      <c r="Y537" s="105">
        <v>66657164859</v>
      </c>
      <c r="Z537" s="105">
        <v>2268864670201</v>
      </c>
      <c r="AA537" s="105">
        <v>2272808574300</v>
      </c>
      <c r="AB537" s="105">
        <v>2336590070730</v>
      </c>
      <c r="AC537" s="105">
        <v>137490220117</v>
      </c>
      <c r="AD537" s="105">
        <v>145076735743</v>
      </c>
      <c r="AE537" s="105">
        <v>152602476547</v>
      </c>
      <c r="AF537" s="105">
        <v>152541167060</v>
      </c>
      <c r="AG537" s="105">
        <v>66657164859</v>
      </c>
      <c r="AH537" s="105">
        <v>152502480658</v>
      </c>
      <c r="AI537" s="90">
        <v>152502480658</v>
      </c>
      <c r="AJ537" s="79">
        <f t="shared" si="104"/>
        <v>0</v>
      </c>
      <c r="AL537" s="83"/>
      <c r="AM537" s="83"/>
      <c r="AN537" s="83" t="s">
        <v>629</v>
      </c>
      <c r="AO537" s="83"/>
      <c r="AP537" s="83"/>
      <c r="AQ537" s="83"/>
      <c r="AS537" t="str">
        <f t="shared" si="105"/>
        <v>y</v>
      </c>
      <c r="AT537" t="str">
        <f t="shared" si="106"/>
        <v>y</v>
      </c>
      <c r="AU537" t="str">
        <f t="shared" si="107"/>
        <v>y</v>
      </c>
      <c r="AV537" t="str">
        <f t="shared" si="108"/>
        <v>y</v>
      </c>
      <c r="AW537" t="str">
        <f t="shared" si="109"/>
        <v>y</v>
      </c>
      <c r="AX537" t="str">
        <f t="shared" si="110"/>
        <v>y</v>
      </c>
      <c r="AZ537">
        <v>14343226116</v>
      </c>
      <c r="BA537" s="77">
        <f t="shared" si="111"/>
        <v>0</v>
      </c>
      <c r="BC537">
        <v>14343226116</v>
      </c>
      <c r="BD537" s="77">
        <f t="shared" si="112"/>
        <v>0</v>
      </c>
      <c r="BF537">
        <v>2268864670201</v>
      </c>
      <c r="BG537" s="107">
        <f t="shared" si="113"/>
        <v>0</v>
      </c>
      <c r="BI537">
        <v>2272808574300</v>
      </c>
      <c r="BJ537" s="107">
        <f t="shared" si="114"/>
        <v>0</v>
      </c>
      <c r="BL537">
        <v>137490220117</v>
      </c>
      <c r="BM537" s="117">
        <f t="shared" si="115"/>
        <v>0</v>
      </c>
      <c r="BO537">
        <v>145076735743</v>
      </c>
      <c r="BP537" s="107">
        <f t="shared" si="116"/>
        <v>0</v>
      </c>
    </row>
    <row r="538" spans="1:68">
      <c r="A538" s="48">
        <v>533</v>
      </c>
      <c r="B538" s="48"/>
      <c r="C538" s="48"/>
      <c r="D538" s="66"/>
      <c r="E538" s="66" t="s">
        <v>298</v>
      </c>
      <c r="F538" s="66"/>
      <c r="G538" s="66"/>
      <c r="H538" s="66"/>
      <c r="I538" s="66"/>
      <c r="J538" s="54">
        <v>4128237593804</v>
      </c>
      <c r="K538" s="54">
        <v>4128237593804</v>
      </c>
      <c r="L538" s="54">
        <v>4128237593804</v>
      </c>
      <c r="M538" s="54">
        <v>4128237593804</v>
      </c>
      <c r="N538" s="54">
        <v>4359301496580</v>
      </c>
      <c r="O538" s="54">
        <v>4359301496580</v>
      </c>
      <c r="P538" s="54">
        <v>4359301496580</v>
      </c>
      <c r="Q538" s="54">
        <v>4359301496580</v>
      </c>
      <c r="R538" s="54">
        <v>4752862497963</v>
      </c>
      <c r="S538" s="65">
        <v>4752862497963</v>
      </c>
      <c r="T538" s="65">
        <v>4752862497963</v>
      </c>
      <c r="U538" s="101">
        <v>4752862497963</v>
      </c>
      <c r="V538" s="77">
        <v>5272801350426</v>
      </c>
      <c r="W538" s="105">
        <v>5272801350426</v>
      </c>
      <c r="X538" s="105">
        <v>450850258261</v>
      </c>
      <c r="Y538" s="105">
        <v>432361116255</v>
      </c>
      <c r="Z538" s="105">
        <v>636293840999</v>
      </c>
      <c r="AA538" s="105">
        <v>618168074972</v>
      </c>
      <c r="AB538" s="105">
        <v>554391393115</v>
      </c>
      <c r="AC538" s="105">
        <v>2753378269487</v>
      </c>
      <c r="AD538" s="105">
        <v>3230011885752</v>
      </c>
      <c r="AE538" s="105">
        <v>3231796952964</v>
      </c>
      <c r="AF538" s="105">
        <v>3232973541817</v>
      </c>
      <c r="AG538" s="105">
        <v>432361116255</v>
      </c>
      <c r="AH538" s="105">
        <v>3234437694018</v>
      </c>
      <c r="AI538" s="90">
        <v>3234437694018</v>
      </c>
      <c r="AJ538" s="79">
        <f t="shared" si="104"/>
        <v>0</v>
      </c>
      <c r="AL538" s="82"/>
      <c r="AM538" s="82" t="s">
        <v>298</v>
      </c>
      <c r="AN538" s="82"/>
      <c r="AO538" s="82"/>
      <c r="AP538" s="82"/>
      <c r="AQ538" s="82"/>
      <c r="AS538" t="str">
        <f t="shared" si="105"/>
        <v>y</v>
      </c>
      <c r="AT538" t="str">
        <f t="shared" si="106"/>
        <v>y</v>
      </c>
      <c r="AU538" t="str">
        <f t="shared" si="107"/>
        <v>y</v>
      </c>
      <c r="AV538" t="str">
        <f t="shared" si="108"/>
        <v>y</v>
      </c>
      <c r="AW538" t="str">
        <f t="shared" si="109"/>
        <v>y</v>
      </c>
      <c r="AX538" t="str">
        <f t="shared" si="110"/>
        <v>y</v>
      </c>
      <c r="AZ538">
        <v>5272801350426</v>
      </c>
      <c r="BA538" s="77">
        <f t="shared" si="111"/>
        <v>0</v>
      </c>
      <c r="BC538">
        <v>5272801350426</v>
      </c>
      <c r="BD538" s="77">
        <f t="shared" si="112"/>
        <v>0</v>
      </c>
      <c r="BF538">
        <v>636293840999</v>
      </c>
      <c r="BG538" s="107">
        <f t="shared" si="113"/>
        <v>0</v>
      </c>
      <c r="BI538">
        <v>618168074972</v>
      </c>
      <c r="BJ538" s="107">
        <f t="shared" si="114"/>
        <v>0</v>
      </c>
      <c r="BL538">
        <v>2753378269487</v>
      </c>
      <c r="BM538" s="117">
        <f t="shared" si="115"/>
        <v>0</v>
      </c>
      <c r="BO538">
        <v>3230011885752</v>
      </c>
      <c r="BP538" s="107">
        <f t="shared" si="116"/>
        <v>0</v>
      </c>
    </row>
    <row r="539" spans="1:68">
      <c r="A539" s="48">
        <v>534</v>
      </c>
      <c r="B539" s="48"/>
      <c r="C539" s="48"/>
      <c r="D539" s="67"/>
      <c r="E539" s="67"/>
      <c r="F539" s="67" t="s">
        <v>630</v>
      </c>
      <c r="G539" s="67"/>
      <c r="H539" s="67"/>
      <c r="I539" s="67"/>
      <c r="J539" s="54">
        <v>10600000000</v>
      </c>
      <c r="K539" s="54">
        <v>10600000000</v>
      </c>
      <c r="L539" s="54">
        <v>10600000000</v>
      </c>
      <c r="M539" s="54">
        <v>10600000000</v>
      </c>
      <c r="N539" s="54">
        <v>10600000000</v>
      </c>
      <c r="O539" s="54">
        <v>10600000000</v>
      </c>
      <c r="P539" s="54">
        <v>10600000000</v>
      </c>
      <c r="Q539" s="54">
        <v>10600000000</v>
      </c>
      <c r="R539" s="54">
        <v>10600000000</v>
      </c>
      <c r="S539" s="65">
        <v>10600000000</v>
      </c>
      <c r="T539" s="65">
        <v>10600000000</v>
      </c>
      <c r="U539" s="101">
        <v>10600000000</v>
      </c>
      <c r="V539" s="77">
        <v>10600000000</v>
      </c>
      <c r="W539" s="105">
        <v>10600000000</v>
      </c>
      <c r="X539" s="105">
        <v>0</v>
      </c>
      <c r="Y539" s="105">
        <v>0</v>
      </c>
      <c r="Z539" s="105">
        <v>0</v>
      </c>
      <c r="AA539" s="105">
        <v>0</v>
      </c>
      <c r="AB539" s="105">
        <v>0</v>
      </c>
      <c r="AC539" s="105">
        <v>0</v>
      </c>
      <c r="AD539" s="105">
        <v>0</v>
      </c>
      <c r="AE539" s="105">
        <v>0</v>
      </c>
      <c r="AF539" s="105">
        <v>0</v>
      </c>
      <c r="AG539" s="105">
        <v>0</v>
      </c>
      <c r="AH539" s="105">
        <v>0</v>
      </c>
      <c r="AI539" s="90">
        <v>0</v>
      </c>
      <c r="AJ539" s="79">
        <f t="shared" si="104"/>
        <v>0</v>
      </c>
      <c r="AL539" s="83"/>
      <c r="AM539" s="83"/>
      <c r="AN539" s="83" t="s">
        <v>630</v>
      </c>
      <c r="AO539" s="83"/>
      <c r="AP539" s="83"/>
      <c r="AQ539" s="83"/>
      <c r="AS539" t="str">
        <f t="shared" si="105"/>
        <v>y</v>
      </c>
      <c r="AT539" t="str">
        <f t="shared" si="106"/>
        <v>y</v>
      </c>
      <c r="AU539" t="str">
        <f t="shared" si="107"/>
        <v>y</v>
      </c>
      <c r="AV539" t="str">
        <f t="shared" si="108"/>
        <v>y</v>
      </c>
      <c r="AW539" t="str">
        <f t="shared" si="109"/>
        <v>y</v>
      </c>
      <c r="AX539" t="str">
        <f t="shared" si="110"/>
        <v>y</v>
      </c>
      <c r="AZ539">
        <v>10600000000</v>
      </c>
      <c r="BA539" s="77">
        <f t="shared" si="111"/>
        <v>0</v>
      </c>
      <c r="BC539">
        <v>10600000000</v>
      </c>
      <c r="BD539" s="77">
        <f t="shared" si="112"/>
        <v>0</v>
      </c>
      <c r="BF539">
        <v>0</v>
      </c>
      <c r="BG539" s="107">
        <f t="shared" si="113"/>
        <v>0</v>
      </c>
      <c r="BI539">
        <v>0</v>
      </c>
      <c r="BJ539" s="107">
        <f t="shared" si="114"/>
        <v>0</v>
      </c>
      <c r="BL539">
        <v>0</v>
      </c>
      <c r="BM539" s="117">
        <f t="shared" si="115"/>
        <v>0</v>
      </c>
      <c r="BO539">
        <v>0</v>
      </c>
      <c r="BP539" s="107">
        <f t="shared" si="116"/>
        <v>0</v>
      </c>
    </row>
    <row r="540" spans="1:68">
      <c r="A540" s="48">
        <v>535</v>
      </c>
      <c r="B540" s="48"/>
      <c r="C540" s="48"/>
      <c r="D540" s="67"/>
      <c r="E540" s="67"/>
      <c r="F540" s="67" t="s">
        <v>631</v>
      </c>
      <c r="G540" s="67"/>
      <c r="H540" s="67"/>
      <c r="I540" s="67"/>
      <c r="J540" s="54">
        <v>84200000000</v>
      </c>
      <c r="K540" s="54">
        <v>84200000000</v>
      </c>
      <c r="L540" s="54">
        <v>84200000000</v>
      </c>
      <c r="M540" s="54">
        <v>84200000000</v>
      </c>
      <c r="N540" s="54">
        <v>84200000000</v>
      </c>
      <c r="O540" s="54">
        <v>84200000000</v>
      </c>
      <c r="P540" s="54">
        <v>84200000000</v>
      </c>
      <c r="Q540" s="54">
        <v>84200000000</v>
      </c>
      <c r="R540" s="54">
        <v>84200000000</v>
      </c>
      <c r="S540" s="65">
        <v>84200000000</v>
      </c>
      <c r="T540" s="65">
        <v>84200000000</v>
      </c>
      <c r="U540" s="101">
        <v>84200000000</v>
      </c>
      <c r="V540" s="77">
        <v>84200000000</v>
      </c>
      <c r="W540" s="105">
        <v>84200000000</v>
      </c>
      <c r="X540" s="105">
        <v>0</v>
      </c>
      <c r="Y540" s="105">
        <v>0</v>
      </c>
      <c r="Z540" s="105">
        <v>0</v>
      </c>
      <c r="AA540" s="105">
        <v>0</v>
      </c>
      <c r="AB540" s="105">
        <v>0</v>
      </c>
      <c r="AC540" s="105">
        <v>0</v>
      </c>
      <c r="AD540" s="105">
        <v>0</v>
      </c>
      <c r="AE540" s="105">
        <v>0</v>
      </c>
      <c r="AF540" s="105">
        <v>0</v>
      </c>
      <c r="AG540" s="105">
        <v>0</v>
      </c>
      <c r="AH540" s="105">
        <v>0</v>
      </c>
      <c r="AI540" s="90">
        <v>0</v>
      </c>
      <c r="AJ540" s="79">
        <f t="shared" si="104"/>
        <v>0</v>
      </c>
      <c r="AL540" s="83"/>
      <c r="AM540" s="83"/>
      <c r="AN540" s="83" t="s">
        <v>631</v>
      </c>
      <c r="AO540" s="83"/>
      <c r="AP540" s="83"/>
      <c r="AQ540" s="83"/>
      <c r="AS540" t="str">
        <f t="shared" si="105"/>
        <v>y</v>
      </c>
      <c r="AT540" t="str">
        <f t="shared" si="106"/>
        <v>y</v>
      </c>
      <c r="AU540" t="str">
        <f t="shared" si="107"/>
        <v>y</v>
      </c>
      <c r="AV540" t="str">
        <f t="shared" si="108"/>
        <v>y</v>
      </c>
      <c r="AW540" t="str">
        <f t="shared" si="109"/>
        <v>y</v>
      </c>
      <c r="AX540" t="str">
        <f t="shared" si="110"/>
        <v>y</v>
      </c>
      <c r="AZ540">
        <v>84200000000</v>
      </c>
      <c r="BA540" s="77">
        <f t="shared" si="111"/>
        <v>0</v>
      </c>
      <c r="BC540">
        <v>84200000000</v>
      </c>
      <c r="BD540" s="77">
        <f t="shared" si="112"/>
        <v>0</v>
      </c>
      <c r="BF540">
        <v>0</v>
      </c>
      <c r="BG540" s="107">
        <f t="shared" si="113"/>
        <v>0</v>
      </c>
      <c r="BI540">
        <v>0</v>
      </c>
      <c r="BJ540" s="107">
        <f t="shared" si="114"/>
        <v>0</v>
      </c>
      <c r="BL540">
        <v>0</v>
      </c>
      <c r="BM540" s="117">
        <f t="shared" si="115"/>
        <v>0</v>
      </c>
      <c r="BO540">
        <v>0</v>
      </c>
      <c r="BP540" s="107">
        <f t="shared" si="116"/>
        <v>0</v>
      </c>
    </row>
    <row r="541" spans="1:68">
      <c r="A541" s="48">
        <v>536</v>
      </c>
      <c r="B541" s="48"/>
      <c r="C541" s="48"/>
      <c r="D541" s="67"/>
      <c r="E541" s="67"/>
      <c r="F541" s="67" t="s">
        <v>632</v>
      </c>
      <c r="G541" s="67"/>
      <c r="H541" s="67"/>
      <c r="I541" s="67"/>
      <c r="J541" s="54">
        <v>4033437593804</v>
      </c>
      <c r="K541" s="54">
        <v>4033437593804</v>
      </c>
      <c r="L541" s="54">
        <v>4033437593804</v>
      </c>
      <c r="M541" s="54">
        <v>4033437593804</v>
      </c>
      <c r="N541" s="54">
        <v>4264501496580</v>
      </c>
      <c r="O541" s="54">
        <v>4264501496580</v>
      </c>
      <c r="P541" s="54">
        <v>4264501496580</v>
      </c>
      <c r="Q541" s="54">
        <v>4264501496580</v>
      </c>
      <c r="R541" s="54">
        <v>4658062497963</v>
      </c>
      <c r="S541" s="65">
        <v>4658062497963</v>
      </c>
      <c r="T541" s="65">
        <v>4658062497963</v>
      </c>
      <c r="U541" s="101">
        <v>4658062497963</v>
      </c>
      <c r="V541" s="77">
        <v>5178001350426</v>
      </c>
      <c r="W541" s="105">
        <v>5178001350426</v>
      </c>
      <c r="X541" s="105">
        <v>450850258261</v>
      </c>
      <c r="Y541" s="105">
        <v>432361116255</v>
      </c>
      <c r="Z541" s="105">
        <v>636293840999</v>
      </c>
      <c r="AA541" s="105">
        <v>618168074972</v>
      </c>
      <c r="AB541" s="105">
        <v>554391393115</v>
      </c>
      <c r="AC541" s="105">
        <v>2753378269487</v>
      </c>
      <c r="AD541" s="105">
        <v>3230011885752</v>
      </c>
      <c r="AE541" s="105">
        <v>3231796952964</v>
      </c>
      <c r="AF541" s="105">
        <v>3232973541817</v>
      </c>
      <c r="AG541" s="105">
        <v>432361116255</v>
      </c>
      <c r="AH541" s="105">
        <v>3234437694018</v>
      </c>
      <c r="AI541" s="90">
        <v>3234437694018</v>
      </c>
      <c r="AJ541" s="79">
        <f t="shared" si="104"/>
        <v>0</v>
      </c>
      <c r="AL541" s="83"/>
      <c r="AM541" s="83"/>
      <c r="AN541" s="83" t="s">
        <v>632</v>
      </c>
      <c r="AO541" s="83"/>
      <c r="AP541" s="83"/>
      <c r="AQ541" s="83"/>
      <c r="AS541" t="str">
        <f t="shared" si="105"/>
        <v>y</v>
      </c>
      <c r="AT541" t="str">
        <f t="shared" si="106"/>
        <v>y</v>
      </c>
      <c r="AU541" t="str">
        <f t="shared" si="107"/>
        <v>y</v>
      </c>
      <c r="AV541" t="str">
        <f t="shared" si="108"/>
        <v>y</v>
      </c>
      <c r="AW541" t="str">
        <f t="shared" si="109"/>
        <v>y</v>
      </c>
      <c r="AX541" t="str">
        <f t="shared" si="110"/>
        <v>y</v>
      </c>
      <c r="AZ541">
        <v>5178001350426</v>
      </c>
      <c r="BA541" s="77">
        <f t="shared" si="111"/>
        <v>0</v>
      </c>
      <c r="BC541">
        <v>5178001350426</v>
      </c>
      <c r="BD541" s="77">
        <f t="shared" si="112"/>
        <v>0</v>
      </c>
      <c r="BF541">
        <v>636293840999</v>
      </c>
      <c r="BG541" s="107">
        <f t="shared" si="113"/>
        <v>0</v>
      </c>
      <c r="BI541">
        <v>618168074972</v>
      </c>
      <c r="BJ541" s="107">
        <f t="shared" si="114"/>
        <v>0</v>
      </c>
      <c r="BL541">
        <v>2753378269487</v>
      </c>
      <c r="BM541" s="117">
        <f t="shared" si="115"/>
        <v>0</v>
      </c>
      <c r="BO541">
        <v>3230011885752</v>
      </c>
      <c r="BP541" s="107">
        <f t="shared" si="116"/>
        <v>0</v>
      </c>
    </row>
    <row r="542" spans="1:68">
      <c r="A542" s="48">
        <v>537</v>
      </c>
      <c r="B542" s="48"/>
      <c r="C542" s="48"/>
      <c r="D542" s="67"/>
      <c r="E542" s="67" t="s">
        <v>299</v>
      </c>
      <c r="F542" s="67"/>
      <c r="G542" s="67"/>
      <c r="H542" s="67"/>
      <c r="I542" s="67"/>
      <c r="J542" s="54">
        <v>260787665345.90494</v>
      </c>
      <c r="K542" s="54">
        <v>413306737412.00012</v>
      </c>
      <c r="L542" s="54">
        <v>636748542888</v>
      </c>
      <c r="M542" s="54">
        <v>566817491262.08875</v>
      </c>
      <c r="N542" s="54">
        <v>268825147687.45001</v>
      </c>
      <c r="O542" s="54">
        <v>376845499791.39008</v>
      </c>
      <c r="P542" s="54">
        <v>616959847388.14001</v>
      </c>
      <c r="Q542" s="54">
        <v>696662038331</v>
      </c>
      <c r="R542" s="54">
        <v>297703151188</v>
      </c>
      <c r="S542" s="65">
        <v>569957261720</v>
      </c>
      <c r="T542" s="65">
        <v>723774323746</v>
      </c>
      <c r="U542" s="101">
        <v>842975370764</v>
      </c>
      <c r="V542" s="77">
        <v>230079810997</v>
      </c>
      <c r="W542" s="105">
        <v>541856556704</v>
      </c>
      <c r="X542" s="105">
        <v>4316326136139.0498</v>
      </c>
      <c r="Y542" s="105">
        <v>4286523160990.8242</v>
      </c>
      <c r="Z542" s="105">
        <v>754708460122.91992</v>
      </c>
      <c r="AA542" s="105">
        <v>1073214778536</v>
      </c>
      <c r="AB542" s="105">
        <v>1527127851768</v>
      </c>
      <c r="AC542" s="105">
        <v>1642168108575</v>
      </c>
      <c r="AD542" s="105">
        <v>880623558729</v>
      </c>
      <c r="AE542" s="105">
        <v>1389648841007</v>
      </c>
      <c r="AF542" s="105">
        <v>1900509805929</v>
      </c>
      <c r="AG542" s="105">
        <v>4286523160990.8242</v>
      </c>
      <c r="AH542" s="105">
        <v>2486892957118</v>
      </c>
      <c r="AI542" s="90">
        <v>2486892957118</v>
      </c>
      <c r="AJ542" s="79">
        <f t="shared" si="104"/>
        <v>0</v>
      </c>
      <c r="AL542" s="83"/>
      <c r="AM542" s="83" t="s">
        <v>299</v>
      </c>
      <c r="AN542" s="83"/>
      <c r="AO542" s="83"/>
      <c r="AP542" s="83"/>
      <c r="AQ542" s="83"/>
      <c r="AS542" t="str">
        <f t="shared" si="105"/>
        <v>y</v>
      </c>
      <c r="AT542" t="str">
        <f t="shared" si="106"/>
        <v>y</v>
      </c>
      <c r="AU542" t="str">
        <f t="shared" si="107"/>
        <v>y</v>
      </c>
      <c r="AV542" t="str">
        <f t="shared" si="108"/>
        <v>y</v>
      </c>
      <c r="AW542" t="str">
        <f t="shared" si="109"/>
        <v>y</v>
      </c>
      <c r="AX542" t="str">
        <f t="shared" si="110"/>
        <v>y</v>
      </c>
      <c r="AZ542">
        <v>230132198357</v>
      </c>
      <c r="BA542" s="77">
        <f t="shared" si="111"/>
        <v>52387360</v>
      </c>
      <c r="BC542">
        <v>230079810997</v>
      </c>
      <c r="BD542" s="77">
        <f t="shared" si="112"/>
        <v>0</v>
      </c>
      <c r="BF542">
        <v>754708460122.91992</v>
      </c>
      <c r="BG542" s="107">
        <f t="shared" si="113"/>
        <v>0</v>
      </c>
      <c r="BI542">
        <v>1073214778536</v>
      </c>
      <c r="BJ542" s="107">
        <f t="shared" si="114"/>
        <v>0</v>
      </c>
      <c r="BL542">
        <v>1656615763896</v>
      </c>
      <c r="BM542" s="117">
        <f t="shared" si="115"/>
        <v>14447655321</v>
      </c>
      <c r="BO542">
        <v>880623558729</v>
      </c>
      <c r="BP542" s="107">
        <f t="shared" si="116"/>
        <v>0</v>
      </c>
    </row>
    <row r="543" spans="1:68">
      <c r="A543" s="48">
        <v>538</v>
      </c>
      <c r="B543" s="48"/>
      <c r="C543" s="21" t="s">
        <v>96</v>
      </c>
      <c r="D543" s="66" t="s">
        <v>285</v>
      </c>
      <c r="E543" s="66"/>
      <c r="F543" s="66"/>
      <c r="G543" s="66"/>
      <c r="H543" s="66"/>
      <c r="I543" s="66"/>
      <c r="J543" s="54">
        <v>125935606344.09503</v>
      </c>
      <c r="K543" s="54">
        <v>212770477878</v>
      </c>
      <c r="L543" s="54">
        <v>402536450735</v>
      </c>
      <c r="M543" s="54">
        <v>310546285041.09503</v>
      </c>
      <c r="N543" s="54">
        <v>373209377691</v>
      </c>
      <c r="O543" s="54">
        <v>100916055028</v>
      </c>
      <c r="P543" s="54">
        <v>143734899452</v>
      </c>
      <c r="Q543" s="54">
        <v>126466014767</v>
      </c>
      <c r="R543" s="54">
        <v>128761039378</v>
      </c>
      <c r="S543" s="65">
        <v>186216366488</v>
      </c>
      <c r="T543" s="65">
        <v>274532774960</v>
      </c>
      <c r="U543" s="101">
        <v>264212521227</v>
      </c>
      <c r="V543" s="77">
        <v>387941125459</v>
      </c>
      <c r="W543" s="105">
        <v>139928137246</v>
      </c>
      <c r="X543" s="105">
        <v>177317560817.06299</v>
      </c>
      <c r="Y543" s="105">
        <v>18968943885.432556</v>
      </c>
      <c r="Z543" s="105">
        <v>138169424451.83084</v>
      </c>
      <c r="AA543" s="105">
        <v>185478131579</v>
      </c>
      <c r="AB543" s="105">
        <v>-31797090387</v>
      </c>
      <c r="AC543" s="105">
        <v>-395322547707</v>
      </c>
      <c r="AD543" s="105">
        <v>-510822900293</v>
      </c>
      <c r="AE543" s="105">
        <v>-321476990047</v>
      </c>
      <c r="AF543" s="105">
        <v>-309000860240</v>
      </c>
      <c r="AG543" s="105">
        <v>18968943885.432556</v>
      </c>
      <c r="AH543" s="105">
        <v>-751705912307</v>
      </c>
      <c r="AI543" s="90">
        <v>-751705912307</v>
      </c>
      <c r="AJ543" s="79">
        <f t="shared" si="104"/>
        <v>0</v>
      </c>
      <c r="AL543" s="82" t="s">
        <v>285</v>
      </c>
      <c r="AM543" s="82"/>
      <c r="AN543" s="82"/>
      <c r="AO543" s="82"/>
      <c r="AP543" s="82"/>
      <c r="AQ543" s="82"/>
      <c r="AS543" t="str">
        <f t="shared" si="105"/>
        <v>y</v>
      </c>
      <c r="AT543" t="str">
        <f t="shared" si="106"/>
        <v>y</v>
      </c>
      <c r="AU543" t="str">
        <f t="shared" si="107"/>
        <v>y</v>
      </c>
      <c r="AV543" t="str">
        <f t="shared" si="108"/>
        <v>y</v>
      </c>
      <c r="AW543" t="str">
        <f t="shared" si="109"/>
        <v>y</v>
      </c>
      <c r="AX543" t="str">
        <f t="shared" si="110"/>
        <v>y</v>
      </c>
      <c r="AZ543">
        <v>387941125459</v>
      </c>
      <c r="BA543" s="77">
        <f t="shared" si="111"/>
        <v>0</v>
      </c>
      <c r="BC543">
        <v>387941125459</v>
      </c>
      <c r="BD543" s="77">
        <f t="shared" si="112"/>
        <v>0</v>
      </c>
      <c r="BF543">
        <v>138169424451.83084</v>
      </c>
      <c r="BG543" s="107">
        <f t="shared" si="113"/>
        <v>0</v>
      </c>
      <c r="BI543">
        <v>185478131579</v>
      </c>
      <c r="BJ543" s="107">
        <f t="shared" si="114"/>
        <v>0</v>
      </c>
      <c r="BL543">
        <v>-395340984280</v>
      </c>
      <c r="BM543" s="117">
        <f t="shared" si="115"/>
        <v>-18436573</v>
      </c>
      <c r="BO543">
        <v>-510822900293</v>
      </c>
      <c r="BP543" s="107">
        <f t="shared" si="116"/>
        <v>0</v>
      </c>
    </row>
    <row r="544" spans="1:68">
      <c r="A544" s="48">
        <v>539</v>
      </c>
      <c r="B544" s="48"/>
      <c r="C544" s="48"/>
      <c r="D544" s="66"/>
      <c r="E544" s="66" t="s">
        <v>286</v>
      </c>
      <c r="F544" s="66"/>
      <c r="G544" s="66"/>
      <c r="H544" s="66"/>
      <c r="I544" s="66"/>
      <c r="J544" s="54">
        <v>145963484378</v>
      </c>
      <c r="K544" s="54">
        <v>231884926342</v>
      </c>
      <c r="L544" s="54">
        <v>424706304495</v>
      </c>
      <c r="M544" s="54">
        <v>364655628644</v>
      </c>
      <c r="N544" s="54">
        <v>424640572897</v>
      </c>
      <c r="O544" s="54">
        <v>149145715668</v>
      </c>
      <c r="P544" s="54">
        <v>198916409019</v>
      </c>
      <c r="Q544" s="54">
        <v>216001084378</v>
      </c>
      <c r="R544" s="54">
        <v>217534793542</v>
      </c>
      <c r="S544" s="65">
        <v>279703968228</v>
      </c>
      <c r="T544" s="65">
        <v>366174065003</v>
      </c>
      <c r="U544" s="101">
        <v>394761592620</v>
      </c>
      <c r="V544" s="77">
        <v>517541737003</v>
      </c>
      <c r="W544" s="105">
        <v>266329847042</v>
      </c>
      <c r="X544" s="105">
        <v>494934180425.73218</v>
      </c>
      <c r="Y544" s="105">
        <v>429411440096.90369</v>
      </c>
      <c r="Z544" s="105">
        <v>544130149775.49945</v>
      </c>
      <c r="AA544" s="105">
        <v>535967801772</v>
      </c>
      <c r="AB544" s="105">
        <v>482260118636</v>
      </c>
      <c r="AC544" s="105">
        <v>81004217902</v>
      </c>
      <c r="AD544" s="105">
        <v>139985995981</v>
      </c>
      <c r="AE544" s="105">
        <v>237426529977</v>
      </c>
      <c r="AF544" s="105">
        <v>209804398468</v>
      </c>
      <c r="AG544" s="105">
        <v>429411440096.90369</v>
      </c>
      <c r="AH544" s="105">
        <v>-99168893389</v>
      </c>
      <c r="AI544" s="90">
        <v>-99168893389</v>
      </c>
      <c r="AJ544" s="79">
        <f t="shared" si="104"/>
        <v>0</v>
      </c>
      <c r="AL544" s="82"/>
      <c r="AM544" s="82" t="s">
        <v>286</v>
      </c>
      <c r="AN544" s="82"/>
      <c r="AO544" s="82"/>
      <c r="AP544" s="82"/>
      <c r="AQ544" s="82"/>
      <c r="AS544" t="str">
        <f t="shared" si="105"/>
        <v>y</v>
      </c>
      <c r="AT544" t="str">
        <f t="shared" si="106"/>
        <v>y</v>
      </c>
      <c r="AU544" t="str">
        <f t="shared" si="107"/>
        <v>y</v>
      </c>
      <c r="AV544" t="str">
        <f t="shared" si="108"/>
        <v>y</v>
      </c>
      <c r="AW544" t="str">
        <f t="shared" si="109"/>
        <v>y</v>
      </c>
      <c r="AX544" t="str">
        <f t="shared" si="110"/>
        <v>y</v>
      </c>
      <c r="AZ544">
        <v>517541737003</v>
      </c>
      <c r="BA544" s="77">
        <f t="shared" si="111"/>
        <v>0</v>
      </c>
      <c r="BC544">
        <v>517541737003</v>
      </c>
      <c r="BD544" s="77">
        <f t="shared" si="112"/>
        <v>0</v>
      </c>
      <c r="BF544">
        <v>544130149775.49945</v>
      </c>
      <c r="BG544" s="107">
        <f t="shared" si="113"/>
        <v>0</v>
      </c>
      <c r="BI544">
        <v>535967801772</v>
      </c>
      <c r="BJ544" s="107">
        <f t="shared" si="114"/>
        <v>0</v>
      </c>
      <c r="BL544">
        <v>80981754200</v>
      </c>
      <c r="BM544" s="117">
        <f t="shared" si="115"/>
        <v>-22463702</v>
      </c>
      <c r="BO544">
        <v>139985995981</v>
      </c>
      <c r="BP544" s="107">
        <f t="shared" si="116"/>
        <v>0</v>
      </c>
    </row>
    <row r="545" spans="1:68">
      <c r="A545" s="48">
        <v>540</v>
      </c>
      <c r="B545" s="48"/>
      <c r="C545" s="48"/>
      <c r="D545" s="67"/>
      <c r="E545" s="67"/>
      <c r="F545" s="67" t="s">
        <v>287</v>
      </c>
      <c r="G545" s="67"/>
      <c r="H545" s="67"/>
      <c r="I545" s="67"/>
      <c r="J545" s="54">
        <v>246786344613</v>
      </c>
      <c r="K545" s="54">
        <v>290873939268</v>
      </c>
      <c r="L545" s="54">
        <v>459378703439</v>
      </c>
      <c r="M545" s="54">
        <v>398012273164</v>
      </c>
      <c r="N545" s="54">
        <v>451880250881</v>
      </c>
      <c r="O545" s="54">
        <v>273048202858</v>
      </c>
      <c r="P545" s="54">
        <v>285469189633</v>
      </c>
      <c r="Q545" s="54">
        <v>295241843114</v>
      </c>
      <c r="R545" s="54">
        <v>286211801452</v>
      </c>
      <c r="S545" s="65">
        <v>302243650484.328</v>
      </c>
      <c r="T545" s="65">
        <v>379869698498</v>
      </c>
      <c r="U545" s="101">
        <v>405900285047</v>
      </c>
      <c r="V545" s="77">
        <v>526854391383</v>
      </c>
      <c r="W545" s="105">
        <v>281220390662</v>
      </c>
      <c r="X545" s="105">
        <v>514224790991.44861</v>
      </c>
      <c r="Y545" s="105">
        <v>461497931647</v>
      </c>
      <c r="Z545" s="105">
        <v>556959886853</v>
      </c>
      <c r="AA545" s="105">
        <v>548327113970</v>
      </c>
      <c r="AB545" s="105">
        <v>512511421758</v>
      </c>
      <c r="AC545" s="105">
        <v>319206065669</v>
      </c>
      <c r="AD545" s="105">
        <v>353048358740</v>
      </c>
      <c r="AE545" s="105">
        <v>410540350012</v>
      </c>
      <c r="AF545" s="105">
        <v>441828856896</v>
      </c>
      <c r="AG545" s="105">
        <v>461497931647</v>
      </c>
      <c r="AH545" s="105">
        <v>254406552405</v>
      </c>
      <c r="AI545" s="90">
        <v>254406552405</v>
      </c>
      <c r="AJ545" s="79">
        <f t="shared" si="104"/>
        <v>0</v>
      </c>
      <c r="AL545" s="83"/>
      <c r="AM545" s="83"/>
      <c r="AN545" s="83" t="s">
        <v>287</v>
      </c>
      <c r="AO545" s="83"/>
      <c r="AP545" s="83"/>
      <c r="AQ545" s="83"/>
      <c r="AS545" t="str">
        <f t="shared" si="105"/>
        <v>y</v>
      </c>
      <c r="AT545" t="str">
        <f t="shared" si="106"/>
        <v>y</v>
      </c>
      <c r="AU545" t="str">
        <f t="shared" si="107"/>
        <v>y</v>
      </c>
      <c r="AV545" t="str">
        <f t="shared" si="108"/>
        <v>y</v>
      </c>
      <c r="AW545" t="str">
        <f t="shared" si="109"/>
        <v>y</v>
      </c>
      <c r="AX545" t="str">
        <f t="shared" si="110"/>
        <v>y</v>
      </c>
      <c r="AZ545">
        <v>526854391383</v>
      </c>
      <c r="BA545" s="77">
        <f t="shared" si="111"/>
        <v>0</v>
      </c>
      <c r="BC545">
        <v>526854391383</v>
      </c>
      <c r="BD545" s="77">
        <f t="shared" si="112"/>
        <v>0</v>
      </c>
      <c r="BF545">
        <v>556959886853</v>
      </c>
      <c r="BG545" s="107">
        <f t="shared" si="113"/>
        <v>0</v>
      </c>
      <c r="BI545">
        <v>548327113970</v>
      </c>
      <c r="BJ545" s="107">
        <f t="shared" si="114"/>
        <v>0</v>
      </c>
      <c r="BL545">
        <v>319304895221</v>
      </c>
      <c r="BM545" s="117">
        <f t="shared" si="115"/>
        <v>98829552</v>
      </c>
      <c r="BO545">
        <v>353048358740</v>
      </c>
      <c r="BP545" s="107">
        <f t="shared" si="116"/>
        <v>0</v>
      </c>
    </row>
    <row r="546" spans="1:68">
      <c r="A546" s="48">
        <v>541</v>
      </c>
      <c r="B546" s="48"/>
      <c r="C546" s="48"/>
      <c r="D546" s="67"/>
      <c r="E546" s="67"/>
      <c r="F546" s="67" t="s">
        <v>288</v>
      </c>
      <c r="G546" s="67"/>
      <c r="H546" s="67"/>
      <c r="I546" s="67"/>
      <c r="J546" s="54">
        <v>-100822860235</v>
      </c>
      <c r="K546" s="54">
        <v>-58989012926</v>
      </c>
      <c r="L546" s="54">
        <v>-34672398944</v>
      </c>
      <c r="M546" s="54">
        <v>-33356644520</v>
      </c>
      <c r="N546" s="54">
        <v>-27239677984</v>
      </c>
      <c r="O546" s="54">
        <v>-123902487190</v>
      </c>
      <c r="P546" s="54">
        <v>-86552780614</v>
      </c>
      <c r="Q546" s="54">
        <v>-79240758736</v>
      </c>
      <c r="R546" s="54">
        <v>-68677007910</v>
      </c>
      <c r="S546" s="65">
        <v>-22539682256.327999</v>
      </c>
      <c r="T546" s="65">
        <v>-13695633495</v>
      </c>
      <c r="U546" s="101">
        <v>-11138692427</v>
      </c>
      <c r="V546" s="77">
        <v>-9312654380</v>
      </c>
      <c r="W546" s="105">
        <v>-14890543620</v>
      </c>
      <c r="X546" s="105">
        <v>-19290610565.716415</v>
      </c>
      <c r="Y546" s="105">
        <v>-32086491550.096283</v>
      </c>
      <c r="Z546" s="105">
        <v>-12829737077.500538</v>
      </c>
      <c r="AA546" s="105">
        <v>-12359312198</v>
      </c>
      <c r="AB546" s="105">
        <v>-29454747394</v>
      </c>
      <c r="AC546" s="105">
        <v>-237405292039</v>
      </c>
      <c r="AD546" s="105">
        <v>-212265807031</v>
      </c>
      <c r="AE546" s="105">
        <v>-171946453307</v>
      </c>
      <c r="AF546" s="105">
        <v>-230857091700</v>
      </c>
      <c r="AG546" s="105">
        <v>-32086491550.096283</v>
      </c>
      <c r="AH546" s="105">
        <v>-352505682959</v>
      </c>
      <c r="AI546" s="90">
        <v>-352505682959</v>
      </c>
      <c r="AJ546" s="79">
        <f t="shared" si="104"/>
        <v>0</v>
      </c>
      <c r="AL546" s="83"/>
      <c r="AM546" s="83"/>
      <c r="AN546" s="83" t="s">
        <v>288</v>
      </c>
      <c r="AO546" s="83"/>
      <c r="AP546" s="83"/>
      <c r="AQ546" s="83"/>
      <c r="AS546" t="str">
        <f t="shared" si="105"/>
        <v>y</v>
      </c>
      <c r="AT546" t="str">
        <f t="shared" si="106"/>
        <v>y</v>
      </c>
      <c r="AU546" t="str">
        <f t="shared" si="107"/>
        <v>y</v>
      </c>
      <c r="AV546" t="str">
        <f t="shared" si="108"/>
        <v>y</v>
      </c>
      <c r="AW546" t="str">
        <f t="shared" si="109"/>
        <v>y</v>
      </c>
      <c r="AX546" t="str">
        <f t="shared" si="110"/>
        <v>y</v>
      </c>
      <c r="AZ546">
        <v>-9312654380</v>
      </c>
      <c r="BA546" s="77">
        <f t="shared" si="111"/>
        <v>0</v>
      </c>
      <c r="BC546">
        <v>-9312654380</v>
      </c>
      <c r="BD546" s="77">
        <f t="shared" si="112"/>
        <v>0</v>
      </c>
      <c r="BF546">
        <v>-12829737077.500538</v>
      </c>
      <c r="BG546" s="107">
        <f t="shared" si="113"/>
        <v>0</v>
      </c>
      <c r="BI546">
        <v>-12359312198</v>
      </c>
      <c r="BJ546" s="107">
        <f t="shared" si="114"/>
        <v>0</v>
      </c>
      <c r="BL546">
        <v>-237526585293</v>
      </c>
      <c r="BM546" s="117">
        <f t="shared" si="115"/>
        <v>-121293254</v>
      </c>
      <c r="BO546">
        <v>-212265807031</v>
      </c>
      <c r="BP546" s="107">
        <f t="shared" si="116"/>
        <v>0</v>
      </c>
    </row>
    <row r="547" spans="1:68">
      <c r="A547" s="48">
        <v>542</v>
      </c>
      <c r="B547" s="48"/>
      <c r="C547" s="48"/>
      <c r="D547" s="67"/>
      <c r="E547" s="67"/>
      <c r="F547" s="67" t="s">
        <v>289</v>
      </c>
      <c r="G547" s="67"/>
      <c r="H547" s="67"/>
      <c r="I547" s="67"/>
      <c r="J547" s="54">
        <v>0</v>
      </c>
      <c r="K547" s="54">
        <v>0</v>
      </c>
      <c r="L547" s="54">
        <v>0</v>
      </c>
      <c r="M547" s="54">
        <v>0</v>
      </c>
      <c r="N547" s="54">
        <v>0</v>
      </c>
      <c r="O547" s="54">
        <v>0</v>
      </c>
      <c r="P547" s="54">
        <v>0</v>
      </c>
      <c r="Q547" s="54">
        <v>0</v>
      </c>
      <c r="R547" s="54">
        <v>0</v>
      </c>
      <c r="S547" s="65">
        <v>0</v>
      </c>
      <c r="T547" s="65">
        <v>0</v>
      </c>
      <c r="U547" s="101">
        <v>0</v>
      </c>
      <c r="V547" s="77">
        <v>0</v>
      </c>
      <c r="W547" s="105">
        <v>0</v>
      </c>
      <c r="X547" s="105">
        <v>0</v>
      </c>
      <c r="Y547" s="105">
        <v>0</v>
      </c>
      <c r="Z547" s="105">
        <v>0</v>
      </c>
      <c r="AA547" s="105">
        <v>0</v>
      </c>
      <c r="AB547" s="105">
        <v>-796555728</v>
      </c>
      <c r="AC547" s="105">
        <v>-796555728</v>
      </c>
      <c r="AD547" s="105">
        <v>-796555728</v>
      </c>
      <c r="AE547" s="105">
        <v>-1167366728</v>
      </c>
      <c r="AF547" s="105">
        <v>-1167366728</v>
      </c>
      <c r="AG547" s="105">
        <v>0</v>
      </c>
      <c r="AH547" s="105">
        <v>-1069762835</v>
      </c>
      <c r="AI547" s="90">
        <v>-1069762835</v>
      </c>
      <c r="AJ547" s="79">
        <f t="shared" si="104"/>
        <v>0</v>
      </c>
      <c r="AL547" s="83"/>
      <c r="AM547" s="83"/>
      <c r="AN547" s="83" t="s">
        <v>289</v>
      </c>
      <c r="AO547" s="83"/>
      <c r="AP547" s="83"/>
      <c r="AQ547" s="83"/>
      <c r="AS547" t="str">
        <f t="shared" si="105"/>
        <v>y</v>
      </c>
      <c r="AT547" t="str">
        <f t="shared" si="106"/>
        <v>y</v>
      </c>
      <c r="AU547" t="str">
        <f t="shared" si="107"/>
        <v>y</v>
      </c>
      <c r="AV547" t="str">
        <f t="shared" si="108"/>
        <v>y</v>
      </c>
      <c r="AW547" t="str">
        <f t="shared" si="109"/>
        <v>y</v>
      </c>
      <c r="AX547" t="str">
        <f t="shared" si="110"/>
        <v>y</v>
      </c>
      <c r="AZ547">
        <v>0</v>
      </c>
      <c r="BA547" s="77">
        <f t="shared" si="111"/>
        <v>0</v>
      </c>
      <c r="BC547">
        <v>0</v>
      </c>
      <c r="BD547" s="77">
        <f t="shared" si="112"/>
        <v>0</v>
      </c>
      <c r="BF547">
        <v>0</v>
      </c>
      <c r="BG547" s="107">
        <f t="shared" si="113"/>
        <v>0</v>
      </c>
      <c r="BI547">
        <v>0</v>
      </c>
      <c r="BJ547" s="107">
        <f t="shared" si="114"/>
        <v>0</v>
      </c>
      <c r="BL547">
        <v>-796555728</v>
      </c>
      <c r="BM547" s="117">
        <f t="shared" si="115"/>
        <v>0</v>
      </c>
      <c r="BO547">
        <v>-796555728</v>
      </c>
      <c r="BP547" s="107">
        <f t="shared" si="116"/>
        <v>0</v>
      </c>
    </row>
    <row r="548" spans="1:68">
      <c r="A548" s="48">
        <v>543</v>
      </c>
      <c r="B548" s="48"/>
      <c r="C548" s="48"/>
      <c r="D548" s="67"/>
      <c r="E548" s="67"/>
      <c r="F548" s="67" t="s">
        <v>290</v>
      </c>
      <c r="G548" s="67"/>
      <c r="H548" s="67"/>
      <c r="I548" s="67"/>
      <c r="J548" s="54">
        <v>0</v>
      </c>
      <c r="K548" s="54">
        <v>0</v>
      </c>
      <c r="L548" s="54">
        <v>0</v>
      </c>
      <c r="M548" s="54">
        <v>0</v>
      </c>
      <c r="N548" s="54">
        <v>0</v>
      </c>
      <c r="O548" s="54">
        <v>0</v>
      </c>
      <c r="P548" s="54">
        <v>0</v>
      </c>
      <c r="Q548" s="54">
        <v>0</v>
      </c>
      <c r="R548" s="54">
        <v>0</v>
      </c>
      <c r="S548" s="65">
        <v>0</v>
      </c>
      <c r="T548" s="65">
        <v>0</v>
      </c>
      <c r="U548" s="101">
        <v>0</v>
      </c>
      <c r="V548" s="77">
        <v>0</v>
      </c>
      <c r="W548" s="105">
        <v>0</v>
      </c>
      <c r="X548" s="105">
        <v>0</v>
      </c>
      <c r="Y548" s="105">
        <v>0</v>
      </c>
      <c r="Z548" s="105">
        <v>0</v>
      </c>
      <c r="AA548" s="105">
        <v>0</v>
      </c>
      <c r="AB548" s="105">
        <v>0</v>
      </c>
      <c r="AC548" s="105">
        <v>0</v>
      </c>
      <c r="AD548" s="105">
        <v>0</v>
      </c>
      <c r="AE548" s="105">
        <v>0</v>
      </c>
      <c r="AF548" s="105">
        <v>0</v>
      </c>
      <c r="AG548" s="105">
        <v>0</v>
      </c>
      <c r="AH548" s="105">
        <v>0</v>
      </c>
      <c r="AI548" s="90">
        <v>0</v>
      </c>
      <c r="AJ548" s="79">
        <f t="shared" si="104"/>
        <v>0</v>
      </c>
      <c r="AL548" s="83"/>
      <c r="AM548" s="83"/>
      <c r="AN548" s="83" t="s">
        <v>290</v>
      </c>
      <c r="AO548" s="83"/>
      <c r="AP548" s="83"/>
      <c r="AQ548" s="83"/>
      <c r="AS548" t="str">
        <f t="shared" si="105"/>
        <v>y</v>
      </c>
      <c r="AT548" t="str">
        <f t="shared" si="106"/>
        <v>y</v>
      </c>
      <c r="AU548" t="str">
        <f t="shared" si="107"/>
        <v>y</v>
      </c>
      <c r="AV548" t="str">
        <f t="shared" si="108"/>
        <v>y</v>
      </c>
      <c r="AW548" t="str">
        <f t="shared" si="109"/>
        <v>y</v>
      </c>
      <c r="AX548" t="str">
        <f t="shared" si="110"/>
        <v>y</v>
      </c>
      <c r="AZ548">
        <v>0</v>
      </c>
      <c r="BA548" s="77">
        <f t="shared" si="111"/>
        <v>0</v>
      </c>
      <c r="BC548">
        <v>0</v>
      </c>
      <c r="BD548" s="77">
        <f t="shared" si="112"/>
        <v>0</v>
      </c>
      <c r="BF548">
        <v>0</v>
      </c>
      <c r="BG548" s="107">
        <f t="shared" si="113"/>
        <v>0</v>
      </c>
      <c r="BI548">
        <v>0</v>
      </c>
      <c r="BJ548" s="107">
        <f t="shared" si="114"/>
        <v>0</v>
      </c>
      <c r="BL548">
        <v>0</v>
      </c>
      <c r="BM548" s="117">
        <f t="shared" si="115"/>
        <v>0</v>
      </c>
      <c r="BO548">
        <v>0</v>
      </c>
      <c r="BP548" s="107">
        <f t="shared" si="116"/>
        <v>0</v>
      </c>
    </row>
    <row r="549" spans="1:68">
      <c r="A549" s="48">
        <v>544</v>
      </c>
      <c r="B549" s="48"/>
      <c r="C549" s="48"/>
      <c r="D549" s="66"/>
      <c r="E549" s="66" t="s">
        <v>291</v>
      </c>
      <c r="F549" s="66"/>
      <c r="G549" s="66"/>
      <c r="H549" s="66"/>
      <c r="I549" s="66"/>
      <c r="J549" s="54">
        <v>0</v>
      </c>
      <c r="K549" s="54">
        <v>0</v>
      </c>
      <c r="L549" s="54">
        <v>0</v>
      </c>
      <c r="M549" s="54">
        <v>0</v>
      </c>
      <c r="N549" s="54">
        <v>0</v>
      </c>
      <c r="O549" s="54">
        <v>0</v>
      </c>
      <c r="P549" s="54">
        <v>0</v>
      </c>
      <c r="Q549" s="54">
        <v>0</v>
      </c>
      <c r="R549" s="54">
        <v>0</v>
      </c>
      <c r="S549" s="65">
        <v>0</v>
      </c>
      <c r="T549" s="65">
        <v>0</v>
      </c>
      <c r="U549" s="101">
        <v>0</v>
      </c>
      <c r="V549" s="77">
        <v>0</v>
      </c>
      <c r="W549" s="105">
        <v>0</v>
      </c>
      <c r="X549" s="105">
        <v>20119861045</v>
      </c>
      <c r="Y549" s="105">
        <v>14512636844.703476</v>
      </c>
      <c r="Z549" s="105">
        <v>3993083804</v>
      </c>
      <c r="AA549" s="105">
        <v>-12548529702</v>
      </c>
      <c r="AB549" s="105">
        <v>-43544142581</v>
      </c>
      <c r="AC549" s="105">
        <v>-30709830440</v>
      </c>
      <c r="AD549" s="105">
        <v>-85716797255</v>
      </c>
      <c r="AE549" s="105">
        <v>-51575709093</v>
      </c>
      <c r="AF549" s="105">
        <v>-35920849737</v>
      </c>
      <c r="AG549" s="105">
        <v>14512636844.703476</v>
      </c>
      <c r="AH549" s="105">
        <v>-86151936800</v>
      </c>
      <c r="AI549" s="90">
        <v>-86151936800</v>
      </c>
      <c r="AJ549" s="79">
        <f t="shared" si="104"/>
        <v>0</v>
      </c>
      <c r="AL549" s="82"/>
      <c r="AM549" s="82" t="s">
        <v>291</v>
      </c>
      <c r="AN549" s="82"/>
      <c r="AO549" s="82"/>
      <c r="AP549" s="82"/>
      <c r="AQ549" s="82"/>
      <c r="AS549" t="str">
        <f t="shared" si="105"/>
        <v>y</v>
      </c>
      <c r="AT549" t="str">
        <f t="shared" si="106"/>
        <v>y</v>
      </c>
      <c r="AU549" t="str">
        <f t="shared" si="107"/>
        <v>y</v>
      </c>
      <c r="AV549" t="str">
        <f t="shared" si="108"/>
        <v>y</v>
      </c>
      <c r="AW549" t="str">
        <f t="shared" si="109"/>
        <v>y</v>
      </c>
      <c r="AX549" t="str">
        <f t="shared" si="110"/>
        <v>y</v>
      </c>
      <c r="AZ549">
        <v>0</v>
      </c>
      <c r="BA549" s="77">
        <f t="shared" si="111"/>
        <v>0</v>
      </c>
      <c r="BC549">
        <v>0</v>
      </c>
      <c r="BD549" s="77">
        <f t="shared" si="112"/>
        <v>0</v>
      </c>
      <c r="BF549">
        <v>3993083804</v>
      </c>
      <c r="BG549" s="107">
        <f t="shared" si="113"/>
        <v>0</v>
      </c>
      <c r="BI549">
        <v>-12548529702</v>
      </c>
      <c r="BJ549" s="107">
        <f t="shared" si="114"/>
        <v>0</v>
      </c>
      <c r="BL549">
        <v>-30709830440</v>
      </c>
      <c r="BM549" s="117">
        <f t="shared" si="115"/>
        <v>0</v>
      </c>
      <c r="BO549">
        <v>-85716797255</v>
      </c>
      <c r="BP549" s="107">
        <f t="shared" si="116"/>
        <v>0</v>
      </c>
    </row>
    <row r="550" spans="1:68">
      <c r="A550" s="48">
        <v>545</v>
      </c>
      <c r="B550" s="48"/>
      <c r="C550" s="48"/>
      <c r="D550" s="67"/>
      <c r="E550" s="67"/>
      <c r="F550" s="67" t="s">
        <v>291</v>
      </c>
      <c r="G550" s="67"/>
      <c r="H550" s="67"/>
      <c r="I550" s="67"/>
      <c r="J550" s="54">
        <v>0</v>
      </c>
      <c r="K550" s="54">
        <v>0</v>
      </c>
      <c r="L550" s="54">
        <v>0</v>
      </c>
      <c r="M550" s="54">
        <v>0</v>
      </c>
      <c r="N550" s="54">
        <v>0</v>
      </c>
      <c r="O550" s="54">
        <v>0</v>
      </c>
      <c r="P550" s="54">
        <v>0</v>
      </c>
      <c r="Q550" s="54">
        <v>0</v>
      </c>
      <c r="R550" s="54">
        <v>0</v>
      </c>
      <c r="S550" s="65">
        <v>0</v>
      </c>
      <c r="T550" s="65">
        <v>0</v>
      </c>
      <c r="U550" s="101">
        <v>0</v>
      </c>
      <c r="V550" s="77">
        <v>0</v>
      </c>
      <c r="W550" s="105">
        <v>0</v>
      </c>
      <c r="X550" s="105">
        <v>129015111</v>
      </c>
      <c r="Y550" s="105">
        <v>-2365124000.296524</v>
      </c>
      <c r="Z550" s="105">
        <v>-5045182342</v>
      </c>
      <c r="AA550" s="105">
        <v>-904444752</v>
      </c>
      <c r="AB550" s="105">
        <v>-57458908756</v>
      </c>
      <c r="AC550" s="105">
        <v>-48272452102</v>
      </c>
      <c r="AD550" s="105">
        <v>-103279418917</v>
      </c>
      <c r="AE550" s="105">
        <v>-69138330755</v>
      </c>
      <c r="AF550" s="105">
        <v>-53483471399</v>
      </c>
      <c r="AG550" s="105">
        <v>-2365124000.296524</v>
      </c>
      <c r="AH550" s="105">
        <v>-103714558462</v>
      </c>
      <c r="AI550" s="90">
        <v>-103714558462</v>
      </c>
      <c r="AJ550" s="79">
        <f t="shared" si="104"/>
        <v>0</v>
      </c>
      <c r="AL550" s="83"/>
      <c r="AM550" s="83"/>
      <c r="AN550" s="83" t="s">
        <v>291</v>
      </c>
      <c r="AO550" s="83"/>
      <c r="AP550" s="83"/>
      <c r="AQ550" s="83"/>
      <c r="AS550" t="str">
        <f t="shared" si="105"/>
        <v>y</v>
      </c>
      <c r="AT550" t="str">
        <f t="shared" si="106"/>
        <v>y</v>
      </c>
      <c r="AU550" t="str">
        <f t="shared" si="107"/>
        <v>y</v>
      </c>
      <c r="AV550" t="str">
        <f t="shared" si="108"/>
        <v>y</v>
      </c>
      <c r="AW550" t="str">
        <f t="shared" si="109"/>
        <v>y</v>
      </c>
      <c r="AX550" t="str">
        <f t="shared" si="110"/>
        <v>y</v>
      </c>
      <c r="AZ550">
        <v>0</v>
      </c>
      <c r="BA550" s="77">
        <f t="shared" si="111"/>
        <v>0</v>
      </c>
      <c r="BC550">
        <v>0</v>
      </c>
      <c r="BD550" s="77">
        <f t="shared" si="112"/>
        <v>0</v>
      </c>
      <c r="BF550">
        <v>-5045182342</v>
      </c>
      <c r="BG550" s="107">
        <f t="shared" si="113"/>
        <v>0</v>
      </c>
      <c r="BI550">
        <v>-904444752</v>
      </c>
      <c r="BJ550" s="107">
        <f t="shared" si="114"/>
        <v>0</v>
      </c>
      <c r="BL550">
        <v>-48272452102</v>
      </c>
      <c r="BM550" s="117">
        <f t="shared" si="115"/>
        <v>0</v>
      </c>
      <c r="BO550">
        <v>-103279418917</v>
      </c>
      <c r="BP550" s="107">
        <f t="shared" si="116"/>
        <v>0</v>
      </c>
    </row>
    <row r="551" spans="1:68">
      <c r="A551" s="48">
        <v>546</v>
      </c>
      <c r="B551" s="48"/>
      <c r="C551" s="48"/>
      <c r="D551" s="67"/>
      <c r="E551" s="67"/>
      <c r="F551" s="67" t="s">
        <v>633</v>
      </c>
      <c r="G551" s="67"/>
      <c r="H551" s="67"/>
      <c r="I551" s="67"/>
      <c r="J551" s="54">
        <v>0</v>
      </c>
      <c r="K551" s="54">
        <v>0</v>
      </c>
      <c r="L551" s="54">
        <v>0</v>
      </c>
      <c r="M551" s="54">
        <v>0</v>
      </c>
      <c r="N551" s="54">
        <v>0</v>
      </c>
      <c r="O551" s="54">
        <v>0</v>
      </c>
      <c r="P551" s="54">
        <v>0</v>
      </c>
      <c r="Q551" s="54">
        <v>0</v>
      </c>
      <c r="R551" s="54">
        <v>0</v>
      </c>
      <c r="S551" s="65">
        <v>0</v>
      </c>
      <c r="T551" s="65">
        <v>0</v>
      </c>
      <c r="U551" s="101">
        <v>0</v>
      </c>
      <c r="V551" s="77">
        <v>0</v>
      </c>
      <c r="W551" s="105">
        <v>0</v>
      </c>
      <c r="X551" s="105">
        <v>19990845934</v>
      </c>
      <c r="Y551" s="105">
        <v>16877760845</v>
      </c>
      <c r="Z551" s="105">
        <v>9038266146</v>
      </c>
      <c r="AA551" s="105">
        <v>-11644084950</v>
      </c>
      <c r="AB551" s="105">
        <v>13914766175</v>
      </c>
      <c r="AC551" s="105">
        <v>17562621662</v>
      </c>
      <c r="AD551" s="105">
        <v>17562621662</v>
      </c>
      <c r="AE551" s="105">
        <v>17562621662</v>
      </c>
      <c r="AF551" s="105">
        <v>17562621662</v>
      </c>
      <c r="AG551" s="105">
        <v>16877760845</v>
      </c>
      <c r="AH551" s="105">
        <v>17562621662</v>
      </c>
      <c r="AI551" s="90">
        <v>17562621662</v>
      </c>
      <c r="AJ551" s="79">
        <f t="shared" si="104"/>
        <v>0</v>
      </c>
      <c r="AL551" s="83"/>
      <c r="AM551" s="83"/>
      <c r="AN551" s="83" t="s">
        <v>633</v>
      </c>
      <c r="AO551" s="83"/>
      <c r="AP551" s="83"/>
      <c r="AQ551" s="83"/>
      <c r="AS551" t="str">
        <f t="shared" si="105"/>
        <v>y</v>
      </c>
      <c r="AT551" t="str">
        <f t="shared" si="106"/>
        <v>y</v>
      </c>
      <c r="AU551" t="str">
        <f t="shared" si="107"/>
        <v>y</v>
      </c>
      <c r="AV551" t="str">
        <f t="shared" si="108"/>
        <v>y</v>
      </c>
      <c r="AW551" t="str">
        <f t="shared" si="109"/>
        <v>y</v>
      </c>
      <c r="AX551" t="str">
        <f t="shared" si="110"/>
        <v>y</v>
      </c>
      <c r="AZ551">
        <v>0</v>
      </c>
      <c r="BA551" s="77">
        <f t="shared" si="111"/>
        <v>0</v>
      </c>
      <c r="BC551">
        <v>0</v>
      </c>
      <c r="BD551" s="77">
        <f t="shared" si="112"/>
        <v>0</v>
      </c>
      <c r="BF551">
        <v>9038266146</v>
      </c>
      <c r="BG551" s="107">
        <f t="shared" si="113"/>
        <v>0</v>
      </c>
      <c r="BI551">
        <v>-11644084950</v>
      </c>
      <c r="BJ551" s="107">
        <f t="shared" si="114"/>
        <v>0</v>
      </c>
      <c r="BL551">
        <v>17562621662</v>
      </c>
      <c r="BM551" s="117">
        <f t="shared" si="115"/>
        <v>0</v>
      </c>
      <c r="BO551">
        <v>17562621662</v>
      </c>
      <c r="BP551" s="107">
        <f t="shared" si="116"/>
        <v>0</v>
      </c>
    </row>
    <row r="552" spans="1:68">
      <c r="A552" s="48">
        <v>547</v>
      </c>
      <c r="B552" s="48"/>
      <c r="C552" s="48"/>
      <c r="D552" s="66"/>
      <c r="E552" s="66" t="s">
        <v>292</v>
      </c>
      <c r="F552" s="66"/>
      <c r="G552" s="66"/>
      <c r="H552" s="66"/>
      <c r="I552" s="66"/>
      <c r="J552" s="54">
        <v>0</v>
      </c>
      <c r="K552" s="54">
        <v>0</v>
      </c>
      <c r="L552" s="54">
        <v>0</v>
      </c>
      <c r="M552" s="54">
        <v>0</v>
      </c>
      <c r="N552" s="54">
        <v>0</v>
      </c>
      <c r="O552" s="54">
        <v>0</v>
      </c>
      <c r="P552" s="54">
        <v>0</v>
      </c>
      <c r="Q552" s="54">
        <v>0</v>
      </c>
      <c r="R552" s="54">
        <v>0</v>
      </c>
      <c r="S552" s="65">
        <v>0</v>
      </c>
      <c r="T552" s="65">
        <v>0</v>
      </c>
      <c r="U552" s="101">
        <v>0</v>
      </c>
      <c r="V552" s="77">
        <v>0</v>
      </c>
      <c r="W552" s="105">
        <v>0</v>
      </c>
      <c r="X552" s="105">
        <v>-20910107292.000004</v>
      </c>
      <c r="Y552" s="105">
        <v>-15345897262.000004</v>
      </c>
      <c r="Z552" s="105">
        <v>-9659262161</v>
      </c>
      <c r="AA552" s="105">
        <v>-14028663758</v>
      </c>
      <c r="AB552" s="105">
        <v>12575725078</v>
      </c>
      <c r="AC552" s="105">
        <v>-29715093071</v>
      </c>
      <c r="AD552" s="105">
        <v>6952005497</v>
      </c>
      <c r="AE552" s="105">
        <v>-10536788081</v>
      </c>
      <c r="AF552" s="105">
        <v>-20297899948</v>
      </c>
      <c r="AG552" s="105">
        <v>-15345897262.000004</v>
      </c>
      <c r="AH552" s="105">
        <v>12712259865</v>
      </c>
      <c r="AI552" s="90">
        <v>12712259865</v>
      </c>
      <c r="AJ552" s="79">
        <f t="shared" si="104"/>
        <v>0</v>
      </c>
      <c r="AL552" s="82"/>
      <c r="AM552" s="82" t="s">
        <v>292</v>
      </c>
      <c r="AN552" s="82"/>
      <c r="AO552" s="82"/>
      <c r="AP552" s="82"/>
      <c r="AQ552" s="82"/>
      <c r="AS552" t="str">
        <f t="shared" si="105"/>
        <v>y</v>
      </c>
      <c r="AT552" t="str">
        <f t="shared" si="106"/>
        <v>y</v>
      </c>
      <c r="AU552" t="str">
        <f t="shared" si="107"/>
        <v>y</v>
      </c>
      <c r="AV552" t="str">
        <f t="shared" si="108"/>
        <v>y</v>
      </c>
      <c r="AW552" t="str">
        <f t="shared" si="109"/>
        <v>y</v>
      </c>
      <c r="AX552" t="str">
        <f t="shared" si="110"/>
        <v>y</v>
      </c>
      <c r="AZ552">
        <v>0</v>
      </c>
      <c r="BA552" s="77">
        <f t="shared" si="111"/>
        <v>0</v>
      </c>
      <c r="BC552">
        <v>0</v>
      </c>
      <c r="BD552" s="77">
        <f t="shared" si="112"/>
        <v>0</v>
      </c>
      <c r="BF552">
        <v>-9659262161</v>
      </c>
      <c r="BG552" s="107">
        <f t="shared" si="113"/>
        <v>0</v>
      </c>
      <c r="BI552">
        <v>-14028663758</v>
      </c>
      <c r="BJ552" s="107">
        <f t="shared" si="114"/>
        <v>0</v>
      </c>
      <c r="BL552">
        <v>-29715093071</v>
      </c>
      <c r="BM552" s="117">
        <f t="shared" si="115"/>
        <v>0</v>
      </c>
      <c r="BO552">
        <v>6952005497</v>
      </c>
      <c r="BP552" s="107">
        <f t="shared" si="116"/>
        <v>0</v>
      </c>
    </row>
    <row r="553" spans="1:68">
      <c r="A553" s="48">
        <v>548</v>
      </c>
      <c r="B553" s="48"/>
      <c r="C553" s="48"/>
      <c r="D553" s="67"/>
      <c r="E553" s="67"/>
      <c r="F553" s="67" t="s">
        <v>634</v>
      </c>
      <c r="G553" s="67"/>
      <c r="H553" s="67"/>
      <c r="I553" s="67"/>
      <c r="J553" s="54">
        <v>0</v>
      </c>
      <c r="K553" s="54">
        <v>0</v>
      </c>
      <c r="L553" s="54">
        <v>0</v>
      </c>
      <c r="M553" s="54">
        <v>0</v>
      </c>
      <c r="N553" s="54">
        <v>0</v>
      </c>
      <c r="O553" s="54">
        <v>0</v>
      </c>
      <c r="P553" s="54">
        <v>0</v>
      </c>
      <c r="Q553" s="54">
        <v>0</v>
      </c>
      <c r="R553" s="54">
        <v>0</v>
      </c>
      <c r="S553" s="65">
        <v>0</v>
      </c>
      <c r="T553" s="65">
        <v>0</v>
      </c>
      <c r="U553" s="101">
        <v>0</v>
      </c>
      <c r="V553" s="77">
        <v>0</v>
      </c>
      <c r="W553" s="105">
        <v>0</v>
      </c>
      <c r="X553" s="105">
        <v>0</v>
      </c>
      <c r="Y553" s="105">
        <v>0</v>
      </c>
      <c r="Z553" s="105">
        <v>0</v>
      </c>
      <c r="AA553" s="105">
        <v>0</v>
      </c>
      <c r="AB553" s="105">
        <v>0</v>
      </c>
      <c r="AC553" s="105">
        <v>0</v>
      </c>
      <c r="AD553" s="105">
        <v>0</v>
      </c>
      <c r="AE553" s="105">
        <v>0</v>
      </c>
      <c r="AF553" s="105">
        <v>0</v>
      </c>
      <c r="AG553" s="105">
        <v>0</v>
      </c>
      <c r="AH553" s="105">
        <v>0</v>
      </c>
      <c r="AI553" s="90">
        <v>0</v>
      </c>
      <c r="AJ553" s="79">
        <f t="shared" si="104"/>
        <v>0</v>
      </c>
      <c r="AL553" s="83"/>
      <c r="AM553" s="83"/>
      <c r="AN553" s="83" t="s">
        <v>634</v>
      </c>
      <c r="AO553" s="83"/>
      <c r="AP553" s="83"/>
      <c r="AQ553" s="83"/>
      <c r="AS553" t="str">
        <f t="shared" si="105"/>
        <v>y</v>
      </c>
      <c r="AT553" t="str">
        <f t="shared" si="106"/>
        <v>y</v>
      </c>
      <c r="AU553" t="str">
        <f t="shared" si="107"/>
        <v>y</v>
      </c>
      <c r="AV553" t="str">
        <f t="shared" si="108"/>
        <v>y</v>
      </c>
      <c r="AW553" t="str">
        <f t="shared" si="109"/>
        <v>y</v>
      </c>
      <c r="AX553" t="str">
        <f t="shared" si="110"/>
        <v>y</v>
      </c>
      <c r="AZ553">
        <v>0</v>
      </c>
      <c r="BA553" s="77">
        <f t="shared" si="111"/>
        <v>0</v>
      </c>
      <c r="BC553">
        <v>0</v>
      </c>
      <c r="BD553" s="77">
        <f t="shared" si="112"/>
        <v>0</v>
      </c>
      <c r="BF553">
        <v>0</v>
      </c>
      <c r="BG553" s="107">
        <f t="shared" si="113"/>
        <v>0</v>
      </c>
      <c r="BI553">
        <v>0</v>
      </c>
      <c r="BJ553" s="107">
        <f t="shared" si="114"/>
        <v>0</v>
      </c>
      <c r="BL553">
        <v>0</v>
      </c>
      <c r="BM553" s="117">
        <f t="shared" si="115"/>
        <v>0</v>
      </c>
      <c r="BO553">
        <v>0</v>
      </c>
      <c r="BP553" s="107">
        <f t="shared" si="116"/>
        <v>0</v>
      </c>
    </row>
    <row r="554" spans="1:68">
      <c r="A554" s="48">
        <v>549</v>
      </c>
      <c r="B554" s="48"/>
      <c r="C554" s="48"/>
      <c r="D554" s="67"/>
      <c r="E554" s="67"/>
      <c r="F554" s="67" t="s">
        <v>635</v>
      </c>
      <c r="G554" s="67"/>
      <c r="H554" s="67"/>
      <c r="I554" s="67"/>
      <c r="J554" s="54">
        <v>0</v>
      </c>
      <c r="K554" s="54">
        <v>0</v>
      </c>
      <c r="L554" s="54">
        <v>0</v>
      </c>
      <c r="M554" s="54">
        <v>0</v>
      </c>
      <c r="N554" s="54">
        <v>0</v>
      </c>
      <c r="O554" s="54">
        <v>0</v>
      </c>
      <c r="P554" s="54">
        <v>0</v>
      </c>
      <c r="Q554" s="54">
        <v>0</v>
      </c>
      <c r="R554" s="54">
        <v>0</v>
      </c>
      <c r="S554" s="65">
        <v>0</v>
      </c>
      <c r="T554" s="65">
        <v>0</v>
      </c>
      <c r="U554" s="101">
        <v>0</v>
      </c>
      <c r="V554" s="77">
        <v>0</v>
      </c>
      <c r="W554" s="105">
        <v>0</v>
      </c>
      <c r="X554" s="105">
        <v>-20910107292.000004</v>
      </c>
      <c r="Y554" s="105">
        <v>-15345897262.000004</v>
      </c>
      <c r="Z554" s="105">
        <v>-9659262161</v>
      </c>
      <c r="AA554" s="105">
        <v>-14028663758</v>
      </c>
      <c r="AB554" s="105">
        <v>12575725078</v>
      </c>
      <c r="AC554" s="105">
        <v>-29715093071</v>
      </c>
      <c r="AD554" s="105">
        <v>6952005497</v>
      </c>
      <c r="AE554" s="105">
        <v>-10536788081</v>
      </c>
      <c r="AF554" s="105">
        <v>-20297899948</v>
      </c>
      <c r="AG554" s="105">
        <v>-15345897262.000004</v>
      </c>
      <c r="AH554" s="105">
        <v>12712259865</v>
      </c>
      <c r="AI554" s="90">
        <v>12712259865</v>
      </c>
      <c r="AJ554" s="79">
        <f t="shared" si="104"/>
        <v>0</v>
      </c>
      <c r="AL554" s="83"/>
      <c r="AM554" s="83"/>
      <c r="AN554" s="83" t="s">
        <v>635</v>
      </c>
      <c r="AO554" s="83"/>
      <c r="AP554" s="83"/>
      <c r="AQ554" s="83"/>
      <c r="AS554" t="str">
        <f t="shared" si="105"/>
        <v>y</v>
      </c>
      <c r="AT554" t="str">
        <f t="shared" si="106"/>
        <v>y</v>
      </c>
      <c r="AU554" t="str">
        <f t="shared" si="107"/>
        <v>y</v>
      </c>
      <c r="AV554" t="str">
        <f t="shared" si="108"/>
        <v>y</v>
      </c>
      <c r="AW554" t="str">
        <f t="shared" si="109"/>
        <v>y</v>
      </c>
      <c r="AX554" t="str">
        <f t="shared" si="110"/>
        <v>y</v>
      </c>
      <c r="AZ554">
        <v>0</v>
      </c>
      <c r="BA554" s="77">
        <f t="shared" si="111"/>
        <v>0</v>
      </c>
      <c r="BC554">
        <v>0</v>
      </c>
      <c r="BD554" s="77">
        <f t="shared" si="112"/>
        <v>0</v>
      </c>
      <c r="BF554">
        <v>-9659262161</v>
      </c>
      <c r="BG554" s="107">
        <f t="shared" si="113"/>
        <v>0</v>
      </c>
      <c r="BI554">
        <v>-14028663758</v>
      </c>
      <c r="BJ554" s="107">
        <f t="shared" si="114"/>
        <v>0</v>
      </c>
      <c r="BL554">
        <v>-29715093071</v>
      </c>
      <c r="BM554" s="117">
        <f t="shared" si="115"/>
        <v>0</v>
      </c>
      <c r="BO554">
        <v>6952005497</v>
      </c>
      <c r="BP554" s="107">
        <f t="shared" si="116"/>
        <v>0</v>
      </c>
    </row>
    <row r="555" spans="1:68">
      <c r="A555" s="48">
        <v>550</v>
      </c>
      <c r="B555" s="48"/>
      <c r="C555" s="48"/>
      <c r="D555" s="67"/>
      <c r="E555" s="67" t="s">
        <v>293</v>
      </c>
      <c r="F555" s="67"/>
      <c r="G555" s="67"/>
      <c r="H555" s="67"/>
      <c r="I555" s="67"/>
      <c r="J555" s="54">
        <v>0</v>
      </c>
      <c r="K555" s="54">
        <v>0</v>
      </c>
      <c r="L555" s="54">
        <v>0</v>
      </c>
      <c r="M555" s="54">
        <v>0</v>
      </c>
      <c r="N555" s="54">
        <v>0</v>
      </c>
      <c r="O555" s="54">
        <v>0</v>
      </c>
      <c r="P555" s="54">
        <v>0</v>
      </c>
      <c r="Q555" s="54">
        <v>0</v>
      </c>
      <c r="R555" s="54">
        <v>0</v>
      </c>
      <c r="S555" s="65">
        <v>0</v>
      </c>
      <c r="T555" s="65">
        <v>0</v>
      </c>
      <c r="U555" s="101">
        <v>0</v>
      </c>
      <c r="V555" s="77">
        <v>0</v>
      </c>
      <c r="W555" s="105">
        <v>0</v>
      </c>
      <c r="X555" s="105">
        <v>0</v>
      </c>
      <c r="Y555" s="105">
        <v>0</v>
      </c>
      <c r="Z555" s="105">
        <v>0</v>
      </c>
      <c r="AA555" s="105">
        <v>0</v>
      </c>
      <c r="AB555" s="105">
        <v>0</v>
      </c>
      <c r="AC555" s="105">
        <v>0</v>
      </c>
      <c r="AD555" s="105">
        <v>0</v>
      </c>
      <c r="AE555" s="105">
        <v>0</v>
      </c>
      <c r="AF555" s="105">
        <v>0</v>
      </c>
      <c r="AG555" s="105">
        <v>0</v>
      </c>
      <c r="AH555" s="105">
        <v>0</v>
      </c>
      <c r="AI555" s="90">
        <v>0</v>
      </c>
      <c r="AJ555" s="79">
        <f t="shared" si="104"/>
        <v>0</v>
      </c>
      <c r="AL555" s="83"/>
      <c r="AM555" s="83" t="s">
        <v>293</v>
      </c>
      <c r="AN555" s="83"/>
      <c r="AO555" s="83"/>
      <c r="AP555" s="83"/>
      <c r="AQ555" s="83"/>
      <c r="AS555" t="str">
        <f t="shared" si="105"/>
        <v>y</v>
      </c>
      <c r="AT555" t="str">
        <f t="shared" si="106"/>
        <v>y</v>
      </c>
      <c r="AU555" t="str">
        <f t="shared" si="107"/>
        <v>y</v>
      </c>
      <c r="AV555" t="str">
        <f t="shared" si="108"/>
        <v>y</v>
      </c>
      <c r="AW555" t="str">
        <f t="shared" si="109"/>
        <v>y</v>
      </c>
      <c r="AX555" t="str">
        <f t="shared" si="110"/>
        <v>y</v>
      </c>
      <c r="AZ555">
        <v>0</v>
      </c>
      <c r="BA555" s="77">
        <f t="shared" si="111"/>
        <v>0</v>
      </c>
      <c r="BC555">
        <v>0</v>
      </c>
      <c r="BD555" s="77">
        <f t="shared" si="112"/>
        <v>0</v>
      </c>
      <c r="BF555">
        <v>0</v>
      </c>
      <c r="BG555" s="107">
        <f t="shared" si="113"/>
        <v>0</v>
      </c>
      <c r="BI555">
        <v>0</v>
      </c>
      <c r="BJ555" s="107">
        <f t="shared" si="114"/>
        <v>0</v>
      </c>
      <c r="BL555">
        <v>0</v>
      </c>
      <c r="BM555" s="117">
        <f t="shared" si="115"/>
        <v>0</v>
      </c>
      <c r="BO555">
        <v>0</v>
      </c>
      <c r="BP555" s="107">
        <f t="shared" si="116"/>
        <v>0</v>
      </c>
    </row>
    <row r="556" spans="1:68">
      <c r="A556" s="48">
        <v>551</v>
      </c>
      <c r="B556" s="48"/>
      <c r="C556" s="48"/>
      <c r="D556" s="67"/>
      <c r="E556" s="67" t="s">
        <v>294</v>
      </c>
      <c r="F556" s="67"/>
      <c r="G556" s="67"/>
      <c r="H556" s="67"/>
      <c r="I556" s="67"/>
      <c r="J556" s="54">
        <v>181763857</v>
      </c>
      <c r="K556" s="54">
        <v>1896887360</v>
      </c>
      <c r="L556" s="54">
        <v>-894564182</v>
      </c>
      <c r="M556" s="54">
        <v>-6531332139</v>
      </c>
      <c r="N556" s="54">
        <v>-4248403705</v>
      </c>
      <c r="O556" s="54">
        <v>-1457067320</v>
      </c>
      <c r="P556" s="54">
        <v>-8160103737</v>
      </c>
      <c r="Q556" s="54">
        <v>-10762887267</v>
      </c>
      <c r="R556" s="54">
        <v>-9563200558</v>
      </c>
      <c r="S556" s="65">
        <v>-13868270699</v>
      </c>
      <c r="T556" s="65">
        <v>-11395302583</v>
      </c>
      <c r="U556" s="101">
        <v>-7831374925</v>
      </c>
      <c r="V556" s="77">
        <v>-7381856911</v>
      </c>
      <c r="W556" s="105">
        <v>-4655410792</v>
      </c>
      <c r="X556" s="105">
        <v>-131518208844</v>
      </c>
      <c r="Y556" s="105">
        <v>-187605321740.17462</v>
      </c>
      <c r="Z556" s="105">
        <v>-177462517787.82657</v>
      </c>
      <c r="AA556" s="105">
        <v>-100686979433</v>
      </c>
      <c r="AB556" s="105">
        <v>-259577335340</v>
      </c>
      <c r="AC556" s="105">
        <v>-147441020328</v>
      </c>
      <c r="AD556" s="105">
        <v>-301803775405</v>
      </c>
      <c r="AE556" s="105">
        <v>-225680088942</v>
      </c>
      <c r="AF556" s="105">
        <v>-189914715766</v>
      </c>
      <c r="AG556" s="105">
        <v>-187605321740.17462</v>
      </c>
      <c r="AH556" s="105">
        <v>-341806687358</v>
      </c>
      <c r="AI556" s="90">
        <v>-341806687358</v>
      </c>
      <c r="AJ556" s="79">
        <f t="shared" si="104"/>
        <v>0</v>
      </c>
      <c r="AL556" s="83"/>
      <c r="AM556" s="83" t="s">
        <v>294</v>
      </c>
      <c r="AN556" s="83"/>
      <c r="AO556" s="83"/>
      <c r="AP556" s="83"/>
      <c r="AQ556" s="83"/>
      <c r="AS556" t="str">
        <f t="shared" si="105"/>
        <v>y</v>
      </c>
      <c r="AT556" t="str">
        <f t="shared" si="106"/>
        <v>y</v>
      </c>
      <c r="AU556" t="str">
        <f t="shared" si="107"/>
        <v>y</v>
      </c>
      <c r="AV556" t="str">
        <f t="shared" si="108"/>
        <v>y</v>
      </c>
      <c r="AW556" t="str">
        <f t="shared" si="109"/>
        <v>y</v>
      </c>
      <c r="AX556" t="str">
        <f t="shared" si="110"/>
        <v>y</v>
      </c>
      <c r="AZ556">
        <v>-7381856911</v>
      </c>
      <c r="BA556" s="77">
        <f t="shared" si="111"/>
        <v>0</v>
      </c>
      <c r="BC556">
        <v>-7381856911</v>
      </c>
      <c r="BD556" s="77">
        <f t="shared" si="112"/>
        <v>0</v>
      </c>
      <c r="BF556">
        <v>-177462517787.82657</v>
      </c>
      <c r="BG556" s="107">
        <f t="shared" si="113"/>
        <v>0</v>
      </c>
      <c r="BI556">
        <v>-100686979433</v>
      </c>
      <c r="BJ556" s="107">
        <f t="shared" si="114"/>
        <v>0</v>
      </c>
      <c r="BL556">
        <v>-147436993199</v>
      </c>
      <c r="BM556" s="117">
        <f t="shared" si="115"/>
        <v>4027129</v>
      </c>
      <c r="BO556">
        <v>-301803775405</v>
      </c>
      <c r="BP556" s="107">
        <f t="shared" si="116"/>
        <v>0</v>
      </c>
    </row>
    <row r="557" spans="1:68">
      <c r="A557" s="48">
        <v>552</v>
      </c>
      <c r="B557" s="48"/>
      <c r="C557" s="48"/>
      <c r="D557" s="67"/>
      <c r="E557" s="67" t="s">
        <v>636</v>
      </c>
      <c r="F557" s="67"/>
      <c r="G557" s="67"/>
      <c r="H557" s="67"/>
      <c r="I557" s="67"/>
      <c r="J557" s="54">
        <v>-20209641890.904968</v>
      </c>
      <c r="K557" s="54">
        <v>-21011335824</v>
      </c>
      <c r="L557" s="54">
        <v>-21275289578</v>
      </c>
      <c r="M557" s="54">
        <v>-47578011463.904968</v>
      </c>
      <c r="N557" s="54">
        <v>-47182791501</v>
      </c>
      <c r="O557" s="54">
        <v>-46772593320</v>
      </c>
      <c r="P557" s="54">
        <v>-47021405830</v>
      </c>
      <c r="Q557" s="54">
        <v>-78772182344</v>
      </c>
      <c r="R557" s="54">
        <v>-79210553606</v>
      </c>
      <c r="S557" s="65">
        <v>-79619331041</v>
      </c>
      <c r="T557" s="65">
        <v>-80245987460</v>
      </c>
      <c r="U557" s="101">
        <v>-122717696468</v>
      </c>
      <c r="V557" s="77">
        <v>-122218754633</v>
      </c>
      <c r="W557" s="105">
        <v>-121746299004</v>
      </c>
      <c r="X557" s="105">
        <v>-185308164517.66919</v>
      </c>
      <c r="Y557" s="105">
        <v>-222003914054</v>
      </c>
      <c r="Z557" s="105">
        <v>-222832029178.84201</v>
      </c>
      <c r="AA557" s="105">
        <v>-223225497300</v>
      </c>
      <c r="AB557" s="105">
        <v>-223511456180</v>
      </c>
      <c r="AC557" s="105">
        <v>-268460821770</v>
      </c>
      <c r="AD557" s="105">
        <v>-270240329111</v>
      </c>
      <c r="AE557" s="105">
        <v>-271110933908</v>
      </c>
      <c r="AF557" s="105">
        <v>-272671793257</v>
      </c>
      <c r="AG557" s="105">
        <v>-222003914054</v>
      </c>
      <c r="AH557" s="105">
        <v>-237290654625</v>
      </c>
      <c r="AI557" s="90">
        <v>-237290654625</v>
      </c>
      <c r="AJ557" s="79">
        <f t="shared" si="104"/>
        <v>0</v>
      </c>
      <c r="AL557" s="83"/>
      <c r="AM557" s="83" t="s">
        <v>636</v>
      </c>
      <c r="AN557" s="83"/>
      <c r="AO557" s="83"/>
      <c r="AP557" s="83"/>
      <c r="AQ557" s="83"/>
      <c r="AS557" t="str">
        <f t="shared" si="105"/>
        <v>y</v>
      </c>
      <c r="AT557" t="str">
        <f t="shared" si="106"/>
        <v>y</v>
      </c>
      <c r="AU557" t="str">
        <f t="shared" si="107"/>
        <v>y</v>
      </c>
      <c r="AV557" t="str">
        <f t="shared" si="108"/>
        <v>y</v>
      </c>
      <c r="AW557" t="str">
        <f t="shared" si="109"/>
        <v>y</v>
      </c>
      <c r="AX557" t="str">
        <f t="shared" si="110"/>
        <v>y</v>
      </c>
      <c r="AZ557">
        <v>-122218754633</v>
      </c>
      <c r="BA557" s="77">
        <f t="shared" si="111"/>
        <v>0</v>
      </c>
      <c r="BC557">
        <v>-122218754633</v>
      </c>
      <c r="BD557" s="77">
        <f t="shared" si="112"/>
        <v>0</v>
      </c>
      <c r="BF557">
        <v>-222832029178.84201</v>
      </c>
      <c r="BG557" s="107">
        <f t="shared" si="113"/>
        <v>0</v>
      </c>
      <c r="BI557">
        <v>-223225497300</v>
      </c>
      <c r="BJ557" s="107">
        <f t="shared" si="114"/>
        <v>0</v>
      </c>
      <c r="BL557">
        <v>-268460821770</v>
      </c>
      <c r="BM557" s="117">
        <f t="shared" si="115"/>
        <v>0</v>
      </c>
      <c r="BO557">
        <v>-270240329111</v>
      </c>
      <c r="BP557" s="107">
        <f t="shared" si="116"/>
        <v>0</v>
      </c>
    </row>
    <row r="558" spans="1:68">
      <c r="A558" s="48">
        <v>553</v>
      </c>
      <c r="B558" s="48"/>
      <c r="C558" s="48"/>
      <c r="D558" s="66" t="s">
        <v>637</v>
      </c>
      <c r="E558" s="66"/>
      <c r="F558" s="66"/>
      <c r="G558" s="66"/>
      <c r="H558" s="66"/>
      <c r="I558" s="66"/>
      <c r="J558" s="54">
        <v>10595387965836.002</v>
      </c>
      <c r="K558" s="54">
        <v>10835867066434</v>
      </c>
      <c r="L558" s="54">
        <v>11249370631030</v>
      </c>
      <c r="M558" s="54">
        <v>10872868450116.186</v>
      </c>
      <c r="N558" s="54">
        <v>11032666279505.449</v>
      </c>
      <c r="O558" s="54">
        <v>10868974315725.391</v>
      </c>
      <c r="P558" s="54">
        <v>11151555892871.141</v>
      </c>
      <c r="Q558" s="54">
        <v>11213166306073</v>
      </c>
      <c r="R558" s="54">
        <v>11342300237113</v>
      </c>
      <c r="S558" s="65">
        <v>11672560491679</v>
      </c>
      <c r="T558" s="65">
        <v>11914074974093</v>
      </c>
      <c r="U558" s="101">
        <v>12024329728665</v>
      </c>
      <c r="V558" s="77">
        <v>12119674072679</v>
      </c>
      <c r="W558" s="105">
        <v>12183725850786</v>
      </c>
      <c r="X558" s="105">
        <v>21705042808056.652</v>
      </c>
      <c r="Y558" s="105">
        <v>21500452975731.18</v>
      </c>
      <c r="Z558" s="105">
        <v>21686813886089.695</v>
      </c>
      <c r="AA558" s="105">
        <v>22039543684707</v>
      </c>
      <c r="AB558" s="105">
        <v>22275285725395</v>
      </c>
      <c r="AC558" s="105">
        <v>22024365643200</v>
      </c>
      <c r="AD558" s="105">
        <v>21781308262587</v>
      </c>
      <c r="AE558" s="105">
        <v>22484555813964</v>
      </c>
      <c r="AF558" s="105">
        <v>23006107724672</v>
      </c>
      <c r="AG558" s="105">
        <v>21500452975731.18</v>
      </c>
      <c r="AH558" s="105">
        <v>23149607969061</v>
      </c>
      <c r="AI558" s="90">
        <v>23149607969061</v>
      </c>
      <c r="AJ558" s="79">
        <f t="shared" si="104"/>
        <v>0</v>
      </c>
      <c r="AL558" s="82" t="s">
        <v>637</v>
      </c>
      <c r="AM558" s="82"/>
      <c r="AN558" s="82"/>
      <c r="AO558" s="82"/>
      <c r="AP558" s="82"/>
      <c r="AQ558" s="82"/>
      <c r="AS558" t="str">
        <f t="shared" si="105"/>
        <v>y</v>
      </c>
      <c r="AT558" t="str">
        <f t="shared" si="106"/>
        <v>y</v>
      </c>
      <c r="AU558" t="str">
        <f t="shared" si="107"/>
        <v>y</v>
      </c>
      <c r="AV558" t="str">
        <f t="shared" si="108"/>
        <v>y</v>
      </c>
      <c r="AW558" t="str">
        <f t="shared" si="109"/>
        <v>y</v>
      </c>
      <c r="AX558" t="str">
        <f t="shared" si="110"/>
        <v>y</v>
      </c>
      <c r="AZ558">
        <v>12119726460039</v>
      </c>
      <c r="BA558" s="77">
        <f t="shared" si="111"/>
        <v>52387360</v>
      </c>
      <c r="BC558">
        <v>12119674072679</v>
      </c>
      <c r="BD558" s="77">
        <f t="shared" si="112"/>
        <v>0</v>
      </c>
      <c r="BF558">
        <v>21686813886089.695</v>
      </c>
      <c r="BG558" s="107">
        <f t="shared" si="113"/>
        <v>0</v>
      </c>
      <c r="BI558">
        <v>22039543684707</v>
      </c>
      <c r="BJ558" s="107">
        <f t="shared" si="114"/>
        <v>0</v>
      </c>
      <c r="BL558">
        <v>22038794861948</v>
      </c>
      <c r="BM558" s="117">
        <f t="shared" si="115"/>
        <v>14429218748</v>
      </c>
      <c r="BO558">
        <v>21781308262587</v>
      </c>
      <c r="BP558" s="107">
        <f t="shared" si="116"/>
        <v>0</v>
      </c>
    </row>
    <row r="559" spans="1:68">
      <c r="A559" s="48">
        <v>554</v>
      </c>
      <c r="B559" s="48"/>
      <c r="C559" s="20" t="s">
        <v>76</v>
      </c>
      <c r="D559" s="67" t="s">
        <v>638</v>
      </c>
      <c r="E559" s="67"/>
      <c r="F559" s="67"/>
      <c r="G559" s="67"/>
      <c r="H559" s="67"/>
      <c r="I559" s="67"/>
      <c r="J559" s="54">
        <v>0</v>
      </c>
      <c r="K559" s="54">
        <v>0</v>
      </c>
      <c r="L559" s="54">
        <v>0</v>
      </c>
      <c r="M559" s="54">
        <v>0</v>
      </c>
      <c r="N559" s="54">
        <v>0</v>
      </c>
      <c r="O559" s="54">
        <v>0</v>
      </c>
      <c r="P559" s="54">
        <v>0</v>
      </c>
      <c r="Q559" s="54">
        <v>0</v>
      </c>
      <c r="R559" s="54">
        <v>0</v>
      </c>
      <c r="S559" s="65">
        <v>0</v>
      </c>
      <c r="T559" s="65">
        <v>0</v>
      </c>
      <c r="U559" s="101">
        <v>0</v>
      </c>
      <c r="V559" s="77">
        <v>0</v>
      </c>
      <c r="W559" s="105">
        <v>0</v>
      </c>
      <c r="X559" s="105">
        <v>40179782096</v>
      </c>
      <c r="Y559" s="105">
        <v>43424529905.270935</v>
      </c>
      <c r="Z559" s="105">
        <v>82533768846.327148</v>
      </c>
      <c r="AA559" s="105">
        <v>85225678911</v>
      </c>
      <c r="AB559" s="105">
        <v>89791957268</v>
      </c>
      <c r="AC559" s="105">
        <v>88250821190</v>
      </c>
      <c r="AD559" s="105">
        <v>86646259717</v>
      </c>
      <c r="AE559" s="105">
        <v>90702236667</v>
      </c>
      <c r="AF559" s="105">
        <v>91562274719</v>
      </c>
      <c r="AG559" s="105">
        <v>43424529905.270935</v>
      </c>
      <c r="AH559" s="105">
        <v>89547257113</v>
      </c>
      <c r="AI559" s="90">
        <v>89547257113</v>
      </c>
      <c r="AJ559" s="79">
        <f t="shared" si="104"/>
        <v>0</v>
      </c>
      <c r="AL559" s="83" t="s">
        <v>638</v>
      </c>
      <c r="AM559" s="83"/>
      <c r="AN559" s="83"/>
      <c r="AO559" s="83"/>
      <c r="AP559" s="83"/>
      <c r="AQ559" s="83"/>
      <c r="AS559" t="str">
        <f t="shared" si="105"/>
        <v>y</v>
      </c>
      <c r="AT559" t="str">
        <f t="shared" si="106"/>
        <v>y</v>
      </c>
      <c r="AU559" t="str">
        <f t="shared" si="107"/>
        <v>y</v>
      </c>
      <c r="AV559" t="str">
        <f t="shared" si="108"/>
        <v>y</v>
      </c>
      <c r="AW559" t="str">
        <f t="shared" si="109"/>
        <v>y</v>
      </c>
      <c r="AX559" t="str">
        <f t="shared" si="110"/>
        <v>y</v>
      </c>
      <c r="AZ559">
        <v>0</v>
      </c>
      <c r="BA559" s="77">
        <f t="shared" si="111"/>
        <v>0</v>
      </c>
      <c r="BC559">
        <v>0</v>
      </c>
      <c r="BD559" s="77">
        <f t="shared" si="112"/>
        <v>0</v>
      </c>
      <c r="BF559">
        <v>82533768846.327148</v>
      </c>
      <c r="BG559" s="107">
        <f t="shared" si="113"/>
        <v>0</v>
      </c>
      <c r="BI559">
        <v>85225678911</v>
      </c>
      <c r="BJ559" s="107">
        <f t="shared" si="114"/>
        <v>0</v>
      </c>
      <c r="BL559">
        <v>88250821190</v>
      </c>
      <c r="BM559" s="117">
        <f t="shared" si="115"/>
        <v>0</v>
      </c>
      <c r="BO559">
        <v>86646259717</v>
      </c>
      <c r="BP559" s="107">
        <f t="shared" si="116"/>
        <v>0</v>
      </c>
    </row>
    <row r="560" spans="1:68">
      <c r="A560" s="48">
        <v>555</v>
      </c>
      <c r="B560" s="48"/>
      <c r="C560" s="48"/>
      <c r="D560" s="69"/>
      <c r="E560" s="69" t="s">
        <v>639</v>
      </c>
      <c r="F560" s="69"/>
      <c r="G560" s="69"/>
      <c r="H560" s="69"/>
      <c r="I560" s="69"/>
      <c r="J560" s="54"/>
      <c r="K560" s="54"/>
      <c r="L560" s="54"/>
      <c r="M560" s="54"/>
      <c r="N560" s="54"/>
      <c r="O560" s="54"/>
      <c r="P560" s="54"/>
      <c r="Q560" s="54"/>
      <c r="R560" s="54"/>
      <c r="S560" s="65"/>
      <c r="T560" s="65"/>
      <c r="U560" s="101"/>
      <c r="V560" s="77"/>
      <c r="W560" s="105"/>
      <c r="X560" s="105"/>
      <c r="Y560" s="105"/>
      <c r="Z560" s="105"/>
      <c r="AA560" s="105"/>
      <c r="AB560" s="105"/>
      <c r="AC560" s="105"/>
      <c r="AD560" s="105"/>
      <c r="AE560" s="105"/>
      <c r="AF560" s="105"/>
      <c r="AG560" s="105"/>
      <c r="AH560" s="105"/>
      <c r="AI560" s="90"/>
      <c r="AJ560" s="79">
        <f t="shared" si="104"/>
        <v>0</v>
      </c>
      <c r="AL560" s="83"/>
      <c r="AM560" s="83" t="s">
        <v>639</v>
      </c>
      <c r="AN560" s="83"/>
      <c r="AO560" s="83"/>
      <c r="AP560" s="83"/>
      <c r="AQ560" s="83"/>
      <c r="AS560" t="str">
        <f t="shared" si="105"/>
        <v>y</v>
      </c>
      <c r="AT560" t="str">
        <f t="shared" si="106"/>
        <v>y</v>
      </c>
      <c r="AU560" t="str">
        <f t="shared" si="107"/>
        <v>y</v>
      </c>
      <c r="AV560" t="str">
        <f t="shared" si="108"/>
        <v>y</v>
      </c>
      <c r="AW560" t="str">
        <f t="shared" si="109"/>
        <v>y</v>
      </c>
      <c r="AX560" t="str">
        <f t="shared" si="110"/>
        <v>y</v>
      </c>
      <c r="BA560" s="77">
        <f t="shared" si="111"/>
        <v>0</v>
      </c>
      <c r="BD560" s="77">
        <f t="shared" si="112"/>
        <v>0</v>
      </c>
      <c r="BG560" s="107">
        <f t="shared" si="113"/>
        <v>0</v>
      </c>
      <c r="BJ560" s="107">
        <f t="shared" si="114"/>
        <v>0</v>
      </c>
      <c r="BM560" s="117">
        <f t="shared" si="115"/>
        <v>0</v>
      </c>
      <c r="BP560" s="107">
        <f t="shared" si="116"/>
        <v>0</v>
      </c>
    </row>
    <row r="561" spans="1:68">
      <c r="A561" s="48">
        <v>556</v>
      </c>
      <c r="B561" s="48"/>
      <c r="C561" s="48"/>
      <c r="D561" s="69"/>
      <c r="E561" s="69" t="s">
        <v>640</v>
      </c>
      <c r="F561" s="69"/>
      <c r="G561" s="69"/>
      <c r="H561" s="69"/>
      <c r="I561" s="69"/>
      <c r="J561" s="54"/>
      <c r="K561" s="54"/>
      <c r="L561" s="54"/>
      <c r="M561" s="54"/>
      <c r="N561" s="54"/>
      <c r="O561" s="54"/>
      <c r="P561" s="54"/>
      <c r="Q561" s="54"/>
      <c r="R561" s="54"/>
      <c r="S561" s="65"/>
      <c r="T561" s="65"/>
      <c r="U561" s="101"/>
      <c r="V561" s="77"/>
      <c r="W561" s="105"/>
      <c r="X561" s="105"/>
      <c r="Y561" s="105"/>
      <c r="Z561" s="105"/>
      <c r="AA561" s="105"/>
      <c r="AB561" s="105"/>
      <c r="AC561" s="105"/>
      <c r="AD561" s="105"/>
      <c r="AE561" s="105"/>
      <c r="AF561" s="105"/>
      <c r="AG561" s="105"/>
      <c r="AH561" s="105"/>
      <c r="AI561" s="90"/>
      <c r="AJ561" s="79">
        <f t="shared" si="104"/>
        <v>0</v>
      </c>
      <c r="AL561" s="83"/>
      <c r="AM561" s="83" t="s">
        <v>640</v>
      </c>
      <c r="AN561" s="83"/>
      <c r="AO561" s="83"/>
      <c r="AP561" s="83"/>
      <c r="AQ561" s="83"/>
      <c r="AS561" t="str">
        <f t="shared" si="105"/>
        <v>y</v>
      </c>
      <c r="AT561" t="str">
        <f t="shared" si="106"/>
        <v>y</v>
      </c>
      <c r="AU561" t="str">
        <f t="shared" si="107"/>
        <v>y</v>
      </c>
      <c r="AV561" t="str">
        <f t="shared" si="108"/>
        <v>y</v>
      </c>
      <c r="AW561" t="str">
        <f t="shared" si="109"/>
        <v>y</v>
      </c>
      <c r="AX561" t="str">
        <f t="shared" si="110"/>
        <v>y</v>
      </c>
      <c r="BA561" s="77">
        <f t="shared" si="111"/>
        <v>0</v>
      </c>
      <c r="BD561" s="77">
        <f t="shared" si="112"/>
        <v>0</v>
      </c>
      <c r="BG561" s="107">
        <f t="shared" si="113"/>
        <v>0</v>
      </c>
      <c r="BJ561" s="107">
        <f t="shared" si="114"/>
        <v>0</v>
      </c>
      <c r="BM561" s="117">
        <f t="shared" si="115"/>
        <v>0</v>
      </c>
      <c r="BP561" s="107">
        <f t="shared" si="116"/>
        <v>0</v>
      </c>
    </row>
    <row r="562" spans="1:68">
      <c r="A562" s="48">
        <v>557</v>
      </c>
      <c r="B562" s="48"/>
      <c r="C562" s="48"/>
      <c r="D562" s="69"/>
      <c r="E562" s="69" t="s">
        <v>641</v>
      </c>
      <c r="F562" s="69"/>
      <c r="G562" s="69"/>
      <c r="H562" s="69"/>
      <c r="I562" s="69"/>
      <c r="J562" s="54"/>
      <c r="K562" s="54"/>
      <c r="L562" s="54"/>
      <c r="M562" s="54"/>
      <c r="N562" s="54"/>
      <c r="O562" s="54"/>
      <c r="P562" s="54"/>
      <c r="Q562" s="54"/>
      <c r="R562" s="54"/>
      <c r="S562" s="65"/>
      <c r="T562" s="65"/>
      <c r="U562" s="101"/>
      <c r="V562" s="77"/>
      <c r="W562" s="105"/>
      <c r="X562" s="105"/>
      <c r="Y562" s="105"/>
      <c r="Z562" s="105"/>
      <c r="AA562" s="105"/>
      <c r="AB562" s="105"/>
      <c r="AC562" s="105"/>
      <c r="AD562" s="105"/>
      <c r="AE562" s="105"/>
      <c r="AF562" s="105"/>
      <c r="AG562" s="105"/>
      <c r="AH562" s="105"/>
      <c r="AI562" s="90"/>
      <c r="AJ562" s="79">
        <f t="shared" si="104"/>
        <v>0</v>
      </c>
      <c r="AL562" s="83"/>
      <c r="AM562" s="83" t="s">
        <v>641</v>
      </c>
      <c r="AN562" s="83"/>
      <c r="AO562" s="83"/>
      <c r="AP562" s="83"/>
      <c r="AQ562" s="83"/>
      <c r="AS562" t="str">
        <f t="shared" si="105"/>
        <v>y</v>
      </c>
      <c r="AT562" t="str">
        <f t="shared" si="106"/>
        <v>y</v>
      </c>
      <c r="AU562" t="str">
        <f t="shared" si="107"/>
        <v>y</v>
      </c>
      <c r="AV562" t="str">
        <f t="shared" si="108"/>
        <v>y</v>
      </c>
      <c r="AW562" t="str">
        <f t="shared" si="109"/>
        <v>y</v>
      </c>
      <c r="AX562" t="str">
        <f t="shared" si="110"/>
        <v>y</v>
      </c>
      <c r="BA562" s="77">
        <f t="shared" si="111"/>
        <v>0</v>
      </c>
      <c r="BD562" s="77">
        <f t="shared" si="112"/>
        <v>0</v>
      </c>
      <c r="BG562" s="107">
        <f t="shared" si="113"/>
        <v>0</v>
      </c>
      <c r="BJ562" s="107">
        <f t="shared" si="114"/>
        <v>0</v>
      </c>
      <c r="BM562" s="117">
        <f t="shared" si="115"/>
        <v>0</v>
      </c>
      <c r="BP562" s="107">
        <f t="shared" si="116"/>
        <v>0</v>
      </c>
    </row>
    <row r="563" spans="1:68" ht="17.25" thickBot="1">
      <c r="A563" s="48">
        <v>558</v>
      </c>
      <c r="B563" s="48"/>
      <c r="C563" s="48"/>
      <c r="D563" s="69"/>
      <c r="E563" s="69" t="s">
        <v>642</v>
      </c>
      <c r="F563" s="69"/>
      <c r="G563" s="69"/>
      <c r="H563" s="69"/>
      <c r="I563" s="69"/>
      <c r="J563" s="54"/>
      <c r="K563" s="54"/>
      <c r="L563" s="54"/>
      <c r="M563" s="54"/>
      <c r="N563" s="54"/>
      <c r="O563" s="54"/>
      <c r="P563" s="54"/>
      <c r="Q563" s="54"/>
      <c r="R563" s="54"/>
      <c r="S563" s="65"/>
      <c r="T563" s="65"/>
      <c r="U563" s="101"/>
      <c r="V563" s="77"/>
      <c r="W563" s="105"/>
      <c r="X563" s="105"/>
      <c r="Y563" s="105"/>
      <c r="Z563" s="105"/>
      <c r="AA563" s="105"/>
      <c r="AB563" s="105"/>
      <c r="AC563" s="105"/>
      <c r="AD563" s="105"/>
      <c r="AE563" s="105"/>
      <c r="AF563" s="105"/>
      <c r="AG563" s="105"/>
      <c r="AH563" s="105"/>
      <c r="AI563" s="90"/>
      <c r="AJ563" s="79">
        <f t="shared" si="104"/>
        <v>0</v>
      </c>
      <c r="AL563" s="83"/>
      <c r="AM563" s="83" t="s">
        <v>642</v>
      </c>
      <c r="AN563" s="83"/>
      <c r="AO563" s="83"/>
      <c r="AP563" s="83"/>
      <c r="AQ563" s="83"/>
      <c r="AS563" t="str">
        <f t="shared" si="105"/>
        <v>y</v>
      </c>
      <c r="AT563" t="str">
        <f t="shared" si="106"/>
        <v>y</v>
      </c>
      <c r="AU563" t="str">
        <f t="shared" si="107"/>
        <v>y</v>
      </c>
      <c r="AV563" t="str">
        <f t="shared" si="108"/>
        <v>y</v>
      </c>
      <c r="AW563" t="str">
        <f t="shared" si="109"/>
        <v>y</v>
      </c>
      <c r="AX563" t="str">
        <f t="shared" si="110"/>
        <v>y</v>
      </c>
      <c r="BA563" s="77">
        <f t="shared" si="111"/>
        <v>0</v>
      </c>
      <c r="BD563" s="77">
        <f t="shared" si="112"/>
        <v>0</v>
      </c>
      <c r="BG563" s="107">
        <f t="shared" si="113"/>
        <v>0</v>
      </c>
      <c r="BJ563" s="107">
        <f t="shared" si="114"/>
        <v>0</v>
      </c>
      <c r="BM563" s="117">
        <f t="shared" si="115"/>
        <v>0</v>
      </c>
      <c r="BP563" s="107">
        <f t="shared" si="116"/>
        <v>0</v>
      </c>
    </row>
    <row r="564" spans="1:68" ht="18" thickTop="1" thickBot="1">
      <c r="A564" s="48">
        <v>559</v>
      </c>
      <c r="B564" s="48"/>
      <c r="C564" s="19" t="s">
        <v>73</v>
      </c>
      <c r="D564" s="72" t="s">
        <v>646</v>
      </c>
      <c r="E564" s="72"/>
      <c r="F564" s="72"/>
      <c r="G564" s="72"/>
      <c r="H564" s="72"/>
      <c r="I564" s="72"/>
      <c r="J564" s="54">
        <v>10595387965836.002</v>
      </c>
      <c r="K564" s="54">
        <v>10835867066434</v>
      </c>
      <c r="L564" s="54">
        <v>11249370631030</v>
      </c>
      <c r="M564" s="54">
        <v>10872868450116.186</v>
      </c>
      <c r="N564" s="54">
        <v>11032666279505.449</v>
      </c>
      <c r="O564" s="54">
        <v>10868974315725.391</v>
      </c>
      <c r="P564" s="54">
        <v>11151555892871.141</v>
      </c>
      <c r="Q564" s="54">
        <v>11213166306073</v>
      </c>
      <c r="R564" s="54">
        <v>11342300237113</v>
      </c>
      <c r="S564" s="65">
        <v>11672560491679</v>
      </c>
      <c r="T564" s="65">
        <v>11914074974093</v>
      </c>
      <c r="U564" s="101">
        <v>12024329728665</v>
      </c>
      <c r="V564" s="77">
        <v>12119674072679</v>
      </c>
      <c r="W564" s="105">
        <v>12183725850786</v>
      </c>
      <c r="X564" s="105">
        <v>21745222590152.652</v>
      </c>
      <c r="Y564" s="105">
        <v>21543877505636.449</v>
      </c>
      <c r="Z564" s="105">
        <v>21769347654936.023</v>
      </c>
      <c r="AA564" s="105">
        <v>22124769363618</v>
      </c>
      <c r="AB564" s="105">
        <v>22365077682663</v>
      </c>
      <c r="AC564" s="105">
        <v>22112616464390</v>
      </c>
      <c r="AD564" s="105">
        <v>21867954522304</v>
      </c>
      <c r="AE564" s="105">
        <v>22575258050631</v>
      </c>
      <c r="AF564" s="105">
        <v>23097669999391</v>
      </c>
      <c r="AG564" s="105">
        <v>21543877505636.449</v>
      </c>
      <c r="AH564" s="105">
        <v>23239155226174</v>
      </c>
      <c r="AI564" s="90">
        <v>23239155226174</v>
      </c>
      <c r="AJ564" s="79">
        <f t="shared" si="104"/>
        <v>0</v>
      </c>
      <c r="AL564" s="87"/>
      <c r="AM564" s="87"/>
      <c r="AN564" s="87"/>
      <c r="AO564" s="87"/>
      <c r="AP564" s="87"/>
      <c r="AQ564" s="87"/>
      <c r="AS564" t="str">
        <f t="shared" si="105"/>
        <v>no!!!!!!!!!!!!!!!</v>
      </c>
      <c r="AT564" t="str">
        <f t="shared" si="106"/>
        <v>y</v>
      </c>
      <c r="AU564" t="str">
        <f t="shared" si="107"/>
        <v>y</v>
      </c>
      <c r="AV564" t="str">
        <f t="shared" si="108"/>
        <v>y</v>
      </c>
      <c r="AW564" t="str">
        <f t="shared" si="109"/>
        <v>y</v>
      </c>
      <c r="AX564" t="str">
        <f t="shared" si="110"/>
        <v>y</v>
      </c>
      <c r="AZ564">
        <v>12119726460039</v>
      </c>
      <c r="BA564" s="77">
        <f t="shared" si="111"/>
        <v>52387360</v>
      </c>
      <c r="BC564">
        <v>12119674072679</v>
      </c>
      <c r="BD564" s="77">
        <f t="shared" si="112"/>
        <v>0</v>
      </c>
      <c r="BF564">
        <v>21769347654936.023</v>
      </c>
      <c r="BG564" s="107">
        <f t="shared" si="113"/>
        <v>0</v>
      </c>
      <c r="BI564">
        <v>22124769363618</v>
      </c>
      <c r="BJ564" s="107">
        <f t="shared" si="114"/>
        <v>0</v>
      </c>
      <c r="BL564">
        <v>22127045683138</v>
      </c>
      <c r="BM564" s="117">
        <f t="shared" si="115"/>
        <v>14429218748</v>
      </c>
      <c r="BO564">
        <v>21867954522304</v>
      </c>
      <c r="BP564" s="107">
        <f t="shared" si="116"/>
        <v>0</v>
      </c>
    </row>
    <row r="565" spans="1:68" ht="18" thickTop="1" thickBot="1">
      <c r="A565" s="48">
        <v>560</v>
      </c>
      <c r="B565" s="48"/>
      <c r="C565" s="17" t="s">
        <v>77</v>
      </c>
      <c r="D565" s="72" t="s">
        <v>647</v>
      </c>
      <c r="E565" s="72"/>
      <c r="F565" s="72"/>
      <c r="G565" s="72"/>
      <c r="H565" s="72"/>
      <c r="I565" s="72"/>
      <c r="J565" s="54">
        <v>155144053017962</v>
      </c>
      <c r="K565" s="54">
        <v>154192436525214</v>
      </c>
      <c r="L565" s="54">
        <v>153918802628867</v>
      </c>
      <c r="M565" s="54">
        <v>151539101314324</v>
      </c>
      <c r="N565" s="54">
        <v>155590150924306.44</v>
      </c>
      <c r="O565" s="54">
        <v>158144343508882.88</v>
      </c>
      <c r="P565" s="54">
        <v>156467793166484.56</v>
      </c>
      <c r="Q565" s="54">
        <v>157601884507992</v>
      </c>
      <c r="R565" s="54">
        <v>159538619208695</v>
      </c>
      <c r="S565" s="65">
        <v>167983484687040</v>
      </c>
      <c r="T565" s="65">
        <v>163333634422729</v>
      </c>
      <c r="U565" s="101">
        <v>164624710792802</v>
      </c>
      <c r="V565" s="77">
        <v>163943926473421</v>
      </c>
      <c r="W565" s="105">
        <v>171495721404278</v>
      </c>
      <c r="X565" s="105">
        <v>300771798806114.13</v>
      </c>
      <c r="Y565" s="105">
        <v>292404099534660.69</v>
      </c>
      <c r="Z565" s="105">
        <v>301257625439956.81</v>
      </c>
      <c r="AA565" s="105">
        <v>291489992376305</v>
      </c>
      <c r="AB565" s="105">
        <v>295346719520484</v>
      </c>
      <c r="AC565" s="105">
        <v>310784226045142</v>
      </c>
      <c r="AD565" s="105">
        <v>305765584552438</v>
      </c>
      <c r="AE565" s="105">
        <v>311642298583327</v>
      </c>
      <c r="AF565" s="105">
        <v>324996276848125</v>
      </c>
      <c r="AG565" s="105">
        <v>292404099534660.69</v>
      </c>
      <c r="AH565" s="105">
        <v>320894408681373</v>
      </c>
      <c r="AI565" s="90">
        <v>320894408681373</v>
      </c>
      <c r="AJ565" s="79">
        <f t="shared" si="104"/>
        <v>0</v>
      </c>
      <c r="AL565" s="87"/>
      <c r="AM565" s="87"/>
      <c r="AN565" s="87"/>
      <c r="AO565" s="87"/>
      <c r="AP565" s="87"/>
      <c r="AQ565" s="87"/>
      <c r="AS565" t="str">
        <f t="shared" si="105"/>
        <v>no!!!!!!!!!!!!!!!</v>
      </c>
      <c r="AT565" t="str">
        <f t="shared" si="106"/>
        <v>y</v>
      </c>
      <c r="AU565" t="str">
        <f t="shared" si="107"/>
        <v>y</v>
      </c>
      <c r="AV565" t="str">
        <f t="shared" si="108"/>
        <v>y</v>
      </c>
      <c r="AW565" t="str">
        <f t="shared" si="109"/>
        <v>y</v>
      </c>
      <c r="AX565" t="str">
        <f t="shared" si="110"/>
        <v>y</v>
      </c>
      <c r="AZ565">
        <v>163943976117432</v>
      </c>
      <c r="BA565" s="77">
        <f t="shared" si="111"/>
        <v>49644011</v>
      </c>
      <c r="BC565">
        <v>163943926473421</v>
      </c>
      <c r="BD565" s="77">
        <f t="shared" si="112"/>
        <v>0</v>
      </c>
      <c r="BF565">
        <v>301257625439956.81</v>
      </c>
      <c r="BG565" s="107">
        <f t="shared" si="113"/>
        <v>0</v>
      </c>
      <c r="BI565">
        <v>291451088243672</v>
      </c>
      <c r="BJ565" s="107">
        <f t="shared" si="114"/>
        <v>-38904132633</v>
      </c>
      <c r="BL565">
        <v>310772643355375</v>
      </c>
      <c r="BM565" s="117">
        <f t="shared" si="115"/>
        <v>-11582689767</v>
      </c>
      <c r="BO565">
        <v>305765584552438</v>
      </c>
      <c r="BP565" s="107">
        <f t="shared" si="116"/>
        <v>0</v>
      </c>
    </row>
    <row r="566" spans="1:68" ht="18" thickTop="1" thickBot="1">
      <c r="V566">
        <v>0</v>
      </c>
      <c r="W566" s="74">
        <v>0</v>
      </c>
      <c r="X566" s="74">
        <v>0</v>
      </c>
      <c r="Y566" s="74">
        <v>0</v>
      </c>
      <c r="Z566" s="74"/>
      <c r="AA566" s="74">
        <v>0</v>
      </c>
      <c r="AB566" s="74"/>
      <c r="AC566" s="74">
        <v>0</v>
      </c>
      <c r="AD566" s="74">
        <v>0</v>
      </c>
      <c r="AE566" s="74">
        <v>0</v>
      </c>
      <c r="AF566" s="74">
        <v>0</v>
      </c>
      <c r="AG566" s="74">
        <v>0</v>
      </c>
      <c r="AH566" s="74">
        <v>0</v>
      </c>
      <c r="AI566" s="89">
        <v>0</v>
      </c>
      <c r="AJ566" s="79">
        <f t="shared" si="104"/>
        <v>0</v>
      </c>
      <c r="AL566" s="87"/>
      <c r="AM566" s="87"/>
      <c r="AN566" s="87"/>
      <c r="AO566" s="87"/>
      <c r="AP566" s="87"/>
      <c r="AQ566" s="87"/>
      <c r="AZ566">
        <v>0</v>
      </c>
      <c r="BA566" s="77">
        <f t="shared" si="111"/>
        <v>0</v>
      </c>
      <c r="BC566">
        <v>0</v>
      </c>
      <c r="BD566" s="77">
        <f t="shared" si="112"/>
        <v>0</v>
      </c>
      <c r="BI566">
        <v>0</v>
      </c>
      <c r="BJ566" s="107">
        <f t="shared" si="114"/>
        <v>0</v>
      </c>
      <c r="BO566">
        <v>0</v>
      </c>
      <c r="BP566" s="107">
        <f t="shared" si="116"/>
        <v>0</v>
      </c>
    </row>
    <row r="567" spans="1:68" ht="17.25" thickTop="1">
      <c r="C567" s="20" t="s">
        <v>68</v>
      </c>
      <c r="U567" s="77">
        <f t="shared" ref="U567:Z567" si="117">U18+U67+U132+U186+U205</f>
        <v>26187837921368</v>
      </c>
      <c r="V567" s="77">
        <f t="shared" si="117"/>
        <v>25027586436082</v>
      </c>
      <c r="W567" s="105">
        <f t="shared" si="117"/>
        <v>24998128709876</v>
      </c>
      <c r="X567" s="105">
        <f t="shared" si="117"/>
        <v>46595873682257</v>
      </c>
      <c r="Y567" s="109">
        <f t="shared" si="117"/>
        <v>47201136692501.344</v>
      </c>
      <c r="Z567" s="109">
        <f t="shared" si="117"/>
        <v>45676607517712.805</v>
      </c>
      <c r="AA567" s="109">
        <f t="shared" ref="AA567:AB567" si="118">AA18+AA67+AA132+AA186+AA205</f>
        <v>46080082743684</v>
      </c>
      <c r="AB567" s="109">
        <f t="shared" si="118"/>
        <v>45005947213145</v>
      </c>
      <c r="AC567" s="109">
        <f t="shared" ref="AC567" si="119">AC18+AC67+AC132+AC186+AC205</f>
        <v>50244631986698</v>
      </c>
      <c r="AD567" s="109">
        <f>AD18+AD67+AD132+AD186+AD205</f>
        <v>49902898597610</v>
      </c>
      <c r="AE567" s="109">
        <f>AE18+AE67+AE132+AE186+AE205</f>
        <v>52889535963584</v>
      </c>
      <c r="AF567" s="109">
        <f>AF18+AF67+AF132+AF186+AF205</f>
        <v>55686418888011</v>
      </c>
      <c r="AG567" s="109">
        <f t="shared" ref="AG567" si="120">AG18+AG67+AG132+AG186+AG205</f>
        <v>47201136692501.344</v>
      </c>
      <c r="AH567" s="109">
        <v>59938807688221</v>
      </c>
      <c r="AI567" s="102">
        <v>59938807688221</v>
      </c>
      <c r="AJ567" s="79">
        <f t="shared" si="104"/>
        <v>0</v>
      </c>
    </row>
    <row r="568" spans="1:68" ht="17.25" thickBot="1">
      <c r="C568" s="21" t="s">
        <v>71</v>
      </c>
      <c r="U568" s="77">
        <f t="shared" ref="U568:Z568" si="121">U341+U367+U408</f>
        <v>2976350486186</v>
      </c>
      <c r="V568" s="77">
        <f t="shared" si="121"/>
        <v>3066517974146</v>
      </c>
      <c r="W568" s="105">
        <f t="shared" si="121"/>
        <v>3262446690231</v>
      </c>
      <c r="X568" s="105">
        <f t="shared" si="121"/>
        <v>7911594939128</v>
      </c>
      <c r="Y568" s="109">
        <f t="shared" si="121"/>
        <v>5324301143667</v>
      </c>
      <c r="Z568" s="109">
        <f t="shared" si="121"/>
        <v>5702327504126</v>
      </c>
      <c r="AA568" s="109">
        <f t="shared" ref="AA568:AB568" si="122">AA341+AA367+AA408</f>
        <v>4803248320297</v>
      </c>
      <c r="AB568" s="109">
        <f t="shared" si="122"/>
        <v>5925290678937</v>
      </c>
      <c r="AC568" s="109">
        <f t="shared" ref="AC568" si="123">AC341+AC367+AC408</f>
        <v>6514119157005</v>
      </c>
      <c r="AD568" s="109">
        <f>AD341+AD367+AD408</f>
        <v>5149150128954</v>
      </c>
      <c r="AE568" s="109">
        <f>AE341+AE367+AE408</f>
        <v>3599803915730</v>
      </c>
      <c r="AF568" s="109">
        <f>AF341+AF367+AF408</f>
        <v>3700580728542</v>
      </c>
      <c r="AG568" s="109">
        <f t="shared" ref="AG568" si="124">AG341+AG367+AG408</f>
        <v>5324301143667</v>
      </c>
      <c r="AH568" s="109">
        <v>6912582515507</v>
      </c>
      <c r="AI568" s="102">
        <v>6912582515507</v>
      </c>
      <c r="AJ568" s="79">
        <f t="shared" si="104"/>
        <v>0</v>
      </c>
    </row>
    <row r="569" spans="1:68" ht="17.25" thickTop="1">
      <c r="B569" s="23" t="s">
        <v>50</v>
      </c>
      <c r="U569" s="77">
        <f t="shared" ref="U569:V569" si="125">U92+U100+U101+U102</f>
        <v>-743616892512</v>
      </c>
      <c r="V569" s="77">
        <f t="shared" si="125"/>
        <v>-754442377011</v>
      </c>
      <c r="W569" s="105">
        <f t="shared" ref="W569:AG569" si="126">W92+W100+W101+W102</f>
        <v>-820008456239</v>
      </c>
      <c r="X569" s="105">
        <f t="shared" si="126"/>
        <v>-1584722151365</v>
      </c>
      <c r="Y569" s="109">
        <f t="shared" si="126"/>
        <v>-1632042740292.7981</v>
      </c>
      <c r="Z569" s="109">
        <f t="shared" si="126"/>
        <v>-1583988247487</v>
      </c>
      <c r="AA569" s="109">
        <f t="shared" ref="AA569:AB569" si="127">AA92+AA100+AA101+AA102</f>
        <v>-1597457723851</v>
      </c>
      <c r="AB569" s="109">
        <f t="shared" si="127"/>
        <v>-1352087569357</v>
      </c>
      <c r="AC569" s="109">
        <f t="shared" ref="AC569" si="128">AC92+AC100+AC101+AC102</f>
        <v>-1211054956929</v>
      </c>
      <c r="AD569" s="109">
        <f>AD92+AD100+AD101+AD102</f>
        <v>-1468231712942</v>
      </c>
      <c r="AE569" s="109">
        <f>AE92+AE100+AE101+AE102</f>
        <v>-1061493610505</v>
      </c>
      <c r="AF569" s="109">
        <f>AF92+AF100+AF101+AF102</f>
        <v>-1049823866684</v>
      </c>
      <c r="AG569" s="109">
        <f t="shared" si="126"/>
        <v>-1632042740292.7981</v>
      </c>
      <c r="AH569" s="109">
        <v>-1102992466321</v>
      </c>
      <c r="AI569" s="102">
        <v>-1102992466321</v>
      </c>
      <c r="AJ569" s="79">
        <f t="shared" si="104"/>
        <v>0</v>
      </c>
    </row>
    <row r="570" spans="1:68">
      <c r="B570" s="24" t="s">
        <v>0</v>
      </c>
      <c r="U570" s="77">
        <f t="shared" ref="U570:V570" si="129">U103+U110</f>
        <v>115163928749073</v>
      </c>
      <c r="V570" s="77">
        <f t="shared" si="129"/>
        <v>116168393669082</v>
      </c>
      <c r="W570" s="105">
        <f t="shared" ref="W570:AG570" si="130">W103+W110</f>
        <v>119576653049582</v>
      </c>
      <c r="X570" s="105">
        <f t="shared" si="130"/>
        <v>191939141588200</v>
      </c>
      <c r="Y570" s="109">
        <f t="shared" si="130"/>
        <v>193441939700909.75</v>
      </c>
      <c r="Z570" s="109">
        <f t="shared" si="130"/>
        <v>192406315958208</v>
      </c>
      <c r="AA570" s="109">
        <f t="shared" ref="AA570:AB570" si="131">AA103+AA110</f>
        <v>191366701619007</v>
      </c>
      <c r="AB570" s="109">
        <f t="shared" si="131"/>
        <v>194306881424350</v>
      </c>
      <c r="AC570" s="109">
        <f t="shared" ref="AC570" si="132">AC103+AC110</f>
        <v>199590479332674</v>
      </c>
      <c r="AD570" s="109">
        <f>AD103+AD110</f>
        <v>199329431532301</v>
      </c>
      <c r="AE570" s="109">
        <f>AE103+AE110</f>
        <v>203543669767731</v>
      </c>
      <c r="AF570" s="109">
        <f>AF103+AF110</f>
        <v>207532169682029</v>
      </c>
      <c r="AG570" s="109">
        <f t="shared" si="130"/>
        <v>193441939700909.75</v>
      </c>
      <c r="AH570" s="109">
        <v>207526253785978</v>
      </c>
      <c r="AI570" s="102">
        <v>207526253785978</v>
      </c>
      <c r="AJ570" s="79">
        <f t="shared" si="104"/>
        <v>0</v>
      </c>
    </row>
    <row r="571" spans="1:68">
      <c r="AB571" s="74"/>
      <c r="AC571" s="74"/>
      <c r="AD571" s="74"/>
      <c r="AE571" s="74"/>
      <c r="AF571" s="74"/>
      <c r="AG571" s="74"/>
      <c r="AH571" s="74"/>
    </row>
    <row r="572" spans="1:68">
      <c r="AB572" s="74"/>
      <c r="AC572" s="74"/>
      <c r="AD572" s="74"/>
      <c r="AE572" s="74"/>
      <c r="AF572" s="74"/>
      <c r="AG572" s="74"/>
      <c r="AH572" s="74"/>
    </row>
    <row r="573" spans="1:68">
      <c r="AB573" s="74"/>
      <c r="AC573" s="74"/>
      <c r="AD573" s="74"/>
      <c r="AE573" s="74"/>
      <c r="AF573" s="74"/>
      <c r="AG573" s="74"/>
      <c r="AH573" s="74"/>
    </row>
    <row r="574" spans="1:68">
      <c r="AB574" s="74"/>
      <c r="AC574" s="74"/>
      <c r="AD574" s="74"/>
      <c r="AE574" s="74"/>
      <c r="AF574" s="74"/>
      <c r="AG574" s="74"/>
      <c r="AH574" s="74"/>
    </row>
    <row r="575" spans="1:68">
      <c r="AB575" s="74"/>
      <c r="AC575" s="74"/>
      <c r="AD575" s="74"/>
      <c r="AE575" s="74"/>
      <c r="AF575" s="74"/>
      <c r="AG575" s="74"/>
      <c r="AH575" s="74"/>
    </row>
    <row r="576" spans="1:68">
      <c r="AB576" s="74"/>
      <c r="AC576" s="74"/>
      <c r="AD576" s="74"/>
      <c r="AE576" s="74"/>
      <c r="AF576" s="74"/>
      <c r="AG576" s="74"/>
      <c r="AH576" s="74"/>
    </row>
    <row r="577" spans="28:34">
      <c r="AB577" s="74"/>
      <c r="AC577" s="74"/>
      <c r="AD577" s="74"/>
      <c r="AE577" s="74"/>
      <c r="AF577" s="74"/>
      <c r="AG577" s="74"/>
      <c r="AH577" s="74"/>
    </row>
    <row r="578" spans="28:34">
      <c r="AB578" s="74"/>
      <c r="AC578" s="74"/>
      <c r="AD578" s="74"/>
      <c r="AE578" s="74"/>
      <c r="AF578" s="74"/>
      <c r="AG578" s="74"/>
      <c r="AH578" s="74"/>
    </row>
    <row r="579" spans="28:34">
      <c r="AB579" s="74"/>
      <c r="AC579" s="74"/>
      <c r="AD579" s="74"/>
      <c r="AE579" s="74"/>
      <c r="AF579" s="74"/>
      <c r="AG579" s="74"/>
      <c r="AH579" s="74"/>
    </row>
    <row r="580" spans="28:34">
      <c r="AB580" s="74"/>
      <c r="AC580" s="74"/>
      <c r="AD580" s="74"/>
      <c r="AE580" s="74"/>
      <c r="AF580" s="74"/>
      <c r="AG580" s="74"/>
      <c r="AH580" s="74"/>
    </row>
    <row r="581" spans="28:34">
      <c r="AB581" s="74"/>
      <c r="AC581" s="74"/>
      <c r="AD581" s="74"/>
      <c r="AE581" s="74"/>
      <c r="AF581" s="74"/>
      <c r="AG581" s="74"/>
      <c r="AH581" s="74"/>
    </row>
    <row r="582" spans="28:34">
      <c r="AB582" s="74"/>
      <c r="AC582" s="74"/>
      <c r="AD582" s="74"/>
      <c r="AE582" s="74"/>
      <c r="AF582" s="74"/>
      <c r="AG582" s="74"/>
      <c r="AH582" s="74"/>
    </row>
    <row r="583" spans="28:34">
      <c r="AB583" s="74"/>
      <c r="AC583" s="74"/>
      <c r="AD583" s="74"/>
      <c r="AE583" s="74"/>
      <c r="AF583" s="74"/>
      <c r="AG583" s="74"/>
      <c r="AH583" s="74"/>
    </row>
    <row r="584" spans="28:34">
      <c r="AB584" s="74"/>
      <c r="AC584" s="74"/>
      <c r="AD584" s="74"/>
      <c r="AE584" s="74"/>
      <c r="AF584" s="74"/>
      <c r="AG584" s="74"/>
      <c r="AH584" s="74"/>
    </row>
    <row r="585" spans="28:34">
      <c r="AB585" s="74"/>
      <c r="AC585" s="74"/>
      <c r="AD585" s="74"/>
      <c r="AE585" s="74"/>
      <c r="AF585" s="74"/>
      <c r="AG585" s="74"/>
      <c r="AH585" s="74"/>
    </row>
    <row r="586" spans="28:34">
      <c r="AB586" s="74"/>
      <c r="AC586" s="74"/>
      <c r="AD586" s="74"/>
      <c r="AE586" s="74"/>
      <c r="AF586" s="74"/>
      <c r="AG586" s="74"/>
      <c r="AH586" s="74"/>
    </row>
  </sheetData>
  <phoneticPr fontId="4" type="noConversion"/>
  <pageMargins left="0.7" right="0.7" top="0.75" bottom="0.75" header="0.3" footer="0.3"/>
  <pageSetup paperSize="9" scale="95" orientation="portrait" r:id="rId1"/>
  <rowBreaks count="1" manualBreakCount="1">
    <brk id="66" max="16383" man="1"/>
  </rowBreaks>
  <colBreaks count="2" manualBreakCount="2">
    <brk id="30" max="571" man="1"/>
    <brk id="37" max="5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pageSetUpPr fitToPage="1"/>
  </sheetPr>
  <dimension ref="A1:X82"/>
  <sheetViews>
    <sheetView view="pageBreakPreview" zoomScaleNormal="100" zoomScaleSheetLayoutView="100" workbookViewId="0">
      <selection activeCell="Y26" sqref="Y26"/>
    </sheetView>
  </sheetViews>
  <sheetFormatPr defaultColWidth="9" defaultRowHeight="12"/>
  <cols>
    <col min="1" max="1" width="0.875" style="127" customWidth="1"/>
    <col min="2" max="2" width="27.75" style="185" customWidth="1"/>
    <col min="3" max="3" width="2.625" style="209" customWidth="1"/>
    <col min="4" max="4" width="1.625" style="131" customWidth="1"/>
    <col min="5" max="5" width="0.875" style="131" customWidth="1"/>
    <col min="6" max="6" width="1.125" style="131" customWidth="1"/>
    <col min="7" max="7" width="1" style="131" customWidth="1"/>
    <col min="8" max="8" width="1" style="298" customWidth="1"/>
    <col min="9" max="9" width="24.25" style="131" customWidth="1"/>
    <col min="10" max="14" width="10.625" style="163" hidden="1" customWidth="1"/>
    <col min="15" max="20" width="10.625" style="163" customWidth="1"/>
    <col min="21" max="21" width="10.625" style="326" customWidth="1"/>
    <col min="22" max="22" width="10.625" style="163" customWidth="1"/>
    <col min="23" max="23" width="9" style="163" customWidth="1"/>
    <col min="24" max="16384" width="9" style="131"/>
  </cols>
  <sheetData>
    <row r="1" spans="1:23" ht="10.5" customHeight="1">
      <c r="A1" s="22"/>
      <c r="B1" s="128"/>
      <c r="C1" s="192"/>
      <c r="D1" s="129"/>
      <c r="E1" s="129"/>
      <c r="F1" s="129"/>
      <c r="G1" s="375"/>
      <c r="H1" s="375"/>
      <c r="I1" s="129"/>
      <c r="J1" s="130"/>
      <c r="K1" s="130"/>
      <c r="L1" s="130"/>
      <c r="M1" s="130"/>
      <c r="N1" s="130"/>
      <c r="O1" s="130"/>
      <c r="P1" s="130"/>
      <c r="Q1" s="130"/>
      <c r="R1" s="130"/>
      <c r="S1" s="130"/>
      <c r="T1" s="130"/>
      <c r="U1" s="564"/>
      <c r="V1" s="130"/>
      <c r="W1" s="130"/>
    </row>
    <row r="2" spans="1:23" ht="15" customHeight="1">
      <c r="A2" s="22"/>
      <c r="B2" s="132"/>
      <c r="C2" s="193"/>
      <c r="D2" s="687" t="s">
        <v>1043</v>
      </c>
      <c r="E2" s="133"/>
      <c r="F2" s="133"/>
      <c r="G2" s="373"/>
      <c r="H2" s="373"/>
      <c r="I2" s="133"/>
      <c r="J2" s="134"/>
      <c r="K2" s="134"/>
      <c r="L2" s="134"/>
      <c r="M2" s="134"/>
      <c r="N2" s="134"/>
      <c r="O2" s="134"/>
      <c r="P2" s="134"/>
      <c r="Q2" s="134"/>
      <c r="R2" s="134"/>
      <c r="S2" s="134"/>
      <c r="T2" s="134"/>
      <c r="U2" s="192"/>
      <c r="V2" s="134"/>
      <c r="W2" s="134"/>
    </row>
    <row r="3" spans="1:23" s="598" customFormat="1" ht="4.5" customHeight="1">
      <c r="A3" s="602"/>
      <c r="B3" s="597"/>
      <c r="C3" s="606"/>
      <c r="D3" s="603"/>
      <c r="J3" s="604"/>
      <c r="K3" s="604"/>
      <c r="L3" s="604"/>
      <c r="M3" s="604"/>
      <c r="N3" s="604"/>
      <c r="O3" s="604"/>
      <c r="P3" s="604"/>
      <c r="Q3" s="604"/>
      <c r="R3" s="604"/>
      <c r="S3" s="604"/>
      <c r="T3" s="604"/>
      <c r="U3" s="604"/>
      <c r="V3" s="604"/>
      <c r="W3" s="604"/>
    </row>
    <row r="4" spans="1:23" s="642" customFormat="1" ht="20.100000000000001" customHeight="1">
      <c r="A4" s="640"/>
      <c r="B4" s="641"/>
      <c r="C4" s="657"/>
      <c r="D4" s="643"/>
      <c r="J4" s="600" t="s">
        <v>708</v>
      </c>
      <c r="K4" s="600" t="s">
        <v>727</v>
      </c>
      <c r="L4" s="600" t="s">
        <v>735</v>
      </c>
      <c r="M4" s="600" t="s">
        <v>739</v>
      </c>
      <c r="N4" s="600" t="s">
        <v>742</v>
      </c>
      <c r="O4" s="600" t="s">
        <v>770</v>
      </c>
      <c r="P4" s="600" t="s">
        <v>777</v>
      </c>
      <c r="Q4" s="600" t="s">
        <v>789</v>
      </c>
      <c r="R4" s="600" t="s">
        <v>790</v>
      </c>
      <c r="S4" s="600" t="s">
        <v>788</v>
      </c>
      <c r="T4" s="600" t="s">
        <v>1032</v>
      </c>
      <c r="U4" s="600" t="s">
        <v>1191</v>
      </c>
      <c r="V4" s="601" t="s">
        <v>5</v>
      </c>
      <c r="W4" s="972" t="s">
        <v>1148</v>
      </c>
    </row>
    <row r="5" spans="1:23" s="133" customFormat="1" ht="8.25" customHeight="1">
      <c r="A5" s="5"/>
      <c r="B5" s="139"/>
      <c r="C5" s="193"/>
      <c r="G5" s="373"/>
      <c r="H5" s="373"/>
      <c r="J5" s="140"/>
      <c r="K5" s="140"/>
      <c r="L5" s="140"/>
      <c r="M5" s="140"/>
      <c r="N5" s="140"/>
      <c r="O5" s="140"/>
      <c r="P5" s="140"/>
      <c r="Q5" s="140"/>
      <c r="R5" s="140"/>
      <c r="S5" s="140"/>
      <c r="T5" s="140"/>
      <c r="U5" s="140"/>
      <c r="V5" s="141"/>
      <c r="W5" s="141"/>
    </row>
    <row r="6" spans="1:23" s="133" customFormat="1" ht="15" customHeight="1">
      <c r="A6" s="187" t="s">
        <v>58</v>
      </c>
      <c r="B6" s="188"/>
      <c r="C6" s="193"/>
      <c r="D6" s="607" t="s">
        <v>93</v>
      </c>
      <c r="E6" s="131"/>
      <c r="F6" s="131"/>
      <c r="G6" s="210"/>
      <c r="H6" s="298"/>
      <c r="I6" s="131"/>
      <c r="J6" s="131"/>
      <c r="K6" s="131"/>
      <c r="L6" s="131"/>
      <c r="M6" s="131"/>
      <c r="N6" s="131"/>
      <c r="O6" s="131"/>
      <c r="P6" s="131"/>
      <c r="Q6" s="131"/>
      <c r="R6" s="131"/>
      <c r="S6" s="194"/>
      <c r="T6" s="194"/>
      <c r="U6" s="194"/>
      <c r="V6" s="144"/>
      <c r="W6" s="608" t="s">
        <v>740</v>
      </c>
    </row>
    <row r="7" spans="1:23" ht="15" customHeight="1">
      <c r="A7" s="189"/>
      <c r="B7" s="190"/>
      <c r="C7" s="195"/>
      <c r="D7" s="607"/>
      <c r="E7" s="448" t="s">
        <v>1093</v>
      </c>
      <c r="F7" s="448"/>
      <c r="G7" s="446"/>
      <c r="H7" s="455"/>
      <c r="I7" s="446"/>
      <c r="J7" s="447"/>
      <c r="K7" s="447"/>
      <c r="L7" s="447"/>
      <c r="M7" s="447"/>
      <c r="N7" s="447"/>
      <c r="O7" s="940"/>
      <c r="P7" s="940"/>
      <c r="Q7" s="940"/>
      <c r="R7" s="941"/>
      <c r="S7" s="941"/>
      <c r="T7" s="474">
        <v>1725.4580000000001</v>
      </c>
      <c r="U7" s="1355">
        <v>1816.7650000000001</v>
      </c>
      <c r="V7" s="1234">
        <f>ROUND(U7,0)/ROUND(T7,0)-1</f>
        <v>5.3333333333333233E-2</v>
      </c>
      <c r="W7" s="1163" t="s">
        <v>1105</v>
      </c>
    </row>
    <row r="8" spans="1:23" ht="15" customHeight="1">
      <c r="A8" s="689" t="s">
        <v>1066</v>
      </c>
      <c r="B8" s="691"/>
      <c r="C8" s="195"/>
      <c r="D8" s="196"/>
      <c r="F8" s="554" t="s">
        <v>1094</v>
      </c>
      <c r="G8" s="554"/>
      <c r="H8" s="554"/>
      <c r="I8" s="554"/>
      <c r="J8" s="201"/>
      <c r="K8" s="202"/>
      <c r="L8" s="202"/>
      <c r="M8" s="202"/>
      <c r="N8" s="202"/>
      <c r="O8" s="942"/>
      <c r="P8" s="942"/>
      <c r="Q8" s="942"/>
      <c r="R8" s="943"/>
      <c r="S8" s="943"/>
      <c r="T8" s="836">
        <v>1454.5909999999999</v>
      </c>
      <c r="U8" s="844">
        <v>1476.2800000000002</v>
      </c>
      <c r="V8" s="1176">
        <f t="shared" ref="V8:V23" si="0">ROUND(U8,0)/ROUND(T8,0)-1</f>
        <v>1.4432989690721598E-2</v>
      </c>
      <c r="W8" s="1164" t="s">
        <v>1105</v>
      </c>
    </row>
    <row r="9" spans="1:23" ht="15" customHeight="1">
      <c r="A9" s="191"/>
      <c r="B9" s="692" t="s">
        <v>1067</v>
      </c>
      <c r="C9" s="195"/>
      <c r="D9" s="196"/>
      <c r="E9" s="298"/>
      <c r="F9" s="554"/>
      <c r="G9" s="554" t="s">
        <v>1178</v>
      </c>
      <c r="H9" s="554"/>
      <c r="I9" s="554"/>
      <c r="J9" s="321"/>
      <c r="K9" s="357"/>
      <c r="L9" s="357"/>
      <c r="M9" s="357"/>
      <c r="N9" s="357"/>
      <c r="O9" s="942"/>
      <c r="P9" s="942"/>
      <c r="Q9" s="942"/>
      <c r="R9" s="943"/>
      <c r="S9" s="943"/>
      <c r="T9" s="834">
        <v>2603.7339999999999</v>
      </c>
      <c r="U9" s="846">
        <v>2673.9</v>
      </c>
      <c r="V9" s="1176">
        <f t="shared" si="0"/>
        <v>2.6881720430107503E-2</v>
      </c>
      <c r="W9" s="1164" t="s">
        <v>1105</v>
      </c>
    </row>
    <row r="10" spans="1:23" ht="15" customHeight="1">
      <c r="A10" s="191"/>
      <c r="B10" s="921" t="s">
        <v>1068</v>
      </c>
      <c r="C10" s="195"/>
      <c r="D10" s="199"/>
      <c r="E10" s="298"/>
      <c r="F10" s="554"/>
      <c r="G10" s="554" t="s">
        <v>1179</v>
      </c>
      <c r="H10" s="554"/>
      <c r="I10" s="554"/>
      <c r="J10" s="321"/>
      <c r="K10" s="357"/>
      <c r="L10" s="357"/>
      <c r="M10" s="357"/>
      <c r="N10" s="357"/>
      <c r="O10" s="942"/>
      <c r="P10" s="942"/>
      <c r="Q10" s="942"/>
      <c r="R10" s="943"/>
      <c r="S10" s="943"/>
      <c r="T10" s="834">
        <v>1149.143</v>
      </c>
      <c r="U10" s="846">
        <v>1197.6199999999999</v>
      </c>
      <c r="V10" s="1176">
        <f t="shared" si="0"/>
        <v>4.2645778938207091E-2</v>
      </c>
      <c r="W10" s="1164" t="s">
        <v>1105</v>
      </c>
    </row>
    <row r="11" spans="1:23" ht="15" customHeight="1">
      <c r="A11" s="690"/>
      <c r="B11" s="692" t="s">
        <v>1069</v>
      </c>
      <c r="C11" s="195"/>
      <c r="D11" s="200"/>
      <c r="F11" s="131" t="s">
        <v>808</v>
      </c>
      <c r="I11" s="210"/>
      <c r="J11" s="196"/>
      <c r="K11" s="198"/>
      <c r="L11" s="198"/>
      <c r="M11" s="198"/>
      <c r="N11" s="198"/>
      <c r="O11" s="944"/>
      <c r="P11" s="944"/>
      <c r="Q11" s="944"/>
      <c r="R11" s="945"/>
      <c r="S11" s="945"/>
      <c r="T11" s="702">
        <v>270.86700000000019</v>
      </c>
      <c r="U11" s="703">
        <v>340.48500000000001</v>
      </c>
      <c r="V11" s="1229">
        <f t="shared" si="0"/>
        <v>0.25461254612546136</v>
      </c>
      <c r="W11" s="1165" t="s">
        <v>1105</v>
      </c>
    </row>
    <row r="12" spans="1:23" ht="15" customHeight="1">
      <c r="A12" s="690"/>
      <c r="B12" s="692" t="s">
        <v>1070</v>
      </c>
      <c r="C12" s="195"/>
      <c r="D12" s="196"/>
      <c r="G12" s="210"/>
      <c r="H12" s="131" t="s">
        <v>102</v>
      </c>
      <c r="J12" s="198"/>
      <c r="K12" s="198"/>
      <c r="L12" s="198"/>
      <c r="M12" s="198"/>
      <c r="N12" s="198"/>
      <c r="O12" s="944"/>
      <c r="P12" s="944"/>
      <c r="Q12" s="944"/>
      <c r="R12" s="945"/>
      <c r="S12" s="945"/>
      <c r="T12" s="722">
        <v>275.00099999999998</v>
      </c>
      <c r="U12" s="956">
        <v>285.08899999999994</v>
      </c>
      <c r="V12" s="1229">
        <f t="shared" si="0"/>
        <v>3.6363636363636376E-2</v>
      </c>
      <c r="W12" s="1165" t="s">
        <v>1105</v>
      </c>
    </row>
    <row r="13" spans="1:23" ht="15" customHeight="1">
      <c r="A13" s="690"/>
      <c r="B13" s="692" t="s">
        <v>1071</v>
      </c>
      <c r="C13" s="195"/>
      <c r="D13" s="459"/>
      <c r="E13" s="298"/>
      <c r="F13" s="298"/>
      <c r="G13" s="298"/>
      <c r="I13" s="298" t="s">
        <v>1180</v>
      </c>
      <c r="J13" s="384"/>
      <c r="K13" s="384"/>
      <c r="L13" s="384"/>
      <c r="M13" s="384"/>
      <c r="N13" s="384"/>
      <c r="O13" s="944"/>
      <c r="P13" s="944"/>
      <c r="Q13" s="944"/>
      <c r="R13" s="945"/>
      <c r="S13" s="945"/>
      <c r="T13" s="722">
        <v>411.56099999999998</v>
      </c>
      <c r="U13" s="956">
        <v>436.68</v>
      </c>
      <c r="V13" s="1229">
        <f t="shared" si="0"/>
        <v>6.0679611650485521E-2</v>
      </c>
      <c r="W13" s="1165" t="s">
        <v>1105</v>
      </c>
    </row>
    <row r="14" spans="1:23" ht="15" customHeight="1">
      <c r="A14" s="690"/>
      <c r="B14" s="692" t="s">
        <v>1072</v>
      </c>
      <c r="C14" s="195"/>
      <c r="D14" s="459"/>
      <c r="E14" s="298"/>
      <c r="F14" s="298"/>
      <c r="G14" s="298"/>
      <c r="I14" s="298" t="s">
        <v>1181</v>
      </c>
      <c r="J14" s="384"/>
      <c r="K14" s="384"/>
      <c r="L14" s="384"/>
      <c r="M14" s="384"/>
      <c r="N14" s="384"/>
      <c r="O14" s="944"/>
      <c r="P14" s="944"/>
      <c r="Q14" s="944"/>
      <c r="R14" s="945"/>
      <c r="S14" s="945"/>
      <c r="T14" s="722">
        <v>136.56</v>
      </c>
      <c r="U14" s="956">
        <v>151.59100000000001</v>
      </c>
      <c r="V14" s="1229">
        <f t="shared" si="0"/>
        <v>0.10948905109489049</v>
      </c>
      <c r="W14" s="1165" t="s">
        <v>1105</v>
      </c>
    </row>
    <row r="15" spans="1:23" ht="15" customHeight="1">
      <c r="A15" s="690"/>
      <c r="B15" s="692" t="s">
        <v>1073</v>
      </c>
      <c r="C15" s="195"/>
      <c r="D15" s="459"/>
      <c r="E15" s="448" t="s">
        <v>809</v>
      </c>
      <c r="F15" s="448"/>
      <c r="G15" s="446"/>
      <c r="H15" s="455"/>
      <c r="I15" s="446"/>
      <c r="J15" s="447"/>
      <c r="K15" s="447"/>
      <c r="L15" s="447"/>
      <c r="M15" s="447"/>
      <c r="N15" s="447"/>
      <c r="O15" s="940"/>
      <c r="P15" s="940"/>
      <c r="Q15" s="940"/>
      <c r="R15" s="941"/>
      <c r="S15" s="941"/>
      <c r="T15" s="474">
        <v>831.452</v>
      </c>
      <c r="U15" s="1355">
        <v>864.33400000000006</v>
      </c>
      <c r="V15" s="1234">
        <f t="shared" si="0"/>
        <v>3.971119133573997E-2</v>
      </c>
      <c r="W15" s="1163" t="s">
        <v>1105</v>
      </c>
    </row>
    <row r="16" spans="1:23" ht="15" customHeight="1">
      <c r="A16" s="690"/>
      <c r="B16" s="692" t="s">
        <v>1074</v>
      </c>
      <c r="C16" s="195"/>
      <c r="D16" s="459"/>
      <c r="E16" s="165" t="s">
        <v>810</v>
      </c>
      <c r="G16" s="196"/>
      <c r="H16" s="842"/>
      <c r="I16" s="196"/>
      <c r="J16" s="198"/>
      <c r="K16" s="198"/>
      <c r="L16" s="198"/>
      <c r="M16" s="198"/>
      <c r="N16" s="198"/>
      <c r="O16" s="944"/>
      <c r="P16" s="944"/>
      <c r="Q16" s="944"/>
      <c r="R16" s="945"/>
      <c r="S16" s="945"/>
      <c r="T16" s="722">
        <v>894.00600000000009</v>
      </c>
      <c r="U16" s="956">
        <v>952.43100000000004</v>
      </c>
      <c r="V16" s="1229">
        <f t="shared" si="0"/>
        <v>6.487695749440725E-2</v>
      </c>
      <c r="W16" s="1165" t="s">
        <v>1105</v>
      </c>
    </row>
    <row r="17" spans="1:23" ht="15" customHeight="1">
      <c r="A17" s="690"/>
      <c r="B17" s="692" t="s">
        <v>1075</v>
      </c>
      <c r="C17" s="195"/>
      <c r="D17" s="459"/>
      <c r="E17" s="449" t="s">
        <v>1250</v>
      </c>
      <c r="F17" s="449"/>
      <c r="G17" s="450"/>
      <c r="H17" s="450"/>
      <c r="I17" s="450"/>
      <c r="J17" s="451"/>
      <c r="K17" s="451"/>
      <c r="L17" s="451"/>
      <c r="M17" s="451"/>
      <c r="N17" s="451"/>
      <c r="O17" s="946"/>
      <c r="P17" s="946"/>
      <c r="Q17" s="946"/>
      <c r="R17" s="947"/>
      <c r="S17" s="947"/>
      <c r="T17" s="701">
        <v>60.006999999999998</v>
      </c>
      <c r="U17" s="957">
        <v>76.525000000000006</v>
      </c>
      <c r="V17" s="1235">
        <f t="shared" si="0"/>
        <v>0.28333333333333344</v>
      </c>
      <c r="W17" s="1166" t="s">
        <v>1105</v>
      </c>
    </row>
    <row r="18" spans="1:23" ht="15" customHeight="1">
      <c r="A18" s="690"/>
      <c r="B18" s="692" t="s">
        <v>1076</v>
      </c>
      <c r="C18" s="195"/>
      <c r="D18" s="459"/>
      <c r="E18" s="165" t="s">
        <v>19</v>
      </c>
      <c r="G18" s="201"/>
      <c r="H18" s="321"/>
      <c r="I18" s="201"/>
      <c r="J18" s="202"/>
      <c r="K18" s="202"/>
      <c r="L18" s="202"/>
      <c r="M18" s="202"/>
      <c r="N18" s="202"/>
      <c r="O18" s="942"/>
      <c r="P18" s="942"/>
      <c r="Q18" s="942"/>
      <c r="R18" s="943"/>
      <c r="S18" s="943"/>
      <c r="T18" s="836">
        <v>833.99900000000014</v>
      </c>
      <c r="U18" s="844">
        <v>875.90599999999984</v>
      </c>
      <c r="V18" s="1229">
        <f t="shared" si="0"/>
        <v>5.0359712230215736E-2</v>
      </c>
      <c r="W18" s="1165" t="s">
        <v>1105</v>
      </c>
    </row>
    <row r="19" spans="1:23" ht="15" customHeight="1">
      <c r="A19" s="191"/>
      <c r="B19" s="692" t="s">
        <v>1077</v>
      </c>
      <c r="C19" s="195"/>
      <c r="D19" s="459"/>
      <c r="E19" s="442" t="s">
        <v>811</v>
      </c>
      <c r="F19" s="442"/>
      <c r="G19" s="443"/>
      <c r="H19" s="1332"/>
      <c r="I19" s="443"/>
      <c r="J19" s="444"/>
      <c r="K19" s="444"/>
      <c r="L19" s="444"/>
      <c r="M19" s="444"/>
      <c r="N19" s="444"/>
      <c r="O19" s="948"/>
      <c r="P19" s="948"/>
      <c r="Q19" s="948"/>
      <c r="R19" s="949"/>
      <c r="S19" s="949"/>
      <c r="T19" s="904">
        <v>-8.1890000000000001</v>
      </c>
      <c r="U19" s="981">
        <v>25.724</v>
      </c>
      <c r="V19" s="1450" t="s">
        <v>1323</v>
      </c>
      <c r="W19" s="1167" t="s">
        <v>1105</v>
      </c>
    </row>
    <row r="20" spans="1:23" ht="15" customHeight="1">
      <c r="A20" s="690"/>
      <c r="B20" s="692" t="s">
        <v>1078</v>
      </c>
      <c r="C20" s="195"/>
      <c r="D20" s="459"/>
      <c r="E20" s="156" t="s">
        <v>9</v>
      </c>
      <c r="F20" s="156"/>
      <c r="G20" s="453"/>
      <c r="H20" s="453"/>
      <c r="I20" s="453"/>
      <c r="J20" s="454"/>
      <c r="K20" s="454"/>
      <c r="L20" s="454"/>
      <c r="M20" s="454"/>
      <c r="N20" s="454"/>
      <c r="O20" s="950"/>
      <c r="P20" s="950"/>
      <c r="Q20" s="950"/>
      <c r="R20" s="951"/>
      <c r="S20" s="951"/>
      <c r="T20" s="834">
        <v>825.81000000000017</v>
      </c>
      <c r="U20" s="846">
        <v>901.62999999999988</v>
      </c>
      <c r="V20" s="1176">
        <f t="shared" si="0"/>
        <v>9.2009685230024285E-2</v>
      </c>
      <c r="W20" s="1168" t="s">
        <v>1105</v>
      </c>
    </row>
    <row r="21" spans="1:23" ht="15" customHeight="1">
      <c r="A21" s="690"/>
      <c r="B21" s="692" t="s">
        <v>1079</v>
      </c>
      <c r="C21" s="195"/>
      <c r="D21" s="459"/>
      <c r="E21" s="449" t="s">
        <v>10</v>
      </c>
      <c r="F21" s="449"/>
      <c r="G21" s="203"/>
      <c r="H21" s="203"/>
      <c r="I21" s="203"/>
      <c r="J21" s="204"/>
      <c r="K21" s="204"/>
      <c r="L21" s="204"/>
      <c r="M21" s="204"/>
      <c r="N21" s="204"/>
      <c r="O21" s="952"/>
      <c r="P21" s="952"/>
      <c r="Q21" s="952"/>
      <c r="R21" s="953"/>
      <c r="S21" s="953"/>
      <c r="T21" s="835">
        <v>211.28100000000001</v>
      </c>
      <c r="U21" s="894">
        <v>244.88499999999999</v>
      </c>
      <c r="V21" s="1235">
        <f t="shared" si="0"/>
        <v>0.16113744075829395</v>
      </c>
      <c r="W21" s="1169" t="s">
        <v>1105</v>
      </c>
    </row>
    <row r="22" spans="1:23" ht="15" customHeight="1">
      <c r="A22" s="690"/>
      <c r="B22" s="692" t="s">
        <v>1080</v>
      </c>
      <c r="C22" s="195"/>
      <c r="D22" s="205"/>
      <c r="E22" s="445" t="s">
        <v>6</v>
      </c>
      <c r="F22" s="445"/>
      <c r="G22" s="455"/>
      <c r="H22" s="455"/>
      <c r="I22" s="455"/>
      <c r="J22" s="447"/>
      <c r="K22" s="447"/>
      <c r="L22" s="447"/>
      <c r="M22" s="447"/>
      <c r="N22" s="447"/>
      <c r="O22" s="940"/>
      <c r="P22" s="940"/>
      <c r="Q22" s="940"/>
      <c r="R22" s="941"/>
      <c r="S22" s="941"/>
      <c r="T22" s="474">
        <v>614.52900000000022</v>
      </c>
      <c r="U22" s="1355">
        <v>656.74499999999989</v>
      </c>
      <c r="V22" s="1234">
        <f t="shared" si="0"/>
        <v>6.8292682926829329E-2</v>
      </c>
      <c r="W22" s="1163" t="s">
        <v>1105</v>
      </c>
    </row>
    <row r="23" spans="1:23" ht="15" customHeight="1">
      <c r="A23" s="690"/>
      <c r="B23" s="692" t="s">
        <v>1081</v>
      </c>
      <c r="C23" s="195"/>
      <c r="E23" s="445"/>
      <c r="F23" s="445" t="s">
        <v>1248</v>
      </c>
      <c r="G23" s="455"/>
      <c r="H23" s="455"/>
      <c r="I23" s="455"/>
      <c r="J23" s="447"/>
      <c r="K23" s="447"/>
      <c r="L23" s="447"/>
      <c r="M23" s="447"/>
      <c r="N23" s="447"/>
      <c r="O23" s="940"/>
      <c r="P23" s="940"/>
      <c r="Q23" s="940"/>
      <c r="R23" s="941"/>
      <c r="S23" s="941"/>
      <c r="T23" s="474">
        <v>568.68900000000019</v>
      </c>
      <c r="U23" s="1355">
        <v>610.3599999999999</v>
      </c>
      <c r="V23" s="1234">
        <f t="shared" si="0"/>
        <v>7.2056239015817258E-2</v>
      </c>
      <c r="W23" s="1163" t="s">
        <v>1105</v>
      </c>
    </row>
    <row r="24" spans="1:23" ht="15" customHeight="1" thickBot="1">
      <c r="A24" s="690"/>
      <c r="B24" s="692" t="s">
        <v>1082</v>
      </c>
      <c r="C24" s="195"/>
      <c r="D24" s="196"/>
      <c r="E24" s="456"/>
      <c r="F24" s="456" t="s">
        <v>1249</v>
      </c>
      <c r="G24" s="457"/>
      <c r="H24" s="1333"/>
      <c r="I24" s="457"/>
      <c r="J24" s="458"/>
      <c r="K24" s="458"/>
      <c r="L24" s="458"/>
      <c r="M24" s="458"/>
      <c r="N24" s="458"/>
      <c r="O24" s="954"/>
      <c r="P24" s="954"/>
      <c r="Q24" s="954"/>
      <c r="R24" s="955"/>
      <c r="S24" s="955"/>
      <c r="T24" s="529">
        <v>45.84</v>
      </c>
      <c r="U24" s="1448">
        <v>46.384999999999998</v>
      </c>
      <c r="V24" s="1177" t="s">
        <v>1323</v>
      </c>
      <c r="W24" s="1170" t="s">
        <v>1105</v>
      </c>
    </row>
    <row r="25" spans="1:23" ht="15" customHeight="1">
      <c r="A25" s="690"/>
      <c r="B25" s="692" t="s">
        <v>1247</v>
      </c>
      <c r="C25" s="195"/>
      <c r="D25" s="196"/>
      <c r="E25" s="554"/>
      <c r="F25" s="554"/>
      <c r="G25" s="321"/>
      <c r="H25" s="321"/>
      <c r="I25" s="321"/>
      <c r="J25" s="357"/>
      <c r="K25" s="357"/>
      <c r="L25" s="357"/>
      <c r="M25" s="357"/>
      <c r="N25" s="357"/>
      <c r="O25" s="357"/>
      <c r="P25" s="357"/>
      <c r="Q25" s="357"/>
      <c r="R25" s="484"/>
      <c r="S25" s="484"/>
      <c r="T25" s="836"/>
      <c r="U25" s="836"/>
      <c r="V25" s="179"/>
      <c r="W25" s="179"/>
    </row>
    <row r="26" spans="1:23" ht="15" customHeight="1">
      <c r="A26" s="690"/>
      <c r="B26" s="692" t="s">
        <v>1083</v>
      </c>
      <c r="C26" s="195"/>
      <c r="D26" s="842"/>
      <c r="E26" s="554"/>
      <c r="F26" s="554"/>
      <c r="G26" s="321"/>
      <c r="H26" s="321"/>
      <c r="I26" s="357"/>
      <c r="J26" s="357"/>
      <c r="K26" s="484"/>
      <c r="L26" s="484"/>
      <c r="M26" s="455"/>
      <c r="N26" s="357"/>
      <c r="O26" s="357"/>
      <c r="P26" s="357"/>
      <c r="Q26" s="357"/>
      <c r="R26" s="484"/>
      <c r="S26" s="484"/>
      <c r="T26" s="836"/>
      <c r="U26" s="836"/>
      <c r="V26" s="179"/>
      <c r="W26" s="179"/>
    </row>
    <row r="27" spans="1:23" s="298" customFormat="1" ht="15" customHeight="1">
      <c r="A27" s="690"/>
      <c r="B27" s="692"/>
      <c r="C27" s="195"/>
      <c r="D27" s="842"/>
      <c r="E27" s="554"/>
      <c r="F27" s="554"/>
      <c r="G27" s="321"/>
      <c r="H27" s="321"/>
      <c r="I27" s="321"/>
      <c r="J27" s="357"/>
      <c r="K27" s="357"/>
      <c r="L27" s="357"/>
      <c r="M27" s="357"/>
      <c r="N27" s="357"/>
      <c r="O27" s="357"/>
      <c r="P27" s="357"/>
      <c r="Q27" s="357"/>
      <c r="R27" s="484"/>
      <c r="S27" s="484"/>
      <c r="T27" s="836"/>
      <c r="U27" s="836"/>
      <c r="V27" s="179"/>
      <c r="W27" s="179"/>
    </row>
    <row r="28" spans="1:23" s="298" customFormat="1" ht="15" customHeight="1">
      <c r="A28" s="690"/>
      <c r="B28" s="692"/>
      <c r="C28" s="195"/>
      <c r="D28" s="842"/>
      <c r="E28" s="554"/>
      <c r="F28" s="554"/>
      <c r="G28" s="321"/>
      <c r="H28" s="321"/>
      <c r="I28" s="321"/>
      <c r="J28" s="357"/>
      <c r="K28" s="357"/>
      <c r="L28" s="357"/>
      <c r="M28" s="357"/>
      <c r="N28" s="357"/>
      <c r="O28" s="357"/>
      <c r="P28" s="357"/>
      <c r="Q28" s="357"/>
      <c r="R28" s="484"/>
      <c r="S28" s="484"/>
      <c r="T28" s="836"/>
      <c r="U28" s="836"/>
      <c r="V28" s="179"/>
      <c r="W28" s="179"/>
    </row>
    <row r="29" spans="1:23" s="298" customFormat="1" ht="15" customHeight="1">
      <c r="A29" s="690"/>
      <c r="B29" s="692"/>
      <c r="C29" s="195"/>
      <c r="D29" s="842"/>
      <c r="E29" s="554"/>
      <c r="F29" s="554"/>
      <c r="G29" s="321"/>
      <c r="H29" s="321"/>
      <c r="I29" s="321"/>
      <c r="J29" s="357"/>
      <c r="K29" s="357"/>
      <c r="L29" s="357"/>
      <c r="M29" s="357"/>
      <c r="N29" s="357"/>
      <c r="O29" s="357"/>
      <c r="P29" s="357"/>
      <c r="Q29" s="357"/>
      <c r="R29" s="484"/>
      <c r="S29" s="484"/>
      <c r="T29" s="836"/>
      <c r="U29" s="836"/>
      <c r="V29" s="179"/>
      <c r="W29" s="179"/>
    </row>
    <row r="30" spans="1:23" s="298" customFormat="1" ht="15" customHeight="1">
      <c r="A30" s="690"/>
      <c r="B30" s="692"/>
      <c r="C30" s="195"/>
      <c r="D30" s="842"/>
      <c r="E30" s="554"/>
      <c r="F30" s="554"/>
      <c r="G30" s="321"/>
      <c r="H30" s="321"/>
      <c r="I30" s="321"/>
      <c r="J30" s="357"/>
      <c r="K30" s="357"/>
      <c r="L30" s="357"/>
      <c r="M30" s="357"/>
      <c r="N30" s="357"/>
      <c r="O30" s="357"/>
      <c r="P30" s="357"/>
      <c r="Q30" s="357"/>
      <c r="R30" s="484"/>
      <c r="S30" s="484"/>
      <c r="T30" s="836"/>
      <c r="U30" s="836"/>
      <c r="V30" s="179"/>
      <c r="W30" s="179"/>
    </row>
    <row r="31" spans="1:23" s="298" customFormat="1" ht="15" customHeight="1">
      <c r="A31" s="690"/>
      <c r="B31" s="692"/>
      <c r="C31" s="195"/>
      <c r="D31" s="842"/>
      <c r="E31" s="554"/>
      <c r="F31" s="554"/>
      <c r="G31" s="321"/>
      <c r="H31" s="321"/>
      <c r="I31" s="321"/>
      <c r="J31" s="357"/>
      <c r="K31" s="357"/>
      <c r="L31" s="357"/>
      <c r="M31" s="357"/>
      <c r="N31" s="357"/>
      <c r="O31" s="357"/>
      <c r="P31" s="357"/>
      <c r="Q31" s="357"/>
      <c r="R31" s="484"/>
      <c r="S31" s="484"/>
      <c r="T31" s="836"/>
      <c r="U31" s="836"/>
      <c r="V31" s="179"/>
      <c r="W31" s="179"/>
    </row>
    <row r="32" spans="1:23" s="298" customFormat="1" ht="15" customHeight="1">
      <c r="A32" s="690"/>
      <c r="B32" s="692"/>
      <c r="C32" s="195"/>
      <c r="D32" s="842"/>
      <c r="E32" s="554"/>
      <c r="F32" s="554"/>
      <c r="G32" s="321"/>
      <c r="H32" s="321"/>
      <c r="I32" s="321"/>
      <c r="J32" s="357"/>
      <c r="K32" s="357"/>
      <c r="L32" s="357"/>
      <c r="M32" s="357"/>
      <c r="N32" s="357"/>
      <c r="O32" s="357"/>
      <c r="P32" s="357"/>
      <c r="Q32" s="357"/>
      <c r="R32" s="484"/>
      <c r="S32" s="484"/>
      <c r="T32" s="836"/>
      <c r="U32" s="836"/>
      <c r="V32" s="179"/>
      <c r="W32" s="179"/>
    </row>
    <row r="33" spans="1:24" s="298" customFormat="1" ht="15" customHeight="1">
      <c r="A33" s="690"/>
      <c r="B33" s="692"/>
      <c r="C33" s="195"/>
      <c r="D33" s="842"/>
      <c r="E33" s="554"/>
      <c r="F33" s="554"/>
      <c r="G33" s="321"/>
      <c r="H33" s="321"/>
      <c r="I33" s="321"/>
      <c r="J33" s="357"/>
      <c r="K33" s="357"/>
      <c r="L33" s="357"/>
      <c r="M33" s="357"/>
      <c r="N33" s="357"/>
      <c r="O33" s="357"/>
      <c r="P33" s="357"/>
      <c r="Q33" s="357"/>
      <c r="R33" s="484"/>
      <c r="S33" s="484"/>
      <c r="T33" s="836"/>
      <c r="U33" s="836"/>
      <c r="V33" s="179"/>
      <c r="W33" s="179"/>
    </row>
    <row r="34" spans="1:24" ht="15" customHeight="1">
      <c r="A34" s="189"/>
      <c r="B34" s="153"/>
      <c r="C34" s="195"/>
      <c r="D34" s="842"/>
      <c r="E34" s="554"/>
      <c r="F34" s="554"/>
      <c r="G34" s="321"/>
      <c r="H34" s="321"/>
      <c r="I34" s="321"/>
      <c r="J34" s="357"/>
      <c r="K34" s="357"/>
      <c r="L34" s="357"/>
      <c r="M34" s="357"/>
      <c r="N34" s="357"/>
      <c r="O34" s="357"/>
      <c r="P34" s="357"/>
      <c r="Q34" s="357"/>
      <c r="R34" s="484"/>
      <c r="S34" s="484"/>
      <c r="T34" s="836"/>
      <c r="U34" s="836"/>
      <c r="V34" s="179"/>
      <c r="W34" s="179"/>
    </row>
    <row r="35" spans="1:24" ht="15" customHeight="1">
      <c r="A35" s="189"/>
      <c r="B35" s="153"/>
      <c r="C35" s="195"/>
      <c r="D35" s="842"/>
      <c r="E35" s="554"/>
      <c r="F35" s="554"/>
      <c r="G35" s="321"/>
      <c r="H35" s="321"/>
      <c r="I35" s="321"/>
      <c r="J35" s="357"/>
      <c r="K35" s="357"/>
      <c r="L35" s="357"/>
      <c r="M35" s="357"/>
      <c r="N35" s="357"/>
      <c r="O35" s="357"/>
      <c r="P35" s="357"/>
      <c r="Q35" s="357"/>
      <c r="R35" s="484"/>
      <c r="S35" s="484"/>
      <c r="T35" s="836"/>
      <c r="U35" s="836"/>
      <c r="V35" s="179"/>
      <c r="W35" s="179"/>
    </row>
    <row r="36" spans="1:24" ht="15" customHeight="1">
      <c r="A36" s="7"/>
      <c r="B36" s="150"/>
      <c r="D36" s="842"/>
      <c r="E36" s="554"/>
      <c r="F36" s="554"/>
      <c r="G36" s="321"/>
      <c r="H36" s="321"/>
      <c r="I36" s="321"/>
      <c r="J36" s="357"/>
      <c r="K36" s="357"/>
      <c r="L36" s="357"/>
      <c r="M36" s="357"/>
      <c r="N36" s="357"/>
      <c r="O36" s="357"/>
      <c r="P36" s="357"/>
      <c r="Q36" s="357"/>
      <c r="R36" s="484"/>
      <c r="S36" s="484"/>
      <c r="T36" s="836"/>
      <c r="U36" s="836"/>
      <c r="V36" s="179"/>
      <c r="W36" s="179"/>
    </row>
    <row r="37" spans="1:24" ht="15" customHeight="1">
      <c r="A37" s="257"/>
      <c r="B37" s="269"/>
      <c r="D37" s="842"/>
      <c r="E37" s="554"/>
      <c r="F37" s="554"/>
      <c r="G37" s="321"/>
      <c r="H37" s="321"/>
      <c r="I37" s="321"/>
      <c r="J37" s="357"/>
      <c r="K37" s="357"/>
      <c r="L37" s="357"/>
      <c r="M37" s="357"/>
      <c r="N37" s="357"/>
      <c r="O37" s="357"/>
      <c r="P37" s="357"/>
      <c r="Q37" s="357"/>
      <c r="R37" s="484"/>
      <c r="S37" s="484"/>
      <c r="T37" s="836"/>
      <c r="U37" s="836"/>
      <c r="V37" s="179"/>
      <c r="W37" s="179"/>
    </row>
    <row r="38" spans="1:24" ht="15" customHeight="1">
      <c r="A38" s="257"/>
      <c r="B38" s="269"/>
      <c r="D38" s="842"/>
      <c r="E38" s="554"/>
      <c r="F38" s="554"/>
      <c r="G38" s="321"/>
      <c r="H38" s="321"/>
      <c r="I38" s="321"/>
      <c r="J38" s="357"/>
      <c r="K38" s="357"/>
      <c r="L38" s="357"/>
      <c r="M38" s="357"/>
      <c r="N38" s="357"/>
      <c r="O38" s="357"/>
      <c r="P38" s="357"/>
      <c r="Q38" s="357"/>
      <c r="R38" s="484"/>
      <c r="S38" s="484"/>
      <c r="T38" s="836"/>
      <c r="U38" s="836"/>
      <c r="V38" s="179"/>
      <c r="W38" s="179"/>
    </row>
    <row r="39" spans="1:24" s="298" customFormat="1" ht="15" customHeight="1">
      <c r="A39" s="257"/>
      <c r="B39" s="269"/>
      <c r="C39" s="209"/>
      <c r="D39" s="842"/>
      <c r="E39" s="554"/>
      <c r="F39" s="554"/>
      <c r="G39" s="321"/>
      <c r="H39" s="321"/>
      <c r="I39" s="321"/>
      <c r="J39" s="357"/>
      <c r="K39" s="357"/>
      <c r="L39" s="357"/>
      <c r="M39" s="357"/>
      <c r="N39" s="357"/>
      <c r="O39" s="357"/>
      <c r="P39" s="357"/>
      <c r="Q39" s="357"/>
      <c r="R39" s="484"/>
      <c r="S39" s="484"/>
      <c r="T39" s="836"/>
      <c r="U39" s="836"/>
      <c r="V39" s="179"/>
      <c r="W39" s="179"/>
    </row>
    <row r="40" spans="1:24" ht="15" customHeight="1">
      <c r="A40" s="257"/>
      <c r="B40" s="269"/>
      <c r="D40" s="842"/>
      <c r="E40" s="554"/>
      <c r="F40" s="554"/>
      <c r="G40" s="321"/>
      <c r="H40" s="321"/>
      <c r="I40" s="321"/>
      <c r="J40" s="357"/>
      <c r="K40" s="357"/>
      <c r="L40" s="357"/>
      <c r="M40" s="357"/>
      <c r="N40" s="357"/>
      <c r="O40" s="357"/>
      <c r="P40" s="357"/>
      <c r="Q40" s="357"/>
      <c r="R40" s="484"/>
      <c r="S40" s="484"/>
      <c r="T40" s="836"/>
      <c r="U40" s="836"/>
      <c r="V40" s="179"/>
      <c r="W40" s="179"/>
    </row>
    <row r="41" spans="1:24" ht="15" customHeight="1">
      <c r="A41" s="257"/>
      <c r="B41" s="269"/>
      <c r="D41" s="842"/>
      <c r="E41" s="554"/>
      <c r="F41" s="554"/>
      <c r="G41" s="321"/>
      <c r="H41" s="321"/>
      <c r="I41" s="321"/>
      <c r="J41" s="357"/>
      <c r="K41" s="357"/>
      <c r="L41" s="357"/>
      <c r="M41" s="357"/>
      <c r="N41" s="357"/>
      <c r="O41" s="357"/>
      <c r="P41" s="357"/>
      <c r="Q41" s="357"/>
      <c r="R41" s="484"/>
      <c r="S41" s="484"/>
      <c r="T41" s="836"/>
      <c r="U41" s="836"/>
      <c r="V41" s="179"/>
      <c r="W41" s="1171">
        <v>4</v>
      </c>
    </row>
    <row r="42" spans="1:24" s="598" customFormat="1" ht="5.0999999999999996" customHeight="1">
      <c r="A42" s="602"/>
      <c r="B42" s="597"/>
      <c r="C42" s="606"/>
      <c r="D42" s="603"/>
      <c r="J42" s="604"/>
      <c r="K42" s="604"/>
      <c r="L42" s="604"/>
      <c r="M42" s="604"/>
      <c r="N42" s="604"/>
      <c r="O42" s="604"/>
      <c r="P42" s="604"/>
      <c r="Q42" s="604"/>
      <c r="R42" s="604"/>
      <c r="S42" s="604"/>
      <c r="T42" s="604"/>
      <c r="U42" s="604"/>
      <c r="V42" s="604"/>
      <c r="W42" s="604"/>
    </row>
    <row r="43" spans="1:24" s="642" customFormat="1" ht="20.100000000000001" customHeight="1">
      <c r="A43" s="640"/>
      <c r="B43" s="641"/>
      <c r="C43" s="657"/>
      <c r="D43" s="643"/>
      <c r="J43" s="600" t="s">
        <v>708</v>
      </c>
      <c r="K43" s="600" t="s">
        <v>727</v>
      </c>
      <c r="L43" s="600" t="s">
        <v>735</v>
      </c>
      <c r="M43" s="600" t="s">
        <v>739</v>
      </c>
      <c r="N43" s="600" t="s">
        <v>742</v>
      </c>
      <c r="O43" s="600" t="s">
        <v>770</v>
      </c>
      <c r="P43" s="600" t="s">
        <v>777</v>
      </c>
      <c r="Q43" s="600" t="s">
        <v>789</v>
      </c>
      <c r="R43" s="600" t="s">
        <v>790</v>
      </c>
      <c r="S43" s="600" t="s">
        <v>788</v>
      </c>
      <c r="T43" s="600" t="s">
        <v>1032</v>
      </c>
      <c r="U43" s="600" t="s">
        <v>1191</v>
      </c>
      <c r="V43" s="1324" t="s">
        <v>5</v>
      </c>
      <c r="W43" s="972" t="s">
        <v>1125</v>
      </c>
    </row>
    <row r="44" spans="1:24" s="312" customFormat="1" ht="8.25" customHeight="1">
      <c r="A44" s="1415"/>
      <c r="B44" s="1416"/>
      <c r="C44" s="372"/>
      <c r="D44" s="1417"/>
      <c r="J44" s="523"/>
      <c r="K44" s="523"/>
      <c r="L44" s="523"/>
      <c r="M44" s="523"/>
      <c r="N44" s="523"/>
      <c r="O44" s="523"/>
      <c r="P44" s="523"/>
      <c r="Q44" s="523"/>
      <c r="R44" s="523"/>
      <c r="S44" s="523"/>
      <c r="T44" s="523"/>
      <c r="U44" s="523"/>
      <c r="V44" s="468"/>
      <c r="W44" s="1418"/>
    </row>
    <row r="45" spans="1:24" s="298" customFormat="1" ht="15" customHeight="1">
      <c r="A45" s="187" t="s">
        <v>58</v>
      </c>
      <c r="B45" s="188"/>
      <c r="C45" s="209"/>
      <c r="D45" s="842"/>
      <c r="E45" s="554"/>
      <c r="F45" s="554"/>
      <c r="G45" s="321"/>
      <c r="H45" s="321"/>
      <c r="I45" s="321"/>
      <c r="J45" s="357"/>
      <c r="K45" s="357"/>
      <c r="L45" s="357"/>
      <c r="M45" s="357"/>
      <c r="N45" s="357"/>
      <c r="O45" s="357"/>
      <c r="P45" s="357"/>
      <c r="Q45" s="357"/>
      <c r="R45" s="484"/>
      <c r="S45" s="484"/>
      <c r="T45" s="836"/>
      <c r="U45" s="836"/>
      <c r="V45" s="179"/>
      <c r="W45" s="1171"/>
    </row>
    <row r="46" spans="1:24" s="298" customFormat="1">
      <c r="A46" s="189"/>
      <c r="B46" s="190"/>
      <c r="C46" s="209"/>
      <c r="D46" s="607" t="s">
        <v>1253</v>
      </c>
      <c r="E46" s="206"/>
      <c r="F46" s="4"/>
      <c r="G46" s="4"/>
      <c r="H46" s="10"/>
      <c r="I46" s="4"/>
      <c r="J46" s="207"/>
      <c r="K46" s="131"/>
      <c r="L46" s="131"/>
      <c r="M46" s="131"/>
      <c r="N46" s="131"/>
      <c r="O46" s="131"/>
      <c r="P46" s="131"/>
      <c r="Q46" s="131"/>
      <c r="R46" s="131"/>
      <c r="S46" s="609"/>
      <c r="T46" s="194"/>
      <c r="U46" s="194"/>
      <c r="V46" s="144"/>
      <c r="W46" s="608" t="s">
        <v>81</v>
      </c>
    </row>
    <row r="47" spans="1:24" ht="15" customHeight="1">
      <c r="A47" s="689" t="s">
        <v>1066</v>
      </c>
      <c r="B47" s="691"/>
      <c r="D47" s="196"/>
      <c r="E47" s="448" t="s">
        <v>1093</v>
      </c>
      <c r="F47" s="448"/>
      <c r="G47" s="446"/>
      <c r="H47" s="455"/>
      <c r="I47" s="446"/>
      <c r="J47" s="447"/>
      <c r="K47" s="447"/>
      <c r="L47" s="447"/>
      <c r="M47" s="447"/>
      <c r="N47" s="447"/>
      <c r="O47" s="899">
        <v>1683.2160000000001</v>
      </c>
      <c r="P47" s="899">
        <v>1663.3990000000001</v>
      </c>
      <c r="Q47" s="899">
        <v>1668.4420000000002</v>
      </c>
      <c r="R47" s="900">
        <v>1697.8509999999997</v>
      </c>
      <c r="S47" s="900">
        <v>6712.9080000000004</v>
      </c>
      <c r="T47" s="474">
        <v>1722.7929999999999</v>
      </c>
      <c r="U47" s="1355">
        <v>1813.0374999999999</v>
      </c>
      <c r="V47" s="1234">
        <f>ROUND(U47,0)/ROUND(T47,0)-1</f>
        <v>5.2234474753337201E-2</v>
      </c>
      <c r="W47" s="1234">
        <f>ROUND(U47,0)/ROUND(P47,0)-1</f>
        <v>9.0198436560432915E-2</v>
      </c>
      <c r="X47" s="971"/>
    </row>
    <row r="48" spans="1:24" ht="15" customHeight="1">
      <c r="A48" s="691"/>
      <c r="B48" s="692" t="s">
        <v>1067</v>
      </c>
      <c r="D48" s="459"/>
      <c r="E48" s="210"/>
      <c r="F48" s="554" t="s">
        <v>1094</v>
      </c>
      <c r="G48" s="554"/>
      <c r="H48" s="554"/>
      <c r="I48" s="554"/>
      <c r="J48" s="201"/>
      <c r="K48" s="202"/>
      <c r="L48" s="202"/>
      <c r="M48" s="202"/>
      <c r="N48" s="202"/>
      <c r="O48" s="855">
        <v>1367.1510000000001</v>
      </c>
      <c r="P48" s="855">
        <v>1397.3230000000001</v>
      </c>
      <c r="Q48" s="855">
        <v>1432.6750000000002</v>
      </c>
      <c r="R48" s="858">
        <v>1453.8019999999997</v>
      </c>
      <c r="S48" s="858">
        <v>5650.951</v>
      </c>
      <c r="T48" s="834">
        <v>1454.2439999999999</v>
      </c>
      <c r="U48" s="846">
        <v>1476.126</v>
      </c>
      <c r="V48" s="1176">
        <f t="shared" ref="V48:V64" si="1">ROUND(U48,0)/ROUND(T48,0)-1</f>
        <v>1.5130674002751032E-2</v>
      </c>
      <c r="W48" s="1176">
        <f t="shared" ref="W48:W64" si="2">ROUND(U48,0)/ROUND(P48,0)-1</f>
        <v>5.654974946313529E-2</v>
      </c>
      <c r="X48" s="298"/>
    </row>
    <row r="49" spans="1:24" ht="15" customHeight="1">
      <c r="A49" s="691"/>
      <c r="B49" s="921" t="s">
        <v>1068</v>
      </c>
      <c r="D49" s="459"/>
      <c r="E49" s="298"/>
      <c r="F49" s="554"/>
      <c r="G49" s="554" t="s">
        <v>1178</v>
      </c>
      <c r="H49" s="554"/>
      <c r="I49" s="554"/>
      <c r="J49" s="321"/>
      <c r="K49" s="357"/>
      <c r="L49" s="357"/>
      <c r="M49" s="357"/>
      <c r="N49" s="357"/>
      <c r="O49" s="855">
        <v>2274.7469999999998</v>
      </c>
      <c r="P49" s="855">
        <v>2368.6690000000003</v>
      </c>
      <c r="Q49" s="855">
        <v>2476.7739999999994</v>
      </c>
      <c r="R49" s="858">
        <v>2564.3090000000002</v>
      </c>
      <c r="S49" s="858">
        <v>9684.4989999999998</v>
      </c>
      <c r="T49" s="834">
        <v>2603.3989999999999</v>
      </c>
      <c r="U49" s="846">
        <v>2673.77</v>
      </c>
      <c r="V49" s="1176">
        <f t="shared" si="1"/>
        <v>2.7276219746446451E-2</v>
      </c>
      <c r="W49" s="1176">
        <f t="shared" si="2"/>
        <v>0.12874630645842133</v>
      </c>
      <c r="X49" s="298"/>
    </row>
    <row r="50" spans="1:24" ht="15" customHeight="1">
      <c r="A50" s="690"/>
      <c r="B50" s="692" t="s">
        <v>1069</v>
      </c>
      <c r="D50" s="459"/>
      <c r="E50" s="298"/>
      <c r="F50" s="554"/>
      <c r="G50" s="554" t="s">
        <v>1179</v>
      </c>
      <c r="H50" s="554"/>
      <c r="I50" s="554"/>
      <c r="J50" s="321"/>
      <c r="K50" s="357"/>
      <c r="L50" s="357"/>
      <c r="M50" s="357"/>
      <c r="N50" s="357"/>
      <c r="O50" s="855">
        <v>907.596</v>
      </c>
      <c r="P50" s="855">
        <v>971.346</v>
      </c>
      <c r="Q50" s="855">
        <v>1044.0990000000002</v>
      </c>
      <c r="R50" s="858">
        <v>1110.5069999999996</v>
      </c>
      <c r="S50" s="858">
        <v>4033.5479999999998</v>
      </c>
      <c r="T50" s="834">
        <v>1149.155</v>
      </c>
      <c r="U50" s="846">
        <v>1197.644</v>
      </c>
      <c r="V50" s="1176">
        <f t="shared" si="1"/>
        <v>4.2645778938207091E-2</v>
      </c>
      <c r="W50" s="1176">
        <f t="shared" si="2"/>
        <v>0.23377960865087544</v>
      </c>
      <c r="X50" s="298"/>
    </row>
    <row r="51" spans="1:24" ht="15" customHeight="1">
      <c r="A51" s="690"/>
      <c r="B51" s="692" t="s">
        <v>1070</v>
      </c>
      <c r="D51" s="459"/>
      <c r="E51" s="210"/>
      <c r="F51" s="298" t="s">
        <v>808</v>
      </c>
      <c r="G51" s="298"/>
      <c r="I51" s="298"/>
      <c r="J51" s="196"/>
      <c r="K51" s="198"/>
      <c r="L51" s="198"/>
      <c r="M51" s="198"/>
      <c r="N51" s="198"/>
      <c r="O51" s="857">
        <v>316.065</v>
      </c>
      <c r="P51" s="857">
        <v>266.07600000000002</v>
      </c>
      <c r="Q51" s="857">
        <v>235.767</v>
      </c>
      <c r="R51" s="1233">
        <v>244.04900000000001</v>
      </c>
      <c r="S51" s="1233">
        <v>1061.9570000000001</v>
      </c>
      <c r="T51" s="722">
        <v>268.54899999999998</v>
      </c>
      <c r="U51" s="956">
        <v>336.91149999999999</v>
      </c>
      <c r="V51" s="1229">
        <f t="shared" si="1"/>
        <v>0.25278810408921926</v>
      </c>
      <c r="W51" s="1229">
        <f t="shared" si="2"/>
        <v>0.26691729323308278</v>
      </c>
      <c r="X51" s="298"/>
    </row>
    <row r="52" spans="1:24" ht="15" customHeight="1">
      <c r="A52" s="690"/>
      <c r="B52" s="692" t="s">
        <v>1071</v>
      </c>
      <c r="D52" s="459"/>
      <c r="E52" s="210"/>
      <c r="F52" s="298"/>
      <c r="G52" s="298"/>
      <c r="H52" s="298" t="s">
        <v>102</v>
      </c>
      <c r="I52" s="298"/>
      <c r="J52" s="198"/>
      <c r="K52" s="198"/>
      <c r="L52" s="198"/>
      <c r="M52" s="198"/>
      <c r="N52" s="198"/>
      <c r="O52" s="857">
        <v>293.85000000000002</v>
      </c>
      <c r="P52" s="857">
        <v>285.05600000000004</v>
      </c>
      <c r="Q52" s="857">
        <v>252.67999999999995</v>
      </c>
      <c r="R52" s="1233">
        <v>238.39400000000001</v>
      </c>
      <c r="S52" s="1233">
        <v>1069.9739999999999</v>
      </c>
      <c r="T52" s="722">
        <v>268.89400000000001</v>
      </c>
      <c r="U52" s="956">
        <v>280.33899999999994</v>
      </c>
      <c r="V52" s="1229">
        <f t="shared" si="1"/>
        <v>4.0892193308550207E-2</v>
      </c>
      <c r="W52" s="1229">
        <f t="shared" si="2"/>
        <v>-1.7543859649122862E-2</v>
      </c>
      <c r="X52" s="298"/>
    </row>
    <row r="53" spans="1:24" ht="15" customHeight="1">
      <c r="A53" s="690"/>
      <c r="B53" s="692" t="s">
        <v>1072</v>
      </c>
      <c r="D53" s="459"/>
      <c r="E53" s="298"/>
      <c r="F53" s="298"/>
      <c r="G53" s="298"/>
      <c r="I53" s="298" t="s">
        <v>1180</v>
      </c>
      <c r="J53" s="384"/>
      <c r="K53" s="384"/>
      <c r="L53" s="384"/>
      <c r="M53" s="384"/>
      <c r="N53" s="384"/>
      <c r="O53" s="857">
        <v>434.56099999999998</v>
      </c>
      <c r="P53" s="857">
        <v>433.23899999999998</v>
      </c>
      <c r="Q53" s="857">
        <v>411.33699999999999</v>
      </c>
      <c r="R53" s="1233">
        <v>401.62699999999995</v>
      </c>
      <c r="S53" s="1233">
        <v>1680.7639999999999</v>
      </c>
      <c r="T53" s="722">
        <v>405.49599999999998</v>
      </c>
      <c r="U53" s="956">
        <v>430.904</v>
      </c>
      <c r="V53" s="1229">
        <f t="shared" si="1"/>
        <v>6.419753086419755E-2</v>
      </c>
      <c r="W53" s="1229">
        <f t="shared" si="2"/>
        <v>-4.6189376443418473E-3</v>
      </c>
      <c r="X53" s="298"/>
    </row>
    <row r="54" spans="1:24" ht="15" customHeight="1">
      <c r="A54" s="690"/>
      <c r="B54" s="692" t="s">
        <v>1073</v>
      </c>
      <c r="E54" s="298"/>
      <c r="F54" s="298"/>
      <c r="G54" s="298"/>
      <c r="I54" s="298" t="s">
        <v>1181</v>
      </c>
      <c r="J54" s="384"/>
      <c r="K54" s="384"/>
      <c r="L54" s="384"/>
      <c r="M54" s="384"/>
      <c r="N54" s="384"/>
      <c r="O54" s="857">
        <v>140.71700000000001</v>
      </c>
      <c r="P54" s="857">
        <v>148.18299999999996</v>
      </c>
      <c r="Q54" s="857">
        <v>158.65700000000004</v>
      </c>
      <c r="R54" s="1233">
        <v>163.23299999999995</v>
      </c>
      <c r="S54" s="1233">
        <v>610.79</v>
      </c>
      <c r="T54" s="722">
        <v>136.602</v>
      </c>
      <c r="U54" s="956">
        <v>150.56499999999997</v>
      </c>
      <c r="V54" s="1229">
        <f t="shared" si="1"/>
        <v>0.10218978102189791</v>
      </c>
      <c r="W54" s="1229">
        <f t="shared" si="2"/>
        <v>2.0270270270270174E-2</v>
      </c>
      <c r="X54" s="298"/>
    </row>
    <row r="55" spans="1:24" ht="15" customHeight="1">
      <c r="A55" s="690"/>
      <c r="B55" s="692" t="s">
        <v>1074</v>
      </c>
      <c r="E55" s="448" t="s">
        <v>809</v>
      </c>
      <c r="F55" s="448"/>
      <c r="G55" s="446"/>
      <c r="H55" s="455"/>
      <c r="I55" s="446"/>
      <c r="J55" s="447"/>
      <c r="K55" s="447"/>
      <c r="L55" s="447"/>
      <c r="M55" s="447"/>
      <c r="N55" s="447"/>
      <c r="O55" s="899">
        <v>739.68399999999997</v>
      </c>
      <c r="P55" s="899">
        <v>827.654</v>
      </c>
      <c r="Q55" s="899">
        <v>818.77299999999991</v>
      </c>
      <c r="R55" s="900">
        <v>1237.922</v>
      </c>
      <c r="S55" s="900">
        <v>3624.0329999999999</v>
      </c>
      <c r="T55" s="474">
        <v>813.04</v>
      </c>
      <c r="U55" s="1355">
        <v>852.78500000000008</v>
      </c>
      <c r="V55" s="1234">
        <f t="shared" si="1"/>
        <v>4.9200492004920049E-2</v>
      </c>
      <c r="W55" s="1234">
        <f t="shared" si="2"/>
        <v>3.0193236714975757E-2</v>
      </c>
      <c r="X55" s="298"/>
    </row>
    <row r="56" spans="1:24" ht="15" customHeight="1">
      <c r="A56" s="690"/>
      <c r="B56" s="692" t="s">
        <v>1075</v>
      </c>
      <c r="E56" s="165" t="s">
        <v>810</v>
      </c>
      <c r="F56" s="210"/>
      <c r="G56" s="196"/>
      <c r="H56" s="842"/>
      <c r="I56" s="196"/>
      <c r="J56" s="198"/>
      <c r="K56" s="198"/>
      <c r="L56" s="198"/>
      <c r="M56" s="198"/>
      <c r="N56" s="198"/>
      <c r="O56" s="857">
        <v>943.53200000000015</v>
      </c>
      <c r="P56" s="857">
        <v>835.74500000000012</v>
      </c>
      <c r="Q56" s="857">
        <v>849.66900000000032</v>
      </c>
      <c r="R56" s="857">
        <v>459.92899999999963</v>
      </c>
      <c r="S56" s="857">
        <v>3088.8750000000005</v>
      </c>
      <c r="T56" s="722">
        <v>909.75299999999993</v>
      </c>
      <c r="U56" s="956">
        <v>960.25249999999983</v>
      </c>
      <c r="V56" s="1229">
        <f t="shared" si="1"/>
        <v>5.4945054945054972E-2</v>
      </c>
      <c r="W56" s="1229">
        <f t="shared" si="2"/>
        <v>0.14832535885167464</v>
      </c>
      <c r="X56" s="298"/>
    </row>
    <row r="57" spans="1:24" ht="15" customHeight="1">
      <c r="A57" s="690"/>
      <c r="B57" s="692" t="s">
        <v>1076</v>
      </c>
      <c r="E57" s="633" t="s">
        <v>1251</v>
      </c>
      <c r="F57" s="633"/>
      <c r="G57" s="450"/>
      <c r="H57" s="450"/>
      <c r="I57" s="450"/>
      <c r="J57" s="451"/>
      <c r="K57" s="451"/>
      <c r="L57" s="451"/>
      <c r="M57" s="451"/>
      <c r="N57" s="451"/>
      <c r="O57" s="901">
        <v>122.235</v>
      </c>
      <c r="P57" s="901">
        <v>-150.673</v>
      </c>
      <c r="Q57" s="901">
        <v>83.855000000000004</v>
      </c>
      <c r="R57" s="902">
        <v>274.15700000000004</v>
      </c>
      <c r="S57" s="902">
        <v>329.57400000000007</v>
      </c>
      <c r="T57" s="902">
        <v>60.003999999999998</v>
      </c>
      <c r="U57" s="1079">
        <v>76.548000000000002</v>
      </c>
      <c r="V57" s="1235">
        <f t="shared" si="1"/>
        <v>0.28333333333333344</v>
      </c>
      <c r="W57" s="1235">
        <f t="shared" si="2"/>
        <v>-1.5099337748344372</v>
      </c>
      <c r="X57" s="298"/>
    </row>
    <row r="58" spans="1:24" ht="15" customHeight="1">
      <c r="A58" s="691"/>
      <c r="B58" s="692" t="s">
        <v>1077</v>
      </c>
      <c r="E58" s="165" t="s">
        <v>19</v>
      </c>
      <c r="F58" s="210"/>
      <c r="G58" s="201"/>
      <c r="H58" s="321"/>
      <c r="I58" s="201"/>
      <c r="J58" s="202"/>
      <c r="K58" s="202"/>
      <c r="L58" s="202"/>
      <c r="M58" s="202"/>
      <c r="N58" s="202"/>
      <c r="O58" s="855">
        <v>821.29700000000003</v>
      </c>
      <c r="P58" s="855">
        <v>986.41799999999989</v>
      </c>
      <c r="Q58" s="855">
        <v>765.81400000000008</v>
      </c>
      <c r="R58" s="855">
        <v>185.77199999999993</v>
      </c>
      <c r="S58" s="855">
        <v>2759.3009999999999</v>
      </c>
      <c r="T58" s="834">
        <v>849.74899999999991</v>
      </c>
      <c r="U58" s="846">
        <v>883.70449999999983</v>
      </c>
      <c r="V58" s="1229">
        <f t="shared" si="1"/>
        <v>4.0000000000000036E-2</v>
      </c>
      <c r="W58" s="1229">
        <f t="shared" si="2"/>
        <v>-0.10344827586206895</v>
      </c>
      <c r="X58" s="298"/>
    </row>
    <row r="59" spans="1:24" ht="15" customHeight="1">
      <c r="A59" s="690"/>
      <c r="B59" s="692" t="s">
        <v>1078</v>
      </c>
      <c r="E59" s="582" t="s">
        <v>811</v>
      </c>
      <c r="F59" s="582"/>
      <c r="G59" s="443"/>
      <c r="H59" s="1332"/>
      <c r="I59" s="443"/>
      <c r="J59" s="444"/>
      <c r="K59" s="444"/>
      <c r="L59" s="444"/>
      <c r="M59" s="444"/>
      <c r="N59" s="444"/>
      <c r="O59" s="903">
        <v>-15.262</v>
      </c>
      <c r="P59" s="903">
        <v>9.0790000000000006</v>
      </c>
      <c r="Q59" s="903">
        <v>59.973999999999997</v>
      </c>
      <c r="R59" s="904">
        <v>-8.2199999999999989</v>
      </c>
      <c r="S59" s="904">
        <v>45.570999999999998</v>
      </c>
      <c r="T59" s="904">
        <v>-59.802999999999997</v>
      </c>
      <c r="U59" s="1356">
        <v>26.901999999999994</v>
      </c>
      <c r="V59" s="1236" t="s">
        <v>1209</v>
      </c>
      <c r="W59" s="1236" t="s">
        <v>1209</v>
      </c>
      <c r="X59" s="298"/>
    </row>
    <row r="60" spans="1:24" ht="15" customHeight="1">
      <c r="A60" s="690"/>
      <c r="B60" s="692" t="s">
        <v>1079</v>
      </c>
      <c r="E60" s="554" t="s">
        <v>9</v>
      </c>
      <c r="F60" s="554"/>
      <c r="G60" s="453"/>
      <c r="H60" s="453"/>
      <c r="I60" s="453"/>
      <c r="J60" s="454"/>
      <c r="K60" s="454"/>
      <c r="L60" s="454"/>
      <c r="M60" s="454"/>
      <c r="N60" s="454"/>
      <c r="O60" s="855">
        <v>806.03499999999997</v>
      </c>
      <c r="P60" s="855">
        <v>995.49699999999996</v>
      </c>
      <c r="Q60" s="855">
        <v>825.78800000000024</v>
      </c>
      <c r="R60" s="855">
        <v>177.55199999999968</v>
      </c>
      <c r="S60" s="855">
        <v>2804.8719999999998</v>
      </c>
      <c r="T60" s="834">
        <v>789.94599999999991</v>
      </c>
      <c r="U60" s="846">
        <v>910.60649999999987</v>
      </c>
      <c r="V60" s="1176">
        <f t="shared" si="1"/>
        <v>0.15316455696202524</v>
      </c>
      <c r="W60" s="1176">
        <f t="shared" si="2"/>
        <v>-8.4422110552763829E-2</v>
      </c>
      <c r="X60" s="298"/>
    </row>
    <row r="61" spans="1:24" ht="15" customHeight="1">
      <c r="A61" s="690"/>
      <c r="B61" s="692" t="s">
        <v>1080</v>
      </c>
      <c r="E61" s="633" t="s">
        <v>10</v>
      </c>
      <c r="F61" s="633"/>
      <c r="G61" s="203"/>
      <c r="H61" s="203"/>
      <c r="I61" s="203"/>
      <c r="J61" s="204"/>
      <c r="K61" s="204"/>
      <c r="L61" s="204"/>
      <c r="M61" s="204"/>
      <c r="N61" s="204"/>
      <c r="O61" s="856">
        <v>211.51499999999999</v>
      </c>
      <c r="P61" s="856">
        <v>273.70100000000002</v>
      </c>
      <c r="Q61" s="856">
        <v>221.25199999999995</v>
      </c>
      <c r="R61" s="859">
        <v>46.754999999999995</v>
      </c>
      <c r="S61" s="859">
        <v>753.22299999999996</v>
      </c>
      <c r="T61" s="835">
        <v>211.78700000000001</v>
      </c>
      <c r="U61" s="894">
        <v>242.75199999999998</v>
      </c>
      <c r="V61" s="1237">
        <f t="shared" si="1"/>
        <v>0.14622641509433953</v>
      </c>
      <c r="W61" s="1237">
        <f t="shared" si="2"/>
        <v>-0.11313868613138689</v>
      </c>
      <c r="X61" s="298"/>
    </row>
    <row r="62" spans="1:24" ht="15" customHeight="1">
      <c r="A62" s="690"/>
      <c r="B62" s="692" t="s">
        <v>1081</v>
      </c>
      <c r="E62" s="445" t="s">
        <v>6</v>
      </c>
      <c r="F62" s="445"/>
      <c r="G62" s="455"/>
      <c r="H62" s="455"/>
      <c r="I62" s="455"/>
      <c r="J62" s="447"/>
      <c r="K62" s="447"/>
      <c r="L62" s="447"/>
      <c r="M62" s="447"/>
      <c r="N62" s="447"/>
      <c r="O62" s="905">
        <v>594.52</v>
      </c>
      <c r="P62" s="905">
        <v>721.79600000000005</v>
      </c>
      <c r="Q62" s="905">
        <v>604.53600000000006</v>
      </c>
      <c r="R62" s="906">
        <v>130.7969999999998</v>
      </c>
      <c r="S62" s="906">
        <v>2051.6489999999999</v>
      </c>
      <c r="T62" s="840">
        <v>578.15899999999988</v>
      </c>
      <c r="U62" s="1357">
        <v>667.85449999999992</v>
      </c>
      <c r="V62" s="1234">
        <f t="shared" si="1"/>
        <v>0.15570934256055358</v>
      </c>
      <c r="W62" s="1234">
        <f t="shared" si="2"/>
        <v>-7.4792243767312971E-2</v>
      </c>
      <c r="X62" s="298"/>
    </row>
    <row r="63" spans="1:24" ht="15" customHeight="1">
      <c r="A63" s="690"/>
      <c r="B63" s="692" t="s">
        <v>1082</v>
      </c>
      <c r="E63" s="445"/>
      <c r="F63" s="445" t="s">
        <v>1248</v>
      </c>
      <c r="G63" s="455"/>
      <c r="H63" s="455"/>
      <c r="I63" s="455"/>
      <c r="J63" s="447"/>
      <c r="K63" s="447"/>
      <c r="L63" s="447"/>
      <c r="M63" s="447"/>
      <c r="N63" s="447"/>
      <c r="O63" s="899">
        <v>589.73599999999999</v>
      </c>
      <c r="P63" s="899">
        <v>716.14199999999994</v>
      </c>
      <c r="Q63" s="899">
        <v>597.52800000000002</v>
      </c>
      <c r="R63" s="900">
        <v>129.77600000000007</v>
      </c>
      <c r="S63" s="900">
        <v>2033.182</v>
      </c>
      <c r="T63" s="474">
        <v>570.76099999999985</v>
      </c>
      <c r="U63" s="1355">
        <v>661.31949999999995</v>
      </c>
      <c r="V63" s="1234">
        <f t="shared" si="1"/>
        <v>0.15761821366024509</v>
      </c>
      <c r="W63" s="1234">
        <f t="shared" si="2"/>
        <v>-7.6815642458100575E-2</v>
      </c>
      <c r="X63" s="298"/>
    </row>
    <row r="64" spans="1:24" ht="15" customHeight="1" thickBot="1">
      <c r="A64" s="690"/>
      <c r="B64" s="692" t="s">
        <v>1247</v>
      </c>
      <c r="E64" s="456"/>
      <c r="F64" s="456" t="s">
        <v>1249</v>
      </c>
      <c r="G64" s="457"/>
      <c r="H64" s="1333"/>
      <c r="I64" s="457"/>
      <c r="J64" s="458"/>
      <c r="K64" s="458"/>
      <c r="L64" s="458"/>
      <c r="M64" s="458"/>
      <c r="N64" s="458"/>
      <c r="O64" s="1447">
        <v>4.7839999999999998</v>
      </c>
      <c r="P64" s="1447">
        <v>5.6540000000000008</v>
      </c>
      <c r="Q64" s="1447">
        <v>7.0080000000000009</v>
      </c>
      <c r="R64" s="897">
        <v>1.0209999999999972</v>
      </c>
      <c r="S64" s="897">
        <v>18.466999999999999</v>
      </c>
      <c r="T64" s="529">
        <v>7.3979999999999997</v>
      </c>
      <c r="U64" s="1448">
        <v>6.5350000000000001</v>
      </c>
      <c r="V64" s="1177">
        <f t="shared" si="1"/>
        <v>0</v>
      </c>
      <c r="W64" s="1177">
        <f t="shared" si="2"/>
        <v>0.16666666666666674</v>
      </c>
      <c r="X64" s="298"/>
    </row>
    <row r="65" spans="1:24" ht="15" customHeight="1">
      <c r="A65" s="690"/>
      <c r="B65" s="692" t="s">
        <v>1083</v>
      </c>
      <c r="X65" s="298"/>
    </row>
    <row r="66" spans="1:24" ht="15" customHeight="1">
      <c r="A66" s="189"/>
      <c r="B66" s="153"/>
      <c r="O66" s="326"/>
      <c r="P66" s="326"/>
      <c r="Q66" s="326"/>
      <c r="R66" s="326"/>
      <c r="S66" s="326"/>
      <c r="T66" s="326"/>
    </row>
    <row r="67" spans="1:24" ht="15" customHeight="1">
      <c r="A67" s="189"/>
      <c r="B67" s="153"/>
    </row>
    <row r="68" spans="1:24" ht="15" customHeight="1">
      <c r="A68" s="189"/>
      <c r="B68" s="153"/>
    </row>
    <row r="69" spans="1:24" ht="15" customHeight="1">
      <c r="A69" s="323"/>
      <c r="B69" s="323"/>
    </row>
    <row r="70" spans="1:24" ht="15" customHeight="1">
      <c r="A70" s="323"/>
      <c r="B70" s="323"/>
    </row>
    <row r="71" spans="1:24" ht="15" customHeight="1">
      <c r="A71" s="7"/>
      <c r="B71" s="323"/>
    </row>
    <row r="72" spans="1:24" ht="15" customHeight="1">
      <c r="A72" s="7"/>
      <c r="B72" s="323"/>
    </row>
    <row r="73" spans="1:24" ht="15" customHeight="1">
      <c r="A73" s="7"/>
      <c r="B73" s="323"/>
    </row>
    <row r="74" spans="1:24" ht="15" customHeight="1">
      <c r="A74" s="7"/>
      <c r="B74" s="323"/>
    </row>
    <row r="75" spans="1:24" ht="15" customHeight="1">
      <c r="A75" s="7"/>
      <c r="B75" s="323"/>
    </row>
    <row r="76" spans="1:24" ht="15" customHeight="1">
      <c r="A76" s="257"/>
      <c r="B76" s="269"/>
    </row>
    <row r="77" spans="1:24" ht="15" customHeight="1">
      <c r="A77" s="257"/>
      <c r="B77" s="269"/>
    </row>
    <row r="78" spans="1:24" ht="15" customHeight="1">
      <c r="A78" s="257"/>
      <c r="B78" s="269"/>
    </row>
    <row r="79" spans="1:24" ht="15" customHeight="1">
      <c r="A79" s="257"/>
      <c r="B79" s="269"/>
    </row>
    <row r="80" spans="1:24" ht="15" customHeight="1">
      <c r="A80" s="257"/>
      <c r="B80" s="269"/>
    </row>
    <row r="81" spans="1:23">
      <c r="A81" s="257"/>
      <c r="B81" s="269"/>
      <c r="W81" s="1171">
        <v>5</v>
      </c>
    </row>
    <row r="82" spans="1:23">
      <c r="A82" s="257"/>
      <c r="B82" s="269"/>
    </row>
  </sheetData>
  <phoneticPr fontId="4" type="noConversion"/>
  <hyperlinks>
    <hyperlink ref="A6" location="'Table of Contents'!A1" display="Table of  Contents" xr:uid="{00000000-0004-0000-0200-000000000000}"/>
    <hyperlink ref="A6:B6" location="'Table of Contents'!A1" display="Table of  Contents" xr:uid="{00000000-0004-0000-0200-000001000000}"/>
    <hyperlink ref="B9" location="'Financial Highlights'!A1" display="Financial Highlights" xr:uid="{00000000-0004-0000-0200-000002000000}"/>
    <hyperlink ref="B10" location="IS!A1" display="Income Statements [Group/Bank]" xr:uid="{00000000-0004-0000-0200-000003000000}"/>
    <hyperlink ref="B11" location="BS!A1" display="Balance Sheets [Group/Bank]" xr:uid="{00000000-0004-0000-0200-000004000000}"/>
    <hyperlink ref="B12" location="'NIM NIS_Bank + Card'!A1" display="NIM &amp; NIS [Bank+Card]" xr:uid="{00000000-0004-0000-0200-000005000000}"/>
    <hyperlink ref="B13" location="'NIM NIS_Bank'!A1" display="NIM &amp; NIS [Bank]" xr:uid="{00000000-0004-0000-0200-000006000000}"/>
    <hyperlink ref="B16" location="Loans_Bank!A1" display="Loans [Bank]" xr:uid="{00000000-0004-0000-0200-000007000000}"/>
    <hyperlink ref="B18" location="'Asset Quality_Group'!A1" display="Asset Quality [Group]" xr:uid="{00000000-0004-0000-0200-000008000000}"/>
    <hyperlink ref="B19" location="'Asset Quality_Bank'!A1" display="Asset Quality [Bank]" xr:uid="{00000000-0004-0000-0200-000009000000}"/>
    <hyperlink ref="B20" location="'Provision_Bank '!A1" display="Provision [Bank]" xr:uid="{00000000-0004-0000-0200-00000A000000}"/>
    <hyperlink ref="B21" location="Delinquency_Bank!A1" display="Delinquency [Bank]" xr:uid="{00000000-0004-0000-0200-00000B000000}"/>
    <hyperlink ref="B14" location="'Non-Interest Income'!A1" display="Non-Interest Income [Group/Bank]" xr:uid="{00000000-0004-0000-0200-00000C000000}"/>
    <hyperlink ref="B15" location="'SG&amp;A Expense'!A1" display="SG&amp;A Expense [Group/Bank]" xr:uid="{00000000-0004-0000-0200-00000D000000}"/>
    <hyperlink ref="B17" location="'Funding_Bank '!A1" display="Funding [Bank]" xr:uid="{00000000-0004-0000-0200-00000E000000}"/>
    <hyperlink ref="B22" location="'Capital Adequacy_Group'!A1" display="Capital Adequacy [Group]" xr:uid="{00000000-0004-0000-0200-00000F000000}"/>
    <hyperlink ref="B23" location="'Capital Adequacy_Bank'!A1" display="Capital Adequacy [Bank]" xr:uid="{00000000-0004-0000-0200-000010000000}"/>
    <hyperlink ref="B24" location="'Woori Card'!A1" display="Woori Card" xr:uid="{00000000-0004-0000-0200-000011000000}"/>
    <hyperlink ref="B25" location="'Orgarnization Structure'!A1" display="Orgarnization Structure" xr:uid="{00000000-0004-0000-0200-000012000000}"/>
    <hyperlink ref="B26" location="'Credit Rating'!A1" display="Credit Rating" xr:uid="{00000000-0004-0000-0200-000013000000}"/>
    <hyperlink ref="A45" location="'Table of Contents'!A1" display="Table of  Contents" xr:uid="{00000000-0004-0000-0200-000014000000}"/>
    <hyperlink ref="A45:B45" location="'Table of Contents'!A1" display="Table of  Contents" xr:uid="{00000000-0004-0000-0200-000015000000}"/>
    <hyperlink ref="B48" location="'Financial Highlights'!A1" display="Financial Highlights" xr:uid="{00000000-0004-0000-0200-000016000000}"/>
    <hyperlink ref="B49" location="IS!A1" display="Income Statements [Group/Bank]" xr:uid="{00000000-0004-0000-0200-000017000000}"/>
    <hyperlink ref="B50" location="BS!A1" display="Balance Sheets [Group/Bank]" xr:uid="{00000000-0004-0000-0200-000018000000}"/>
    <hyperlink ref="B51" location="'NIM NIS_Bank + Card'!A1" display="NIM &amp; NIS [Bank+Card]" xr:uid="{00000000-0004-0000-0200-000019000000}"/>
    <hyperlink ref="B52" location="'NIM NIS_Bank'!A1" display="NIM &amp; NIS [Bank]" xr:uid="{00000000-0004-0000-0200-00001A000000}"/>
    <hyperlink ref="B55" location="Loans_Bank!A1" display="Loans [Bank]" xr:uid="{00000000-0004-0000-0200-00001B000000}"/>
    <hyperlink ref="B57" location="'Asset Quality_Group'!A1" display="Asset Quality [Group]" xr:uid="{00000000-0004-0000-0200-00001C000000}"/>
    <hyperlink ref="B58" location="'Asset Quality_Bank'!A1" display="Asset Quality [Bank]" xr:uid="{00000000-0004-0000-0200-00001D000000}"/>
    <hyperlink ref="B59" location="'Provision_Bank '!A1" display="Provision [Bank]" xr:uid="{00000000-0004-0000-0200-00001E000000}"/>
    <hyperlink ref="B60" location="Delinquency_Bank!A1" display="Delinquency [Bank]" xr:uid="{00000000-0004-0000-0200-00001F000000}"/>
    <hyperlink ref="B53" location="'Non-Interest Income'!A1" display="Non-Interest Income [Group/Bank]" xr:uid="{00000000-0004-0000-0200-000020000000}"/>
    <hyperlink ref="B54" location="'SG&amp;A Expense'!A1" display="SG&amp;A Expense [Group/Bank]" xr:uid="{00000000-0004-0000-0200-000021000000}"/>
    <hyperlink ref="B56" location="'Funding_Bank '!A1" display="Funding [Bank]" xr:uid="{00000000-0004-0000-0200-000022000000}"/>
    <hyperlink ref="B61" location="'Capital Adequacy_Group'!A1" display="Capital Adequacy [Group]" xr:uid="{00000000-0004-0000-0200-000023000000}"/>
    <hyperlink ref="B62" location="'Capital Adequacy_Bank'!A1" display="Capital Adequacy [Bank]" xr:uid="{00000000-0004-0000-0200-000024000000}"/>
    <hyperlink ref="B63" location="'Woori Card'!A1" display="Woori Card" xr:uid="{00000000-0004-0000-0200-000025000000}"/>
    <hyperlink ref="B64" location="'Orgarnization Structure'!A1" display="Orgarnization Structure" xr:uid="{00000000-0004-0000-0200-000026000000}"/>
    <hyperlink ref="B65" location="'Credit Rating'!A1" display="Credit Rating" xr:uid="{00000000-0004-0000-0200-000027000000}"/>
  </hyperlinks>
  <pageMargins left="0.23622047244094491" right="0.31496062992125984" top="0.74803149606299213" bottom="0.31496062992125984" header="0.31496062992125984" footer="0.31496062992125984"/>
  <pageSetup paperSize="9" scale="84" fitToHeight="0" orientation="landscape" r:id="rId1"/>
  <rowBreaks count="1" manualBreakCount="1">
    <brk id="4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59999389629810485"/>
    <pageSetUpPr fitToPage="1"/>
  </sheetPr>
  <dimension ref="A1:AB134"/>
  <sheetViews>
    <sheetView view="pageBreakPreview" zoomScaleNormal="130" zoomScaleSheetLayoutView="100" workbookViewId="0">
      <pane xSplit="8" ySplit="4" topLeftCell="M5" activePane="bottomRight" state="frozen"/>
      <selection activeCell="V43" sqref="V43"/>
      <selection pane="topRight" activeCell="V43" sqref="V43"/>
      <selection pane="bottomLeft" activeCell="V43" sqref="V43"/>
      <selection pane="bottomRight" activeCell="V69" sqref="V69"/>
    </sheetView>
  </sheetViews>
  <sheetFormatPr defaultColWidth="9" defaultRowHeight="11.25"/>
  <cols>
    <col min="1" max="1" width="1.75" style="219" customWidth="1"/>
    <col min="2" max="2" width="27.25" style="256" bestFit="1" customWidth="1"/>
    <col min="3" max="3" width="3.25" style="223" customWidth="1"/>
    <col min="4" max="5" width="1.625" style="223" customWidth="1"/>
    <col min="6" max="6" width="1.5" style="223" customWidth="1"/>
    <col min="7" max="7" width="21" style="223" customWidth="1"/>
    <col min="8" max="8" width="5" style="255" customWidth="1"/>
    <col min="9" max="9" width="6.875" style="255" hidden="1" customWidth="1"/>
    <col min="10" max="12" width="10.625" style="255" hidden="1" customWidth="1"/>
    <col min="13" max="20" width="10.625" style="255" customWidth="1"/>
    <col min="21" max="21" width="9.625" style="223" customWidth="1"/>
    <col min="22" max="22" width="10.625" style="223" customWidth="1"/>
    <col min="23" max="23" width="13.125" style="223" customWidth="1"/>
    <col min="24" max="24" width="10.5" style="223" bestFit="1" customWidth="1"/>
    <col min="25" max="25" width="15.25" style="223" customWidth="1"/>
    <col min="26" max="16384" width="9" style="223"/>
  </cols>
  <sheetData>
    <row r="1" spans="1:28" ht="10.5" customHeight="1">
      <c r="A1" s="215"/>
      <c r="B1" s="220"/>
      <c r="C1" s="221"/>
      <c r="D1" s="221"/>
      <c r="E1" s="221"/>
      <c r="F1" s="221"/>
      <c r="G1" s="221"/>
      <c r="H1" s="222"/>
      <c r="I1" s="222"/>
      <c r="J1" s="222"/>
      <c r="K1" s="222"/>
      <c r="L1" s="222"/>
      <c r="M1" s="222"/>
      <c r="N1" s="222"/>
      <c r="O1" s="222"/>
      <c r="P1" s="222"/>
      <c r="Q1" s="222"/>
      <c r="R1" s="222"/>
      <c r="S1" s="222"/>
      <c r="T1" s="222"/>
    </row>
    <row r="2" spans="1:28" ht="15" customHeight="1">
      <c r="A2" s="215"/>
      <c r="B2" s="224"/>
      <c r="C2" s="225"/>
      <c r="D2" s="687" t="s">
        <v>1059</v>
      </c>
      <c r="E2" s="225"/>
      <c r="F2" s="225"/>
      <c r="G2" s="225"/>
      <c r="H2" s="226"/>
      <c r="I2" s="227"/>
      <c r="J2" s="227"/>
      <c r="K2" s="227"/>
      <c r="L2" s="227"/>
      <c r="M2" s="227"/>
      <c r="N2" s="227"/>
      <c r="O2" s="227"/>
      <c r="P2" s="227"/>
      <c r="Q2" s="227"/>
      <c r="R2" s="227"/>
      <c r="S2" s="222"/>
      <c r="T2" s="222"/>
    </row>
    <row r="3" spans="1:28" s="612" customFormat="1" ht="5.0999999999999996" customHeight="1">
      <c r="A3" s="610"/>
      <c r="B3" s="611"/>
      <c r="D3" s="613"/>
      <c r="H3" s="614"/>
      <c r="I3" s="615"/>
      <c r="J3" s="615"/>
      <c r="K3" s="615"/>
      <c r="L3" s="615"/>
      <c r="M3" s="615"/>
      <c r="N3" s="615"/>
      <c r="O3" s="615"/>
      <c r="P3" s="615"/>
      <c r="Q3" s="615"/>
      <c r="R3" s="615"/>
      <c r="S3" s="615"/>
      <c r="T3" s="615"/>
    </row>
    <row r="4" spans="1:28" s="616" customFormat="1" ht="20.100000000000001" customHeight="1">
      <c r="A4" s="678"/>
      <c r="B4" s="679"/>
      <c r="D4" s="617"/>
      <c r="H4" s="618"/>
      <c r="I4" s="600" t="s">
        <v>708</v>
      </c>
      <c r="J4" s="600" t="s">
        <v>713</v>
      </c>
      <c r="K4" s="600" t="s">
        <v>726</v>
      </c>
      <c r="L4" s="600" t="s">
        <v>742</v>
      </c>
      <c r="M4" s="600" t="s">
        <v>770</v>
      </c>
      <c r="N4" s="600" t="s">
        <v>786</v>
      </c>
      <c r="O4" s="600" t="s">
        <v>789</v>
      </c>
      <c r="P4" s="600" t="s">
        <v>787</v>
      </c>
      <c r="Q4" s="600" t="s">
        <v>1032</v>
      </c>
      <c r="R4" s="600" t="s">
        <v>1191</v>
      </c>
      <c r="S4" s="1110" t="s">
        <v>778</v>
      </c>
      <c r="T4" s="1110" t="s">
        <v>779</v>
      </c>
    </row>
    <row r="5" spans="1:28" s="225" customFormat="1" ht="9" customHeight="1">
      <c r="A5" s="216"/>
      <c r="B5" s="228"/>
      <c r="H5" s="229"/>
      <c r="I5" s="230"/>
      <c r="J5" s="230"/>
      <c r="K5" s="230"/>
      <c r="L5" s="230"/>
      <c r="M5" s="230"/>
      <c r="N5" s="230"/>
      <c r="O5" s="230"/>
      <c r="P5" s="230"/>
      <c r="Q5" s="230"/>
      <c r="R5" s="230"/>
      <c r="S5" s="231"/>
      <c r="T5" s="231"/>
    </row>
    <row r="6" spans="1:28" s="225" customFormat="1" ht="11.1" customHeight="1">
      <c r="A6" s="187" t="s">
        <v>58</v>
      </c>
      <c r="B6" s="188"/>
      <c r="D6" s="607" t="s">
        <v>976</v>
      </c>
      <c r="E6" s="232"/>
      <c r="F6" s="232"/>
      <c r="G6" s="232"/>
      <c r="H6" s="217"/>
      <c r="I6" s="232"/>
      <c r="J6" s="232"/>
      <c r="K6" s="232"/>
      <c r="L6" s="232"/>
      <c r="M6" s="232"/>
      <c r="N6" s="232"/>
      <c r="O6" s="232"/>
      <c r="P6" s="232"/>
      <c r="Q6" s="232"/>
      <c r="R6" s="232"/>
      <c r="S6" s="1516" t="s">
        <v>798</v>
      </c>
      <c r="T6" s="1516"/>
    </row>
    <row r="7" spans="1:28" ht="10.5" customHeight="1" thickBot="1">
      <c r="A7" s="189"/>
      <c r="B7" s="190"/>
      <c r="C7" s="233"/>
      <c r="D7" s="156"/>
      <c r="E7" s="1124" t="s">
        <v>812</v>
      </c>
      <c r="F7" s="1125"/>
      <c r="G7" s="1125"/>
      <c r="H7" s="1126"/>
      <c r="I7" s="234"/>
      <c r="J7" s="235"/>
      <c r="K7" s="235"/>
      <c r="L7" s="235"/>
      <c r="M7" s="1298"/>
      <c r="N7" s="1298"/>
      <c r="O7" s="1298"/>
      <c r="P7" s="1298"/>
      <c r="Q7" s="1138">
        <v>345148.60414046724</v>
      </c>
      <c r="R7" s="1122">
        <v>359402.19400000002</v>
      </c>
      <c r="S7" s="1295">
        <f>ROUND(R7,0)/ROUND(Q7,0)-1</f>
        <v>4.1295208735937283E-2</v>
      </c>
      <c r="T7" s="1172" t="s">
        <v>1105</v>
      </c>
      <c r="U7" s="236"/>
    </row>
    <row r="8" spans="1:28" ht="10.5" customHeight="1" thickTop="1">
      <c r="A8" s="689" t="s">
        <v>1066</v>
      </c>
      <c r="B8" s="691"/>
      <c r="C8" s="237"/>
      <c r="D8" s="131"/>
      <c r="E8" s="635"/>
      <c r="F8" s="3" t="s">
        <v>813</v>
      </c>
      <c r="G8" s="3"/>
      <c r="H8" s="1127"/>
      <c r="I8" s="239"/>
      <c r="J8" s="240"/>
      <c r="K8" s="240"/>
      <c r="L8" s="240"/>
      <c r="M8" s="1299"/>
      <c r="N8" s="1299"/>
      <c r="O8" s="1299"/>
      <c r="P8" s="1299"/>
      <c r="Q8" s="1313">
        <v>4996.6231216690003</v>
      </c>
      <c r="R8" s="1312">
        <v>6838.576</v>
      </c>
      <c r="S8" s="1229">
        <f t="shared" ref="S8:S48" si="0">ROUND(R8,0)/ROUND(Q8,0)-1</f>
        <v>0.36862117270362216</v>
      </c>
      <c r="T8" s="1165" t="s">
        <v>1105</v>
      </c>
      <c r="U8" s="236"/>
    </row>
    <row r="9" spans="1:28" ht="10.5" customHeight="1">
      <c r="A9" s="191"/>
      <c r="B9" s="692" t="s">
        <v>1067</v>
      </c>
      <c r="C9" s="243"/>
      <c r="D9" s="156"/>
      <c r="E9" s="635"/>
      <c r="F9" s="635"/>
      <c r="G9" s="635" t="s">
        <v>814</v>
      </c>
      <c r="H9" s="1127"/>
      <c r="I9" s="238"/>
      <c r="J9" s="240"/>
      <c r="K9" s="240"/>
      <c r="L9" s="240"/>
      <c r="M9" s="1299"/>
      <c r="N9" s="1299"/>
      <c r="O9" s="1299"/>
      <c r="P9" s="1299"/>
      <c r="Q9" s="627">
        <v>4282.0701216690004</v>
      </c>
      <c r="R9" s="1123">
        <v>6170.1084795249999</v>
      </c>
      <c r="S9" s="1229">
        <f t="shared" si="0"/>
        <v>0.44091546006538995</v>
      </c>
      <c r="T9" s="1165" t="s">
        <v>1105</v>
      </c>
      <c r="U9" s="236"/>
    </row>
    <row r="10" spans="1:28" ht="10.5" customHeight="1">
      <c r="A10" s="191"/>
      <c r="B10" s="692" t="s">
        <v>1068</v>
      </c>
      <c r="C10" s="237"/>
      <c r="D10" s="156"/>
      <c r="E10" s="635"/>
      <c r="F10" s="635"/>
      <c r="G10" s="635" t="s">
        <v>815</v>
      </c>
      <c r="H10" s="1128"/>
      <c r="I10" s="244"/>
      <c r="J10" s="240"/>
      <c r="K10" s="240"/>
      <c r="L10" s="240"/>
      <c r="M10" s="1299"/>
      <c r="N10" s="1299"/>
      <c r="O10" s="1299"/>
      <c r="P10" s="1299"/>
      <c r="Q10" s="627">
        <v>714.553</v>
      </c>
      <c r="R10" s="1123">
        <v>668.46752047500001</v>
      </c>
      <c r="S10" s="1229">
        <f t="shared" si="0"/>
        <v>-6.5734265734265773E-2</v>
      </c>
      <c r="T10" s="1165" t="s">
        <v>1105</v>
      </c>
      <c r="U10" s="236"/>
    </row>
    <row r="11" spans="1:28" ht="10.5" customHeight="1">
      <c r="A11" s="690"/>
      <c r="B11" s="921" t="s">
        <v>1069</v>
      </c>
      <c r="C11" s="237"/>
      <c r="D11" s="156"/>
      <c r="E11" s="635"/>
      <c r="F11" s="635" t="s">
        <v>816</v>
      </c>
      <c r="G11" s="635"/>
      <c r="H11" s="1128"/>
      <c r="I11" s="244"/>
      <c r="J11" s="240"/>
      <c r="K11" s="240"/>
      <c r="L11" s="240"/>
      <c r="M11" s="1299"/>
      <c r="N11" s="1299"/>
      <c r="O11" s="1299"/>
      <c r="P11" s="1299"/>
      <c r="Q11" s="1313">
        <v>47599.851029315905</v>
      </c>
      <c r="R11" s="1312">
        <v>53091.445</v>
      </c>
      <c r="S11" s="1229">
        <f t="shared" si="0"/>
        <v>0.11535714285714294</v>
      </c>
      <c r="T11" s="1165" t="s">
        <v>1105</v>
      </c>
      <c r="U11" s="236"/>
    </row>
    <row r="12" spans="1:28" ht="10.5" customHeight="1">
      <c r="A12" s="690"/>
      <c r="B12" s="692" t="s">
        <v>1070</v>
      </c>
      <c r="C12" s="243"/>
      <c r="D12" s="156"/>
      <c r="E12" s="635"/>
      <c r="F12" s="635"/>
      <c r="G12" s="635" t="s">
        <v>817</v>
      </c>
      <c r="H12" s="1128"/>
      <c r="I12" s="244"/>
      <c r="J12" s="240"/>
      <c r="K12" s="240"/>
      <c r="L12" s="240"/>
      <c r="M12" s="1299"/>
      <c r="N12" s="1299"/>
      <c r="O12" s="1299"/>
      <c r="P12" s="1299"/>
      <c r="Q12" s="627">
        <v>6398.1064093829091</v>
      </c>
      <c r="R12" s="1123">
        <v>6968.0039999999999</v>
      </c>
      <c r="S12" s="1229">
        <f t="shared" si="0"/>
        <v>8.9090340731478479E-2</v>
      </c>
      <c r="T12" s="1165" t="s">
        <v>1105</v>
      </c>
      <c r="U12" s="236"/>
    </row>
    <row r="13" spans="1:28" ht="10.5" customHeight="1">
      <c r="A13" s="690"/>
      <c r="B13" s="692" t="s">
        <v>1071</v>
      </c>
      <c r="C13" s="243"/>
      <c r="D13" s="156"/>
      <c r="E13" s="635"/>
      <c r="F13" s="635"/>
      <c r="G13" s="635" t="s">
        <v>818</v>
      </c>
      <c r="H13" s="1127"/>
      <c r="I13" s="238"/>
      <c r="J13" s="240"/>
      <c r="K13" s="240"/>
      <c r="L13" s="240"/>
      <c r="M13" s="1299"/>
      <c r="N13" s="1299"/>
      <c r="O13" s="1299"/>
      <c r="P13" s="1299"/>
      <c r="Q13" s="627">
        <v>19810.709322494</v>
      </c>
      <c r="R13" s="1123">
        <v>25629.993999999999</v>
      </c>
      <c r="S13" s="1229">
        <f t="shared" si="0"/>
        <v>0.29372570794003328</v>
      </c>
      <c r="T13" s="1165" t="s">
        <v>1105</v>
      </c>
      <c r="U13" s="236"/>
      <c r="X13" s="1121"/>
      <c r="Y13" s="236"/>
      <c r="Z13" s="236"/>
      <c r="AA13" s="236"/>
      <c r="AB13" s="1121"/>
    </row>
    <row r="14" spans="1:28" ht="10.5" customHeight="1">
      <c r="A14" s="690"/>
      <c r="B14" s="692" t="s">
        <v>1072</v>
      </c>
      <c r="C14" s="243"/>
      <c r="D14" s="244"/>
      <c r="E14" s="1128"/>
      <c r="F14" s="635"/>
      <c r="G14" s="635" t="s">
        <v>819</v>
      </c>
      <c r="H14" s="1128"/>
      <c r="I14" s="244"/>
      <c r="J14" s="240"/>
      <c r="K14" s="240"/>
      <c r="L14" s="240"/>
      <c r="M14" s="1299"/>
      <c r="N14" s="1299"/>
      <c r="O14" s="1299"/>
      <c r="P14" s="1299"/>
      <c r="Q14" s="627">
        <v>21391.035297439001</v>
      </c>
      <c r="R14" s="1123">
        <v>20493.447</v>
      </c>
      <c r="S14" s="1229">
        <f t="shared" si="0"/>
        <v>-4.1980272077041692E-2</v>
      </c>
      <c r="T14" s="1165" t="s">
        <v>1105</v>
      </c>
      <c r="U14" s="236"/>
      <c r="X14" s="1121"/>
      <c r="Y14" s="236"/>
      <c r="Z14" s="236"/>
      <c r="AA14" s="236"/>
      <c r="AB14" s="1121"/>
    </row>
    <row r="15" spans="1:28" ht="10.5" customHeight="1">
      <c r="A15" s="690"/>
      <c r="B15" s="692" t="s">
        <v>1073</v>
      </c>
      <c r="C15" s="237"/>
      <c r="E15" s="1129"/>
      <c r="F15" s="1517" t="s">
        <v>974</v>
      </c>
      <c r="G15" s="1517"/>
      <c r="H15" s="1517"/>
      <c r="I15" s="223"/>
      <c r="J15" s="240"/>
      <c r="K15" s="240"/>
      <c r="L15" s="240"/>
      <c r="M15" s="1299"/>
      <c r="N15" s="1299"/>
      <c r="O15" s="1299"/>
      <c r="P15" s="1299"/>
      <c r="Q15" s="1313">
        <v>287710.75860433199</v>
      </c>
      <c r="R15" s="1312">
        <v>294604.16200000001</v>
      </c>
      <c r="S15" s="1229">
        <f t="shared" si="0"/>
        <v>2.3958069034551999E-2</v>
      </c>
      <c r="T15" s="1165" t="s">
        <v>1105</v>
      </c>
      <c r="U15" s="236"/>
      <c r="X15" s="1121"/>
      <c r="Y15" s="236"/>
      <c r="Z15" s="236"/>
      <c r="AA15" s="236"/>
      <c r="AB15" s="1121"/>
    </row>
    <row r="16" spans="1:28" ht="10.5" customHeight="1">
      <c r="A16" s="690"/>
      <c r="B16" s="692" t="s">
        <v>1074</v>
      </c>
      <c r="C16" s="243"/>
      <c r="D16" s="244"/>
      <c r="E16" s="1128"/>
      <c r="F16" s="635"/>
      <c r="G16" s="635" t="s">
        <v>820</v>
      </c>
      <c r="H16" s="1128"/>
      <c r="I16" s="244"/>
      <c r="J16" s="240"/>
      <c r="K16" s="240"/>
      <c r="L16" s="240"/>
      <c r="M16" s="1299"/>
      <c r="N16" s="1299"/>
      <c r="O16" s="1299"/>
      <c r="P16" s="1299"/>
      <c r="Q16" s="627">
        <v>213819.155</v>
      </c>
      <c r="R16" s="1123">
        <v>217884.571853906</v>
      </c>
      <c r="S16" s="1229">
        <f t="shared" si="0"/>
        <v>1.9016083696958619E-2</v>
      </c>
      <c r="T16" s="1165" t="s">
        <v>1105</v>
      </c>
      <c r="U16" s="236"/>
      <c r="X16" s="1121"/>
      <c r="Y16" s="236"/>
      <c r="Z16" s="236"/>
      <c r="AA16" s="236"/>
      <c r="AB16" s="1121"/>
    </row>
    <row r="17" spans="1:28" ht="10.5" customHeight="1">
      <c r="A17" s="690"/>
      <c r="B17" s="692" t="s">
        <v>1075</v>
      </c>
      <c r="C17" s="243"/>
      <c r="D17" s="244"/>
      <c r="E17" s="1128"/>
      <c r="F17" s="635"/>
      <c r="G17" s="635" t="s">
        <v>821</v>
      </c>
      <c r="H17" s="1128"/>
      <c r="I17" s="244"/>
      <c r="J17" s="240"/>
      <c r="K17" s="240"/>
      <c r="L17" s="240"/>
      <c r="M17" s="1299"/>
      <c r="N17" s="1299"/>
      <c r="O17" s="1299"/>
      <c r="P17" s="1299"/>
      <c r="Q17" s="627">
        <v>16110.945</v>
      </c>
      <c r="R17" s="1123">
        <v>17983.176164823999</v>
      </c>
      <c r="S17" s="1229">
        <f t="shared" si="0"/>
        <v>0.11619390478555025</v>
      </c>
      <c r="T17" s="1165" t="s">
        <v>1105</v>
      </c>
      <c r="U17" s="236"/>
      <c r="X17" s="1121"/>
      <c r="Y17" s="236"/>
      <c r="Z17" s="236"/>
      <c r="AA17" s="236"/>
      <c r="AB17" s="1121"/>
    </row>
    <row r="18" spans="1:28" ht="10.5" customHeight="1">
      <c r="A18" s="690"/>
      <c r="B18" s="692" t="s">
        <v>1076</v>
      </c>
      <c r="C18" s="243"/>
      <c r="D18" s="232"/>
      <c r="E18" s="1130"/>
      <c r="F18" s="635"/>
      <c r="G18" s="635" t="s">
        <v>26</v>
      </c>
      <c r="H18" s="1130"/>
      <c r="I18" s="232"/>
      <c r="J18" s="240"/>
      <c r="K18" s="240"/>
      <c r="L18" s="240"/>
      <c r="M18" s="1299"/>
      <c r="N18" s="1299"/>
      <c r="O18" s="1299"/>
      <c r="P18" s="1299"/>
      <c r="Q18" s="627">
        <v>6521.6109999999999</v>
      </c>
      <c r="R18" s="1123">
        <v>6350.8499165189996</v>
      </c>
      <c r="S18" s="1229">
        <f t="shared" si="0"/>
        <v>-2.6218951241950283E-2</v>
      </c>
      <c r="T18" s="1165" t="s">
        <v>1105</v>
      </c>
      <c r="U18" s="236"/>
      <c r="X18" s="1121"/>
      <c r="Y18" s="236"/>
      <c r="Z18" s="236"/>
      <c r="AA18" s="236"/>
      <c r="AB18" s="1121"/>
    </row>
    <row r="19" spans="1:28" ht="10.5" customHeight="1">
      <c r="A19" s="191"/>
      <c r="B19" s="692" t="s">
        <v>1077</v>
      </c>
      <c r="C19" s="237"/>
      <c r="D19" s="232"/>
      <c r="E19" s="1130"/>
      <c r="F19" s="635"/>
      <c r="G19" s="635" t="s">
        <v>822</v>
      </c>
      <c r="H19" s="1130"/>
      <c r="I19" s="232"/>
      <c r="J19" s="240"/>
      <c r="K19" s="240"/>
      <c r="L19" s="240"/>
      <c r="M19" s="1299"/>
      <c r="N19" s="1299"/>
      <c r="O19" s="1299"/>
      <c r="P19" s="1299"/>
      <c r="Q19" s="627">
        <v>7951.4009999999998</v>
      </c>
      <c r="R19" s="1123">
        <v>8017.53</v>
      </c>
      <c r="S19" s="1229">
        <f t="shared" si="0"/>
        <v>8.426613004653527E-3</v>
      </c>
      <c r="T19" s="1165" t="s">
        <v>1105</v>
      </c>
      <c r="U19" s="236"/>
      <c r="X19" s="1121"/>
      <c r="Y19" s="236"/>
      <c r="Z19" s="236"/>
      <c r="AA19" s="236"/>
      <c r="AB19" s="1121"/>
    </row>
    <row r="20" spans="1:28" ht="10.5" customHeight="1">
      <c r="A20" s="690"/>
      <c r="B20" s="692" t="s">
        <v>1078</v>
      </c>
      <c r="C20" s="243"/>
      <c r="D20" s="232"/>
      <c r="E20" s="1130"/>
      <c r="F20" s="635"/>
      <c r="G20" s="635" t="s">
        <v>823</v>
      </c>
      <c r="H20" s="1130"/>
      <c r="I20" s="232"/>
      <c r="J20" s="240"/>
      <c r="K20" s="240"/>
      <c r="L20" s="240"/>
      <c r="M20" s="1299"/>
      <c r="N20" s="1299"/>
      <c r="O20" s="1299"/>
      <c r="P20" s="1299"/>
      <c r="Q20" s="627">
        <v>43307.646604331996</v>
      </c>
      <c r="R20" s="1123">
        <v>44368.034064751009</v>
      </c>
      <c r="S20" s="1229">
        <f t="shared" si="0"/>
        <v>2.4475847418490737E-2</v>
      </c>
      <c r="T20" s="1165" t="s">
        <v>1105</v>
      </c>
      <c r="U20" s="236"/>
      <c r="X20" s="1121"/>
      <c r="Y20" s="236"/>
      <c r="Z20" s="236"/>
      <c r="AA20" s="236"/>
      <c r="AB20" s="1121"/>
    </row>
    <row r="21" spans="1:28" ht="10.5" customHeight="1">
      <c r="A21" s="690"/>
      <c r="B21" s="692" t="s">
        <v>1079</v>
      </c>
      <c r="C21" s="243"/>
      <c r="D21" s="232"/>
      <c r="E21" s="1130"/>
      <c r="F21" s="635" t="s">
        <v>824</v>
      </c>
      <c r="G21" s="635"/>
      <c r="H21" s="1130"/>
      <c r="I21" s="232"/>
      <c r="J21" s="240"/>
      <c r="K21" s="240"/>
      <c r="L21" s="240"/>
      <c r="M21" s="1299"/>
      <c r="N21" s="1299"/>
      <c r="O21" s="1299"/>
      <c r="P21" s="1299"/>
      <c r="Q21" s="1313">
        <v>347.51273562336326</v>
      </c>
      <c r="R21" s="1312">
        <v>354.00299999999999</v>
      </c>
      <c r="S21" s="1229">
        <f t="shared" si="0"/>
        <v>1.7241379310344751E-2</v>
      </c>
      <c r="T21" s="1165" t="s">
        <v>1105</v>
      </c>
      <c r="U21" s="236"/>
      <c r="X21" s="1121"/>
      <c r="Y21" s="236"/>
      <c r="Z21" s="236"/>
      <c r="AA21" s="236"/>
      <c r="AB21" s="1121"/>
    </row>
    <row r="22" spans="1:28" ht="10.5" customHeight="1">
      <c r="A22" s="690"/>
      <c r="B22" s="692" t="s">
        <v>1080</v>
      </c>
      <c r="C22" s="243"/>
      <c r="D22" s="238"/>
      <c r="E22" s="1127"/>
      <c r="F22" s="635" t="s">
        <v>825</v>
      </c>
      <c r="G22" s="635"/>
      <c r="H22" s="1130"/>
      <c r="I22" s="238"/>
      <c r="J22" s="240"/>
      <c r="K22" s="240"/>
      <c r="L22" s="240"/>
      <c r="M22" s="1299"/>
      <c r="N22" s="1299"/>
      <c r="O22" s="1299"/>
      <c r="P22" s="1299"/>
      <c r="Q22" s="1313">
        <v>4493.8580000000002</v>
      </c>
      <c r="R22" s="1312">
        <v>4514.0079999999998</v>
      </c>
      <c r="S22" s="1229">
        <f t="shared" si="0"/>
        <v>4.4503782821538884E-3</v>
      </c>
      <c r="T22" s="1165" t="s">
        <v>1105</v>
      </c>
      <c r="U22" s="236"/>
      <c r="X22" s="1121"/>
      <c r="Y22" s="236"/>
      <c r="Z22" s="236"/>
      <c r="AA22" s="236"/>
      <c r="AB22" s="1121"/>
    </row>
    <row r="23" spans="1:28" ht="10.5" customHeight="1">
      <c r="A23" s="690"/>
      <c r="B23" s="692" t="s">
        <v>1081</v>
      </c>
      <c r="C23" s="237"/>
      <c r="D23" s="460"/>
      <c r="E23" s="1127"/>
      <c r="F23" s="635"/>
      <c r="G23" s="635" t="s">
        <v>826</v>
      </c>
      <c r="H23" s="1130"/>
      <c r="I23" s="238"/>
      <c r="J23" s="240"/>
      <c r="K23" s="240"/>
      <c r="L23" s="240"/>
      <c r="M23" s="1299"/>
      <c r="N23" s="1299"/>
      <c r="O23" s="1299"/>
      <c r="P23" s="1299"/>
      <c r="Q23" s="627">
        <v>2861.3980000000001</v>
      </c>
      <c r="R23" s="1123">
        <v>3125.8420000000001</v>
      </c>
      <c r="S23" s="1229">
        <f t="shared" si="0"/>
        <v>9.2624956308982931E-2</v>
      </c>
      <c r="T23" s="1165" t="s">
        <v>1105</v>
      </c>
      <c r="U23" s="236"/>
      <c r="X23" s="1121"/>
      <c r="Y23" s="236"/>
      <c r="Z23" s="236"/>
      <c r="AA23" s="236"/>
      <c r="AB23" s="1121"/>
    </row>
    <row r="24" spans="1:28" ht="10.5" customHeight="1">
      <c r="A24" s="690"/>
      <c r="B24" s="692" t="s">
        <v>1082</v>
      </c>
      <c r="C24" s="243"/>
      <c r="D24" s="250"/>
      <c r="E24" s="1131"/>
      <c r="F24" s="635"/>
      <c r="G24" s="635" t="s">
        <v>827</v>
      </c>
      <c r="H24" s="1130"/>
      <c r="I24" s="244"/>
      <c r="J24" s="240"/>
      <c r="K24" s="240"/>
      <c r="L24" s="240"/>
      <c r="M24" s="1299"/>
      <c r="N24" s="1299"/>
      <c r="O24" s="1299"/>
      <c r="P24" s="1299"/>
      <c r="Q24" s="627">
        <v>647.154</v>
      </c>
      <c r="R24" s="1123">
        <v>642.83600000000001</v>
      </c>
      <c r="S24" s="1229">
        <f t="shared" si="0"/>
        <v>-6.1823802163832875E-3</v>
      </c>
      <c r="T24" s="1165" t="s">
        <v>1105</v>
      </c>
      <c r="U24" s="236"/>
      <c r="X24" s="1121"/>
      <c r="Y24" s="236"/>
      <c r="Z24" s="236"/>
      <c r="AA24" s="236"/>
      <c r="AB24" s="1121"/>
    </row>
    <row r="25" spans="1:28" ht="10.5" customHeight="1">
      <c r="A25" s="690"/>
      <c r="B25" s="692" t="s">
        <v>1247</v>
      </c>
      <c r="C25" s="243"/>
      <c r="D25" s="460"/>
      <c r="E25" s="1131"/>
      <c r="F25" s="1130"/>
      <c r="G25" s="635" t="s">
        <v>828</v>
      </c>
      <c r="H25" s="1130"/>
      <c r="I25" s="244"/>
      <c r="J25" s="240"/>
      <c r="K25" s="240"/>
      <c r="L25" s="240"/>
      <c r="M25" s="1299"/>
      <c r="N25" s="1299"/>
      <c r="O25" s="1299"/>
      <c r="P25" s="1299"/>
      <c r="Q25" s="627">
        <v>79.869</v>
      </c>
      <c r="R25" s="1123">
        <v>116.27200000000001</v>
      </c>
      <c r="S25" s="1229">
        <f t="shared" si="0"/>
        <v>0.44999999999999996</v>
      </c>
      <c r="T25" s="1165" t="s">
        <v>1105</v>
      </c>
      <c r="U25" s="236"/>
      <c r="X25" s="1121"/>
      <c r="Y25" s="236"/>
      <c r="Z25" s="236"/>
      <c r="AA25" s="236"/>
      <c r="AB25" s="236"/>
    </row>
    <row r="26" spans="1:28" ht="10.5" customHeight="1">
      <c r="A26" s="690"/>
      <c r="B26" s="692" t="s">
        <v>1083</v>
      </c>
      <c r="C26" s="243"/>
      <c r="D26" s="232"/>
      <c r="E26" s="1131"/>
      <c r="F26" s="1132"/>
      <c r="G26" s="635" t="s">
        <v>823</v>
      </c>
      <c r="H26" s="1132"/>
      <c r="I26" s="232"/>
      <c r="J26" s="240"/>
      <c r="K26" s="240"/>
      <c r="L26" s="240"/>
      <c r="M26" s="1299"/>
      <c r="N26" s="1299"/>
      <c r="O26" s="1299"/>
      <c r="P26" s="1299"/>
      <c r="Q26" s="627">
        <v>905.43600000000004</v>
      </c>
      <c r="R26" s="1123">
        <v>629.05799999999965</v>
      </c>
      <c r="S26" s="1229">
        <f t="shared" si="0"/>
        <v>-0.30497237569060776</v>
      </c>
      <c r="T26" s="1165" t="s">
        <v>1105</v>
      </c>
      <c r="U26" s="236"/>
      <c r="X26" s="1121"/>
    </row>
    <row r="27" spans="1:28" ht="10.5" customHeight="1" thickBot="1">
      <c r="A27" s="189"/>
      <c r="B27" s="153"/>
      <c r="C27" s="237"/>
      <c r="D27" s="232"/>
      <c r="E27" s="1124" t="s">
        <v>802</v>
      </c>
      <c r="F27" s="1125"/>
      <c r="G27" s="1125"/>
      <c r="H27" s="1126"/>
      <c r="I27" s="234"/>
      <c r="J27" s="235"/>
      <c r="K27" s="235"/>
      <c r="L27" s="235"/>
      <c r="M27" s="1298"/>
      <c r="N27" s="1298"/>
      <c r="O27" s="1298"/>
      <c r="P27" s="1298"/>
      <c r="Q27" s="1138">
        <v>322946.86044730502</v>
      </c>
      <c r="R27" s="1122">
        <v>336564.39399999997</v>
      </c>
      <c r="S27" s="1295">
        <f t="shared" si="0"/>
        <v>4.2164813421397218E-2</v>
      </c>
      <c r="T27" s="1172" t="s">
        <v>1105</v>
      </c>
      <c r="U27" s="236"/>
      <c r="X27" s="1121"/>
    </row>
    <row r="28" spans="1:28" ht="10.5" customHeight="1" thickTop="1">
      <c r="A28" s="189"/>
      <c r="B28" s="153"/>
      <c r="C28" s="243"/>
      <c r="D28" s="232"/>
      <c r="E28" s="635"/>
      <c r="F28" s="3" t="s">
        <v>829</v>
      </c>
      <c r="G28" s="3"/>
      <c r="H28" s="1127"/>
      <c r="I28" s="156"/>
      <c r="J28" s="240"/>
      <c r="K28" s="240"/>
      <c r="L28" s="240"/>
      <c r="M28" s="1299"/>
      <c r="N28" s="1299"/>
      <c r="O28" s="1299"/>
      <c r="P28" s="1299"/>
      <c r="Q28" s="1313">
        <v>250143.478</v>
      </c>
      <c r="R28" s="1312">
        <v>256116.47899999999</v>
      </c>
      <c r="S28" s="1229">
        <f t="shared" si="0"/>
        <v>2.387834158861124E-2</v>
      </c>
      <c r="T28" s="1165" t="s">
        <v>1105</v>
      </c>
      <c r="U28" s="236"/>
      <c r="X28" s="1121"/>
    </row>
    <row r="29" spans="1:28" ht="10.5" customHeight="1">
      <c r="A29" s="189"/>
      <c r="B29" s="153"/>
      <c r="C29" s="243"/>
      <c r="D29" s="244"/>
      <c r="E29" s="635"/>
      <c r="F29" s="635"/>
      <c r="G29" s="635" t="s">
        <v>830</v>
      </c>
      <c r="H29" s="1127"/>
      <c r="I29" s="156"/>
      <c r="J29" s="240"/>
      <c r="K29" s="240"/>
      <c r="L29" s="240"/>
      <c r="M29" s="1299"/>
      <c r="N29" s="1299"/>
      <c r="O29" s="1299"/>
      <c r="P29" s="1299"/>
      <c r="Q29" s="627">
        <v>218025.08300000001</v>
      </c>
      <c r="R29" s="1123">
        <v>222810.82537229001</v>
      </c>
      <c r="S29" s="1229">
        <f t="shared" si="0"/>
        <v>2.1951611053778297E-2</v>
      </c>
      <c r="T29" s="1165" t="s">
        <v>1105</v>
      </c>
      <c r="U29" s="236"/>
      <c r="X29" s="1121"/>
    </row>
    <row r="30" spans="1:28" ht="10.5" customHeight="1">
      <c r="A30" s="241"/>
      <c r="B30" s="428"/>
      <c r="C30" s="243"/>
      <c r="D30" s="244"/>
      <c r="E30" s="635"/>
      <c r="F30" s="635"/>
      <c r="G30" s="635" t="s">
        <v>831</v>
      </c>
      <c r="H30" s="1128"/>
      <c r="I30" s="156"/>
      <c r="J30" s="240"/>
      <c r="K30" s="240"/>
      <c r="L30" s="240"/>
      <c r="M30" s="1299"/>
      <c r="N30" s="1299"/>
      <c r="O30" s="1299"/>
      <c r="P30" s="1299"/>
      <c r="Q30" s="627">
        <v>23349.496999999999</v>
      </c>
      <c r="R30" s="1123">
        <v>24788.510404522</v>
      </c>
      <c r="S30" s="1229">
        <f t="shared" si="0"/>
        <v>6.16728767827317E-2</v>
      </c>
      <c r="T30" s="1165" t="s">
        <v>1105</v>
      </c>
      <c r="U30" s="236"/>
      <c r="X30" s="1121"/>
    </row>
    <row r="31" spans="1:28" ht="10.5" customHeight="1">
      <c r="A31" s="218"/>
      <c r="B31" s="241"/>
      <c r="C31" s="237"/>
      <c r="D31" s="244"/>
      <c r="E31" s="635"/>
      <c r="F31" s="635"/>
      <c r="G31" s="635" t="s">
        <v>832</v>
      </c>
      <c r="H31" s="1128"/>
      <c r="I31" s="156"/>
      <c r="J31" s="240"/>
      <c r="K31" s="240"/>
      <c r="L31" s="240"/>
      <c r="M31" s="1299"/>
      <c r="N31" s="1299"/>
      <c r="O31" s="1299"/>
      <c r="P31" s="1299"/>
      <c r="Q31" s="627">
        <v>6663.2439999999997</v>
      </c>
      <c r="R31" s="1123">
        <v>6281.942403778</v>
      </c>
      <c r="S31" s="1229">
        <f t="shared" si="0"/>
        <v>-5.7181449797388595E-2</v>
      </c>
      <c r="T31" s="1165" t="s">
        <v>1105</v>
      </c>
      <c r="U31" s="236"/>
      <c r="X31" s="1121"/>
    </row>
    <row r="32" spans="1:28" ht="10.5" customHeight="1">
      <c r="A32" s="218"/>
      <c r="B32" s="241"/>
      <c r="C32" s="243"/>
      <c r="D32" s="238"/>
      <c r="E32" s="635"/>
      <c r="F32" s="635" t="s">
        <v>21</v>
      </c>
      <c r="G32" s="635"/>
      <c r="H32" s="1128"/>
      <c r="I32" s="156"/>
      <c r="J32" s="240"/>
      <c r="K32" s="240"/>
      <c r="L32" s="240"/>
      <c r="M32" s="1299"/>
      <c r="N32" s="1299"/>
      <c r="O32" s="1299"/>
      <c r="P32" s="1299"/>
      <c r="Q32" s="1313">
        <v>16293.986000000001</v>
      </c>
      <c r="R32" s="1312">
        <v>19339.837</v>
      </c>
      <c r="S32" s="1229">
        <f t="shared" si="0"/>
        <v>0.18693997790597772</v>
      </c>
      <c r="T32" s="1165" t="s">
        <v>1105</v>
      </c>
      <c r="U32" s="236"/>
      <c r="W32" s="1076"/>
      <c r="X32" s="1121"/>
    </row>
    <row r="33" spans="1:25" ht="10.5" customHeight="1">
      <c r="A33" s="218"/>
      <c r="B33" s="241"/>
      <c r="C33" s="243"/>
      <c r="D33" s="244"/>
      <c r="E33" s="635"/>
      <c r="F33" s="635"/>
      <c r="G33" s="635" t="s">
        <v>833</v>
      </c>
      <c r="H33" s="1127"/>
      <c r="I33" s="156"/>
      <c r="J33" s="240"/>
      <c r="K33" s="240"/>
      <c r="L33" s="240"/>
      <c r="M33" s="1299"/>
      <c r="N33" s="1299"/>
      <c r="O33" s="1299"/>
      <c r="P33" s="1299"/>
      <c r="Q33" s="627">
        <v>6668.2070000000003</v>
      </c>
      <c r="R33" s="1123">
        <v>6989.9233611219997</v>
      </c>
      <c r="S33" s="1229">
        <f t="shared" si="0"/>
        <v>4.8290341931613634E-2</v>
      </c>
      <c r="T33" s="1165" t="s">
        <v>1105</v>
      </c>
      <c r="U33" s="236"/>
      <c r="X33" s="1121"/>
    </row>
    <row r="34" spans="1:25" ht="10.5" customHeight="1">
      <c r="A34" s="218"/>
      <c r="B34" s="241"/>
      <c r="C34" s="243"/>
      <c r="D34" s="244"/>
      <c r="E34" s="1128"/>
      <c r="F34" s="635"/>
      <c r="G34" s="635" t="s">
        <v>834</v>
      </c>
      <c r="H34" s="1128"/>
      <c r="I34" s="244"/>
      <c r="J34" s="240"/>
      <c r="K34" s="240"/>
      <c r="L34" s="240"/>
      <c r="M34" s="1299"/>
      <c r="N34" s="1299"/>
      <c r="O34" s="1299"/>
      <c r="P34" s="1299"/>
      <c r="Q34" s="627">
        <v>7072.2939999999999</v>
      </c>
      <c r="R34" s="1123">
        <v>8970.3535584609999</v>
      </c>
      <c r="S34" s="1229">
        <f t="shared" si="0"/>
        <v>0.26838235294117641</v>
      </c>
      <c r="T34" s="1165" t="s">
        <v>1105</v>
      </c>
      <c r="U34" s="236"/>
      <c r="X34" s="1121"/>
    </row>
    <row r="35" spans="1:25" ht="10.5" customHeight="1">
      <c r="A35" s="218"/>
      <c r="B35" s="241"/>
      <c r="C35" s="237"/>
      <c r="D35" s="232"/>
      <c r="E35" s="1129"/>
      <c r="F35" s="635" t="s">
        <v>684</v>
      </c>
      <c r="G35" s="635"/>
      <c r="H35" s="1129"/>
      <c r="I35" s="223"/>
      <c r="J35" s="240"/>
      <c r="K35" s="240"/>
      <c r="L35" s="240"/>
      <c r="M35" s="1299"/>
      <c r="N35" s="1299"/>
      <c r="O35" s="1299"/>
      <c r="P35" s="1299"/>
      <c r="Q35" s="1313">
        <v>28547.085999999999</v>
      </c>
      <c r="R35" s="1312">
        <v>30647.687000000002</v>
      </c>
      <c r="S35" s="1229">
        <f t="shared" si="0"/>
        <v>7.359792622692396E-2</v>
      </c>
      <c r="T35" s="1165" t="s">
        <v>1105</v>
      </c>
      <c r="U35" s="1082"/>
      <c r="X35" s="1121"/>
    </row>
    <row r="36" spans="1:25" ht="10.5" customHeight="1">
      <c r="A36" s="246"/>
      <c r="B36" s="241"/>
      <c r="C36" s="243"/>
      <c r="D36" s="232"/>
      <c r="E36" s="1128"/>
      <c r="F36" s="635"/>
      <c r="G36" s="635" t="s">
        <v>835</v>
      </c>
      <c r="H36" s="1128"/>
      <c r="I36" s="156"/>
      <c r="J36" s="240"/>
      <c r="K36" s="240"/>
      <c r="L36" s="240"/>
      <c r="M36" s="1299"/>
      <c r="N36" s="1299"/>
      <c r="O36" s="1299"/>
      <c r="P36" s="1299"/>
      <c r="Q36" s="627">
        <v>23679.632000000001</v>
      </c>
      <c r="R36" s="1123">
        <v>25184.502752290999</v>
      </c>
      <c r="S36" s="1229">
        <f t="shared" si="0"/>
        <v>6.3555743243243201E-2</v>
      </c>
      <c r="T36" s="1165" t="s">
        <v>1105</v>
      </c>
      <c r="U36" s="1082"/>
      <c r="X36" s="1121"/>
    </row>
    <row r="37" spans="1:25" ht="10.5" customHeight="1">
      <c r="A37" s="218"/>
      <c r="B37" s="241"/>
      <c r="C37" s="243"/>
      <c r="D37" s="460"/>
      <c r="E37" s="1128"/>
      <c r="F37" s="635"/>
      <c r="G37" s="635" t="s">
        <v>836</v>
      </c>
      <c r="H37" s="1128"/>
      <c r="I37" s="156"/>
      <c r="J37" s="240"/>
      <c r="K37" s="240"/>
      <c r="L37" s="240"/>
      <c r="M37" s="1299"/>
      <c r="N37" s="1299"/>
      <c r="O37" s="1299"/>
      <c r="P37" s="1299"/>
      <c r="Q37" s="627">
        <v>3882.8069999999998</v>
      </c>
      <c r="R37" s="1123">
        <v>4466.2734276390001</v>
      </c>
      <c r="S37" s="1229">
        <f t="shared" si="0"/>
        <v>0.15014164305949018</v>
      </c>
      <c r="T37" s="1165" t="s">
        <v>1105</v>
      </c>
      <c r="U37" s="236"/>
      <c r="X37" s="1121"/>
    </row>
    <row r="38" spans="1:25" ht="10.5" customHeight="1">
      <c r="A38" s="218"/>
      <c r="B38" s="247"/>
      <c r="C38" s="243"/>
      <c r="D38" s="250"/>
      <c r="E38" s="1130"/>
      <c r="F38" s="635" t="s">
        <v>28</v>
      </c>
      <c r="G38" s="635"/>
      <c r="H38" s="1130"/>
      <c r="I38" s="156"/>
      <c r="J38" s="240"/>
      <c r="K38" s="240"/>
      <c r="L38" s="240"/>
      <c r="M38" s="1299"/>
      <c r="N38" s="1299"/>
      <c r="O38" s="1299"/>
      <c r="P38" s="1299"/>
      <c r="Q38" s="1313">
        <v>27962.308000000001</v>
      </c>
      <c r="R38" s="1312">
        <v>30460.391</v>
      </c>
      <c r="S38" s="1229">
        <f t="shared" si="0"/>
        <v>8.9335526786352926E-2</v>
      </c>
      <c r="T38" s="1165" t="s">
        <v>1105</v>
      </c>
      <c r="U38" s="236"/>
      <c r="X38" s="1121"/>
    </row>
    <row r="39" spans="1:25" ht="10.5" customHeight="1">
      <c r="A39" s="247"/>
      <c r="B39" s="247"/>
      <c r="C39" s="237"/>
      <c r="D39" s="460"/>
      <c r="E39" s="1130"/>
      <c r="F39" s="635"/>
      <c r="G39" s="635" t="s">
        <v>837</v>
      </c>
      <c r="H39" s="1130"/>
      <c r="I39" s="156"/>
      <c r="J39" s="240"/>
      <c r="K39" s="240"/>
      <c r="L39" s="240"/>
      <c r="M39" s="1299"/>
      <c r="N39" s="1299"/>
      <c r="O39" s="1299"/>
      <c r="P39" s="1299"/>
      <c r="Q39" s="627">
        <v>395.20499999999998</v>
      </c>
      <c r="R39" s="1123">
        <v>410.012</v>
      </c>
      <c r="S39" s="1229">
        <f t="shared" si="0"/>
        <v>3.7974683544303778E-2</v>
      </c>
      <c r="T39" s="1165" t="s">
        <v>1105</v>
      </c>
      <c r="U39" s="236"/>
      <c r="X39" s="1121"/>
    </row>
    <row r="40" spans="1:25" ht="10.5" customHeight="1">
      <c r="A40" s="247"/>
      <c r="B40" s="247"/>
      <c r="C40" s="243"/>
      <c r="D40" s="461"/>
      <c r="E40" s="1130"/>
      <c r="F40" s="635"/>
      <c r="G40" s="635" t="s">
        <v>838</v>
      </c>
      <c r="H40" s="1130"/>
      <c r="I40" s="156"/>
      <c r="J40" s="240"/>
      <c r="K40" s="240"/>
      <c r="L40" s="240"/>
      <c r="M40" s="1299"/>
      <c r="N40" s="1299"/>
      <c r="O40" s="1299"/>
      <c r="P40" s="1299"/>
      <c r="Q40" s="627">
        <v>37.826000000000001</v>
      </c>
      <c r="R40" s="1123">
        <v>16.602</v>
      </c>
      <c r="S40" s="1229">
        <f t="shared" si="0"/>
        <v>-0.55263157894736836</v>
      </c>
      <c r="T40" s="1165" t="s">
        <v>1105</v>
      </c>
      <c r="U40" s="236"/>
      <c r="X40" s="236"/>
    </row>
    <row r="41" spans="1:25" ht="10.5" customHeight="1" thickBot="1">
      <c r="A41" s="247"/>
      <c r="B41" s="247"/>
      <c r="C41" s="243"/>
      <c r="D41" s="460"/>
      <c r="E41" s="1124" t="s">
        <v>839</v>
      </c>
      <c r="F41" s="1125"/>
      <c r="G41" s="1125"/>
      <c r="H41" s="1126"/>
      <c r="I41" s="234"/>
      <c r="J41" s="235"/>
      <c r="K41" s="235"/>
      <c r="L41" s="235"/>
      <c r="M41" s="1298"/>
      <c r="N41" s="1298"/>
      <c r="O41" s="1298"/>
      <c r="P41" s="1298"/>
      <c r="Q41" s="1138">
        <v>22201.742999999999</v>
      </c>
      <c r="R41" s="1122">
        <v>22837.8</v>
      </c>
      <c r="S41" s="1295">
        <f t="shared" si="0"/>
        <v>2.8646067921808793E-2</v>
      </c>
      <c r="T41" s="1172" t="s">
        <v>1105</v>
      </c>
      <c r="U41" s="1082"/>
    </row>
    <row r="42" spans="1:25" ht="10.5" customHeight="1" thickTop="1">
      <c r="A42" s="247"/>
      <c r="B42" s="247"/>
      <c r="C42" s="243"/>
      <c r="D42" s="460"/>
      <c r="E42" s="1127"/>
      <c r="F42" s="635" t="s">
        <v>840</v>
      </c>
      <c r="G42" s="635"/>
      <c r="H42" s="1130"/>
      <c r="I42" s="238"/>
      <c r="J42" s="240"/>
      <c r="K42" s="240"/>
      <c r="L42" s="240"/>
      <c r="M42" s="1299"/>
      <c r="N42" s="1299"/>
      <c r="O42" s="1299"/>
      <c r="P42" s="1299"/>
      <c r="Q42" s="627">
        <v>3400.8209999999999</v>
      </c>
      <c r="R42" s="1123">
        <v>3400.8220000000001</v>
      </c>
      <c r="S42" s="1229">
        <f t="shared" si="0"/>
        <v>0</v>
      </c>
      <c r="T42" s="1165" t="s">
        <v>1105</v>
      </c>
      <c r="U42" s="236"/>
      <c r="V42" s="1076"/>
    </row>
    <row r="43" spans="1:25" ht="10.5" customHeight="1">
      <c r="A43" s="247"/>
      <c r="B43" s="247"/>
      <c r="C43" s="237"/>
      <c r="D43" s="245"/>
      <c r="E43" s="1131"/>
      <c r="F43" s="635" t="s">
        <v>841</v>
      </c>
      <c r="G43" s="635"/>
      <c r="H43" s="1130"/>
      <c r="I43" s="156"/>
      <c r="J43" s="240"/>
      <c r="K43" s="240"/>
      <c r="L43" s="240"/>
      <c r="M43" s="1299"/>
      <c r="N43" s="1299"/>
      <c r="O43" s="1299"/>
      <c r="P43" s="1299"/>
      <c r="Q43" s="627">
        <v>0</v>
      </c>
      <c r="R43" s="1123">
        <v>0</v>
      </c>
      <c r="S43" s="1452" t="s">
        <v>1141</v>
      </c>
      <c r="T43" s="1165" t="s">
        <v>1105</v>
      </c>
      <c r="U43" s="236"/>
    </row>
    <row r="44" spans="1:25" ht="10.5" customHeight="1">
      <c r="A44" s="247"/>
      <c r="B44" s="247"/>
      <c r="C44" s="243"/>
      <c r="D44" s="460"/>
      <c r="E44" s="1131"/>
      <c r="F44" s="635" t="s">
        <v>1145</v>
      </c>
      <c r="G44" s="635"/>
      <c r="H44" s="1130"/>
      <c r="I44" s="244"/>
      <c r="J44" s="240"/>
      <c r="K44" s="240"/>
      <c r="L44" s="240"/>
      <c r="M44" s="1299"/>
      <c r="N44" s="1299"/>
      <c r="O44" s="1299"/>
      <c r="P44" s="1299"/>
      <c r="Q44" s="627">
        <v>311.86</v>
      </c>
      <c r="R44" s="1123">
        <v>311.863</v>
      </c>
      <c r="S44" s="1229">
        <f t="shared" si="0"/>
        <v>0</v>
      </c>
      <c r="T44" s="1165" t="s">
        <v>1105</v>
      </c>
      <c r="U44" s="236"/>
    </row>
    <row r="45" spans="1:25" ht="10.5" customHeight="1">
      <c r="A45" s="247"/>
      <c r="B45" s="247"/>
      <c r="C45" s="243"/>
      <c r="D45" s="460"/>
      <c r="E45" s="1131"/>
      <c r="F45" s="635" t="s">
        <v>842</v>
      </c>
      <c r="G45" s="635"/>
      <c r="H45" s="1127"/>
      <c r="I45" s="223"/>
      <c r="J45" s="240"/>
      <c r="K45" s="240"/>
      <c r="L45" s="240"/>
      <c r="M45" s="1299"/>
      <c r="N45" s="1299"/>
      <c r="O45" s="1299"/>
      <c r="P45" s="1299"/>
      <c r="Q45" s="1148">
        <v>-2130.9180000000001</v>
      </c>
      <c r="R45" s="1149">
        <v>-2108.9059999999999</v>
      </c>
      <c r="S45" s="1229">
        <f t="shared" si="0"/>
        <v>-1.0323791647114056E-2</v>
      </c>
      <c r="T45" s="1165" t="s">
        <v>1105</v>
      </c>
      <c r="U45" s="236"/>
    </row>
    <row r="46" spans="1:25" ht="10.5" customHeight="1">
      <c r="A46" s="218"/>
      <c r="B46" s="247"/>
      <c r="C46" s="243"/>
      <c r="D46" s="250"/>
      <c r="E46" s="635"/>
      <c r="F46" s="635" t="s">
        <v>1160</v>
      </c>
      <c r="G46" s="635"/>
      <c r="H46" s="1127"/>
      <c r="I46" s="156"/>
      <c r="J46" s="223"/>
      <c r="K46" s="223"/>
      <c r="L46" s="223"/>
      <c r="M46" s="1300"/>
      <c r="N46" s="1300"/>
      <c r="O46" s="1300"/>
      <c r="P46" s="1299"/>
      <c r="Q46" s="627">
        <v>17228.45</v>
      </c>
      <c r="R46" s="1123">
        <v>17838.982</v>
      </c>
      <c r="S46" s="1229">
        <f t="shared" si="0"/>
        <v>3.5465521244485654E-2</v>
      </c>
      <c r="T46" s="1165" t="s">
        <v>1105</v>
      </c>
      <c r="U46" s="236"/>
      <c r="Y46" s="1076"/>
    </row>
    <row r="47" spans="1:25" ht="10.5" customHeight="1">
      <c r="A47" s="218"/>
      <c r="B47" s="247"/>
      <c r="C47" s="243"/>
      <c r="D47" s="250"/>
      <c r="E47" s="635"/>
      <c r="F47" s="3" t="s">
        <v>1172</v>
      </c>
      <c r="G47" s="3"/>
      <c r="H47" s="1127"/>
      <c r="I47" s="156"/>
      <c r="J47" s="223"/>
      <c r="K47" s="223"/>
      <c r="L47" s="223"/>
      <c r="M47" s="1300"/>
      <c r="N47" s="1300"/>
      <c r="O47" s="1300"/>
      <c r="P47" s="1299"/>
      <c r="Q47" s="627">
        <v>3391.53</v>
      </c>
      <c r="R47" s="1123">
        <v>3395.0390000000002</v>
      </c>
      <c r="S47" s="1229">
        <f t="shared" si="0"/>
        <v>8.8443396226423054E-4</v>
      </c>
      <c r="T47" s="1165" t="s">
        <v>1105</v>
      </c>
      <c r="U47" s="236"/>
    </row>
    <row r="48" spans="1:25" ht="11.1" customHeight="1" thickBot="1">
      <c r="A48" s="218"/>
      <c r="B48" s="247"/>
      <c r="D48" s="251"/>
      <c r="E48" s="1133" t="s">
        <v>844</v>
      </c>
      <c r="F48" s="1134"/>
      <c r="G48" s="1134"/>
      <c r="H48" s="1135"/>
      <c r="I48" s="248"/>
      <c r="J48" s="249"/>
      <c r="K48" s="249"/>
      <c r="L48" s="249"/>
      <c r="M48" s="1301"/>
      <c r="N48" s="1301"/>
      <c r="O48" s="1301"/>
      <c r="P48" s="1301"/>
      <c r="Q48" s="1359">
        <v>345148.60399999999</v>
      </c>
      <c r="R48" s="1358">
        <v>359402.19399999996</v>
      </c>
      <c r="S48" s="1451">
        <f t="shared" si="0"/>
        <v>4.1295208735937283E-2</v>
      </c>
      <c r="T48" s="1173" t="s">
        <v>1105</v>
      </c>
      <c r="U48" s="236"/>
    </row>
    <row r="49" spans="1:26" ht="10.5" customHeight="1">
      <c r="A49" s="218"/>
      <c r="B49" s="247"/>
      <c r="D49" s="251"/>
      <c r="E49" s="620"/>
      <c r="F49" s="156"/>
      <c r="G49" s="156"/>
      <c r="H49" s="250"/>
      <c r="I49" s="250"/>
      <c r="J49" s="621"/>
      <c r="K49" s="621"/>
      <c r="L49" s="621"/>
      <c r="M49" s="621"/>
      <c r="N49" s="621"/>
      <c r="O49" s="621"/>
      <c r="P49" s="621"/>
      <c r="Q49" s="621"/>
      <c r="R49" s="621"/>
      <c r="S49" s="622"/>
      <c r="T49" s="622">
        <v>6</v>
      </c>
      <c r="U49" s="236"/>
    </row>
    <row r="50" spans="1:26" s="598" customFormat="1" ht="5.0999999999999996" customHeight="1">
      <c r="A50" s="602"/>
      <c r="B50" s="597"/>
      <c r="C50" s="597"/>
      <c r="D50" s="623"/>
      <c r="E50" s="613"/>
      <c r="F50" s="612"/>
      <c r="G50" s="612"/>
      <c r="H50" s="612"/>
      <c r="I50" s="614"/>
      <c r="J50" s="604"/>
      <c r="K50" s="604"/>
      <c r="L50" s="604"/>
      <c r="M50" s="604"/>
      <c r="N50" s="604"/>
      <c r="O50" s="604"/>
      <c r="P50" s="604"/>
      <c r="Q50" s="604"/>
      <c r="R50" s="604"/>
      <c r="S50" s="604"/>
      <c r="T50" s="604"/>
    </row>
    <row r="51" spans="1:26" s="585" customFormat="1" ht="20.100000000000001" customHeight="1">
      <c r="A51" s="583"/>
      <c r="B51" s="584"/>
      <c r="C51" s="584"/>
      <c r="D51" s="624"/>
      <c r="E51" s="617"/>
      <c r="F51" s="616"/>
      <c r="G51" s="616"/>
      <c r="H51" s="616"/>
      <c r="I51" s="619" t="s">
        <v>975</v>
      </c>
      <c r="J51" s="619" t="s">
        <v>713</v>
      </c>
      <c r="K51" s="619" t="s">
        <v>726</v>
      </c>
      <c r="L51" s="619" t="s">
        <v>761</v>
      </c>
      <c r="M51" s="600" t="s">
        <v>770</v>
      </c>
      <c r="N51" s="600" t="s">
        <v>786</v>
      </c>
      <c r="O51" s="600" t="s">
        <v>789</v>
      </c>
      <c r="P51" s="600" t="s">
        <v>787</v>
      </c>
      <c r="Q51" s="600" t="s">
        <v>1032</v>
      </c>
      <c r="R51" s="600" t="s">
        <v>1191</v>
      </c>
      <c r="S51" s="601" t="s">
        <v>778</v>
      </c>
      <c r="T51" s="1110" t="s">
        <v>779</v>
      </c>
    </row>
    <row r="52" spans="1:26" s="225" customFormat="1" ht="6" customHeight="1">
      <c r="A52" s="218"/>
      <c r="B52" s="247"/>
      <c r="E52" s="253"/>
      <c r="F52" s="253"/>
      <c r="G52" s="253"/>
      <c r="H52" s="244"/>
      <c r="I52" s="142"/>
      <c r="J52" s="226"/>
      <c r="K52" s="226"/>
      <c r="L52" s="226"/>
      <c r="M52" s="226"/>
      <c r="N52" s="226"/>
      <c r="O52" s="226"/>
      <c r="P52" s="226"/>
      <c r="Q52" s="226"/>
      <c r="R52" s="226"/>
      <c r="S52" s="226"/>
      <c r="T52" s="226"/>
    </row>
    <row r="53" spans="1:26" s="225" customFormat="1" ht="11.1" customHeight="1">
      <c r="A53" s="187" t="s">
        <v>58</v>
      </c>
      <c r="B53" s="188"/>
      <c r="D53" s="607" t="s">
        <v>1254</v>
      </c>
      <c r="E53" s="253"/>
      <c r="F53" s="253"/>
      <c r="G53" s="253"/>
      <c r="H53" s="244"/>
      <c r="I53" s="156"/>
      <c r="J53" s="226"/>
      <c r="K53" s="226"/>
      <c r="L53" s="226"/>
      <c r="M53" s="226"/>
      <c r="N53" s="226"/>
      <c r="O53" s="226"/>
      <c r="P53" s="226"/>
      <c r="Q53" s="226"/>
      <c r="R53" s="226"/>
      <c r="S53" s="1516" t="s">
        <v>978</v>
      </c>
      <c r="T53" s="1516"/>
    </row>
    <row r="54" spans="1:26" s="225" customFormat="1" ht="10.5" customHeight="1" thickBot="1">
      <c r="A54" s="189"/>
      <c r="B54" s="190"/>
      <c r="D54" s="1136"/>
      <c r="E54" s="1125" t="s">
        <v>812</v>
      </c>
      <c r="F54" s="1125"/>
      <c r="G54" s="1125"/>
      <c r="H54" s="1126"/>
      <c r="I54" s="1126"/>
      <c r="J54" s="1137"/>
      <c r="K54" s="1137"/>
      <c r="L54" s="1137"/>
      <c r="M54" s="1138">
        <v>325795.90299999999</v>
      </c>
      <c r="N54" s="1138">
        <v>326561.33000000007</v>
      </c>
      <c r="O54" s="1138">
        <v>329802.27900000004</v>
      </c>
      <c r="P54" s="1138">
        <v>340434.74400000006</v>
      </c>
      <c r="Q54" s="1138">
        <v>345062.712</v>
      </c>
      <c r="R54" s="1122">
        <v>359303.777</v>
      </c>
      <c r="S54" s="1295">
        <f>ROUND(R54,0)/ROUND(Q54,0)-1</f>
        <v>4.12707244763999E-2</v>
      </c>
      <c r="T54" s="1295">
        <f>ROUND(R54,0)/ROUND(N54,0)-1</f>
        <v>0.1002661064854653</v>
      </c>
    </row>
    <row r="55" spans="1:26" ht="10.5" customHeight="1" thickTop="1">
      <c r="A55" s="689" t="s">
        <v>1066</v>
      </c>
      <c r="B55" s="691"/>
      <c r="D55" s="1139"/>
      <c r="E55" s="635"/>
      <c r="F55" s="3" t="s">
        <v>813</v>
      </c>
      <c r="G55" s="3"/>
      <c r="H55" s="1127"/>
      <c r="I55" s="1140"/>
      <c r="J55" s="1141"/>
      <c r="K55" s="1141"/>
      <c r="L55" s="1141"/>
      <c r="M55" s="1313">
        <v>5738.0020000000004</v>
      </c>
      <c r="N55" s="1313">
        <v>5920.5680000000002</v>
      </c>
      <c r="O55" s="1313">
        <v>6004.5039999999999</v>
      </c>
      <c r="P55" s="1313">
        <v>6712.6229999999996</v>
      </c>
      <c r="Q55" s="1313">
        <v>4963.2420000000002</v>
      </c>
      <c r="R55" s="1312">
        <v>6811.5259999999998</v>
      </c>
      <c r="S55" s="1229">
        <f t="shared" ref="S55:S95" si="1">ROUND(R55,0)/ROUND(Q55,0)-1</f>
        <v>0.3725569212170059</v>
      </c>
      <c r="T55" s="1229">
        <f t="shared" ref="T55:T95" si="2">ROUND(R55,0)/ROUND(N55,0)-1</f>
        <v>0.15048133761188986</v>
      </c>
      <c r="U55" s="225"/>
      <c r="W55" s="225"/>
    </row>
    <row r="56" spans="1:26" ht="10.5" customHeight="1">
      <c r="A56" s="191"/>
      <c r="B56" s="692" t="s">
        <v>1067</v>
      </c>
      <c r="C56" s="254"/>
      <c r="D56" s="1142"/>
      <c r="E56" s="635"/>
      <c r="F56" s="635"/>
      <c r="G56" s="635" t="s">
        <v>814</v>
      </c>
      <c r="H56" s="1127"/>
      <c r="I56" s="1127"/>
      <c r="J56" s="1141"/>
      <c r="K56" s="1141"/>
      <c r="L56" s="1141"/>
      <c r="M56" s="627">
        <v>4968.9880000000003</v>
      </c>
      <c r="N56" s="627">
        <v>5124.8760000000002</v>
      </c>
      <c r="O56" s="627">
        <v>5241.3899999999994</v>
      </c>
      <c r="P56" s="627">
        <v>5987.54</v>
      </c>
      <c r="Q56" s="627">
        <v>4248.6891836599998</v>
      </c>
      <c r="R56" s="1123">
        <v>6143.0584795249997</v>
      </c>
      <c r="S56" s="1229">
        <f t="shared" si="1"/>
        <v>0.44575194163332554</v>
      </c>
      <c r="T56" s="1229">
        <f t="shared" si="2"/>
        <v>0.19863414634146337</v>
      </c>
      <c r="U56" s="225"/>
      <c r="W56" s="225"/>
    </row>
    <row r="57" spans="1:26" ht="10.5" customHeight="1">
      <c r="A57" s="191"/>
      <c r="B57" s="692" t="s">
        <v>1068</v>
      </c>
      <c r="C57" s="254"/>
      <c r="D57" s="1142"/>
      <c r="E57" s="635"/>
      <c r="F57" s="635"/>
      <c r="G57" s="635" t="s">
        <v>815</v>
      </c>
      <c r="H57" s="1128"/>
      <c r="I57" s="1128"/>
      <c r="J57" s="1141"/>
      <c r="K57" s="1141"/>
      <c r="L57" s="1141"/>
      <c r="M57" s="627">
        <v>769.01400000000001</v>
      </c>
      <c r="N57" s="627">
        <v>795.69200000000001</v>
      </c>
      <c r="O57" s="627">
        <v>763.11400000000003</v>
      </c>
      <c r="P57" s="627">
        <v>725.08299999999997</v>
      </c>
      <c r="Q57" s="627">
        <v>714.55281634000005</v>
      </c>
      <c r="R57" s="1123">
        <v>668.46752047500001</v>
      </c>
      <c r="S57" s="1229">
        <f t="shared" si="1"/>
        <v>-6.5734265734265773E-2</v>
      </c>
      <c r="T57" s="1229">
        <f t="shared" si="2"/>
        <v>-0.16080402010050254</v>
      </c>
      <c r="U57" s="1438"/>
      <c r="W57" s="225"/>
    </row>
    <row r="58" spans="1:26" ht="10.5" customHeight="1">
      <c r="A58" s="690"/>
      <c r="B58" s="921" t="s">
        <v>1069</v>
      </c>
      <c r="C58" s="254"/>
      <c r="D58" s="1142"/>
      <c r="E58" s="635"/>
      <c r="F58" s="635" t="s">
        <v>816</v>
      </c>
      <c r="G58" s="635"/>
      <c r="H58" s="1128"/>
      <c r="I58" s="1128"/>
      <c r="J58" s="1141"/>
      <c r="K58" s="1141"/>
      <c r="L58" s="1141"/>
      <c r="M58" s="1313">
        <v>37664.294000000002</v>
      </c>
      <c r="N58" s="1313">
        <v>38687.440999999999</v>
      </c>
      <c r="O58" s="1313">
        <v>41010.031999999999</v>
      </c>
      <c r="P58" s="1313">
        <v>47130.229999999996</v>
      </c>
      <c r="Q58" s="1313">
        <v>47614.206999999995</v>
      </c>
      <c r="R58" s="1312">
        <v>53105.773000000001</v>
      </c>
      <c r="S58" s="1229">
        <f t="shared" si="1"/>
        <v>0.11534422648800779</v>
      </c>
      <c r="T58" s="1229">
        <f t="shared" si="2"/>
        <v>0.37270917879391008</v>
      </c>
      <c r="U58" s="225"/>
      <c r="W58" s="225"/>
    </row>
    <row r="59" spans="1:26" ht="10.5" customHeight="1">
      <c r="A59" s="690"/>
      <c r="B59" s="692" t="s">
        <v>1070</v>
      </c>
      <c r="C59" s="254"/>
      <c r="D59" s="1142"/>
      <c r="E59" s="635"/>
      <c r="F59" s="635"/>
      <c r="G59" s="635" t="s">
        <v>817</v>
      </c>
      <c r="H59" s="1128"/>
      <c r="I59" s="1128"/>
      <c r="J59" s="1141"/>
      <c r="K59" s="1141"/>
      <c r="L59" s="1141"/>
      <c r="M59" s="627">
        <v>7576.2960000000003</v>
      </c>
      <c r="N59" s="627">
        <v>6340.7039999999997</v>
      </c>
      <c r="O59" s="627">
        <v>5720.8109999999997</v>
      </c>
      <c r="P59" s="627">
        <v>6134.2479999999996</v>
      </c>
      <c r="Q59" s="627">
        <v>6412.4629999999997</v>
      </c>
      <c r="R59" s="1123">
        <v>6982.3320000000003</v>
      </c>
      <c r="S59" s="1229">
        <f t="shared" si="1"/>
        <v>8.8895820336868381E-2</v>
      </c>
      <c r="T59" s="1229">
        <f t="shared" si="2"/>
        <v>0.10108815644220148</v>
      </c>
      <c r="U59" s="1438"/>
      <c r="W59" s="225"/>
    </row>
    <row r="60" spans="1:26" ht="10.5" customHeight="1">
      <c r="A60" s="690"/>
      <c r="B60" s="692" t="s">
        <v>1071</v>
      </c>
      <c r="C60" s="254"/>
      <c r="D60" s="1142"/>
      <c r="E60" s="635"/>
      <c r="F60" s="635"/>
      <c r="G60" s="635" t="s">
        <v>818</v>
      </c>
      <c r="H60" s="1127"/>
      <c r="I60" s="1127"/>
      <c r="J60" s="1141"/>
      <c r="K60" s="1141"/>
      <c r="L60" s="1141"/>
      <c r="M60" s="627">
        <v>13256.656000000001</v>
      </c>
      <c r="N60" s="627">
        <v>14644.608</v>
      </c>
      <c r="O60" s="627">
        <v>16167.617</v>
      </c>
      <c r="P60" s="627">
        <v>18063.422999999999</v>
      </c>
      <c r="Q60" s="627">
        <v>19810.708999999999</v>
      </c>
      <c r="R60" s="1123">
        <v>25629.993999999999</v>
      </c>
      <c r="S60" s="1229">
        <f t="shared" si="1"/>
        <v>0.29372570794003328</v>
      </c>
      <c r="T60" s="1229">
        <f t="shared" si="2"/>
        <v>0.75008535336292259</v>
      </c>
      <c r="U60" s="225"/>
      <c r="W60" s="225"/>
    </row>
    <row r="61" spans="1:26" ht="10.5" customHeight="1">
      <c r="A61" s="690"/>
      <c r="B61" s="692" t="s">
        <v>1072</v>
      </c>
      <c r="C61" s="254"/>
      <c r="D61" s="1142"/>
      <c r="E61" s="1128"/>
      <c r="F61" s="635"/>
      <c r="G61" s="635" t="s">
        <v>819</v>
      </c>
      <c r="H61" s="1128"/>
      <c r="I61" s="1128"/>
      <c r="J61" s="1141"/>
      <c r="K61" s="1141"/>
      <c r="L61" s="1141"/>
      <c r="M61" s="627">
        <v>16831.342000000001</v>
      </c>
      <c r="N61" s="627">
        <v>17702.129000000001</v>
      </c>
      <c r="O61" s="627">
        <v>19121.603999999999</v>
      </c>
      <c r="P61" s="627">
        <v>22932.559000000001</v>
      </c>
      <c r="Q61" s="627">
        <v>21391.035</v>
      </c>
      <c r="R61" s="1123">
        <v>20493.447</v>
      </c>
      <c r="S61" s="1229">
        <f t="shared" si="1"/>
        <v>-4.1980272077041692E-2</v>
      </c>
      <c r="T61" s="1229">
        <f t="shared" si="2"/>
        <v>0.15766580047452261</v>
      </c>
      <c r="U61" s="225"/>
      <c r="W61" s="225"/>
    </row>
    <row r="62" spans="1:26" ht="10.5" customHeight="1">
      <c r="A62" s="690"/>
      <c r="B62" s="692" t="s">
        <v>1073</v>
      </c>
      <c r="C62" s="254"/>
      <c r="D62" s="1142"/>
      <c r="E62" s="1129"/>
      <c r="F62" s="1517" t="s">
        <v>974</v>
      </c>
      <c r="G62" s="1517"/>
      <c r="H62" s="1517"/>
      <c r="I62" s="1129"/>
      <c r="J62" s="1141"/>
      <c r="K62" s="1141"/>
      <c r="L62" s="1141"/>
      <c r="M62" s="1313">
        <v>278109.10600000003</v>
      </c>
      <c r="N62" s="1313">
        <v>277720.00300000003</v>
      </c>
      <c r="O62" s="1313">
        <v>278684.897</v>
      </c>
      <c r="P62" s="1313">
        <v>282423.81400000001</v>
      </c>
      <c r="Q62" s="1313">
        <v>287749.14299999998</v>
      </c>
      <c r="R62" s="1312">
        <v>294626.43800000002</v>
      </c>
      <c r="S62" s="1229">
        <f t="shared" si="1"/>
        <v>2.3899301127023875E-2</v>
      </c>
      <c r="T62" s="1229">
        <f t="shared" si="2"/>
        <v>6.0874261846464162E-2</v>
      </c>
      <c r="U62" s="1438"/>
      <c r="W62" s="225"/>
    </row>
    <row r="63" spans="1:26" ht="10.5" customHeight="1">
      <c r="A63" s="690"/>
      <c r="B63" s="692" t="s">
        <v>1074</v>
      </c>
      <c r="C63" s="254"/>
      <c r="D63" s="1142"/>
      <c r="E63" s="1128"/>
      <c r="F63" s="635"/>
      <c r="G63" s="635" t="s">
        <v>820</v>
      </c>
      <c r="H63" s="1128"/>
      <c r="I63" s="1128"/>
      <c r="J63" s="1141"/>
      <c r="K63" s="1141"/>
      <c r="L63" s="1141"/>
      <c r="M63" s="627">
        <v>203406.25700000001</v>
      </c>
      <c r="N63" s="627">
        <v>205110.67800000001</v>
      </c>
      <c r="O63" s="627">
        <v>206709.47099999999</v>
      </c>
      <c r="P63" s="627">
        <v>211065.37599999999</v>
      </c>
      <c r="Q63" s="627">
        <v>213819.15531516101</v>
      </c>
      <c r="R63" s="1123">
        <v>217884.571853906</v>
      </c>
      <c r="S63" s="1229">
        <f t="shared" si="1"/>
        <v>1.9016083696958619E-2</v>
      </c>
      <c r="T63" s="1229">
        <f t="shared" si="2"/>
        <v>6.2278473606973694E-2</v>
      </c>
      <c r="U63" s="225"/>
      <c r="W63" s="225"/>
    </row>
    <row r="64" spans="1:26" ht="10.5" customHeight="1">
      <c r="A64" s="690"/>
      <c r="B64" s="692" t="s">
        <v>1075</v>
      </c>
      <c r="C64" s="254"/>
      <c r="D64" s="1142"/>
      <c r="E64" s="1128"/>
      <c r="F64" s="635"/>
      <c r="G64" s="635" t="s">
        <v>821</v>
      </c>
      <c r="H64" s="1128"/>
      <c r="I64" s="1128"/>
      <c r="J64" s="1141"/>
      <c r="K64" s="1141"/>
      <c r="L64" s="1141"/>
      <c r="M64" s="627">
        <v>13782.661</v>
      </c>
      <c r="N64" s="627">
        <v>14731.165999999999</v>
      </c>
      <c r="O64" s="627">
        <v>14978.082</v>
      </c>
      <c r="P64" s="627">
        <v>15238.632</v>
      </c>
      <c r="Q64" s="627">
        <v>16110.944651591</v>
      </c>
      <c r="R64" s="1123">
        <v>18030.850507764</v>
      </c>
      <c r="S64" s="1229">
        <f t="shared" si="1"/>
        <v>0.1191732356774875</v>
      </c>
      <c r="T64" s="1229">
        <f t="shared" si="2"/>
        <v>0.22401737831783319</v>
      </c>
      <c r="U64" s="225"/>
      <c r="W64" s="225"/>
      <c r="Z64" s="1082"/>
    </row>
    <row r="65" spans="1:25" ht="10.5" customHeight="1">
      <c r="A65" s="690"/>
      <c r="B65" s="692" t="s">
        <v>1076</v>
      </c>
      <c r="C65" s="254"/>
      <c r="D65" s="1142"/>
      <c r="E65" s="1130"/>
      <c r="F65" s="635"/>
      <c r="G65" s="635" t="s">
        <v>26</v>
      </c>
      <c r="H65" s="1130"/>
      <c r="I65" s="1130"/>
      <c r="J65" s="1141"/>
      <c r="K65" s="1141"/>
      <c r="L65" s="1141"/>
      <c r="M65" s="627">
        <v>6801.509</v>
      </c>
      <c r="N65" s="627">
        <v>6830.3739999999998</v>
      </c>
      <c r="O65" s="627">
        <v>7576.9790000000003</v>
      </c>
      <c r="P65" s="627">
        <v>7874.4570000000003</v>
      </c>
      <c r="Q65" s="627">
        <v>6521.611287832</v>
      </c>
      <c r="R65" s="1123">
        <v>6350.8499165189996</v>
      </c>
      <c r="S65" s="1229">
        <f t="shared" si="1"/>
        <v>-2.6218951241950283E-2</v>
      </c>
      <c r="T65" s="1229">
        <f t="shared" si="2"/>
        <v>-7.013177159590045E-2</v>
      </c>
      <c r="U65" s="225"/>
      <c r="W65" s="225"/>
    </row>
    <row r="66" spans="1:25" ht="10.5" customHeight="1">
      <c r="A66" s="191"/>
      <c r="B66" s="692" t="s">
        <v>1077</v>
      </c>
      <c r="C66" s="254"/>
      <c r="D66" s="1142"/>
      <c r="E66" s="1130"/>
      <c r="F66" s="635"/>
      <c r="G66" s="635" t="s">
        <v>822</v>
      </c>
      <c r="H66" s="1130"/>
      <c r="I66" s="1130"/>
      <c r="J66" s="1141"/>
      <c r="K66" s="1141"/>
      <c r="L66" s="1141"/>
      <c r="M66" s="627">
        <v>7271.4949999999999</v>
      </c>
      <c r="N66" s="627">
        <v>7570.2809999999999</v>
      </c>
      <c r="O66" s="627">
        <v>7506.5590000000002</v>
      </c>
      <c r="P66" s="627">
        <v>8051.384</v>
      </c>
      <c r="Q66" s="627">
        <v>7951.402</v>
      </c>
      <c r="R66" s="1123">
        <v>8017.5309999999999</v>
      </c>
      <c r="S66" s="1229">
        <f t="shared" si="1"/>
        <v>8.426613004653527E-3</v>
      </c>
      <c r="T66" s="1229">
        <f t="shared" si="2"/>
        <v>5.9180977542932611E-2</v>
      </c>
      <c r="U66" s="225"/>
      <c r="W66" s="225"/>
    </row>
    <row r="67" spans="1:25" ht="10.5" customHeight="1">
      <c r="A67" s="690"/>
      <c r="B67" s="692" t="s">
        <v>1078</v>
      </c>
      <c r="C67" s="254"/>
      <c r="D67" s="1142"/>
      <c r="E67" s="1130"/>
      <c r="F67" s="635"/>
      <c r="G67" s="635" t="s">
        <v>823</v>
      </c>
      <c r="H67" s="1130"/>
      <c r="I67" s="1130"/>
      <c r="J67" s="1141"/>
      <c r="K67" s="1141"/>
      <c r="L67" s="1141"/>
      <c r="M67" s="627">
        <v>46847.184000000016</v>
      </c>
      <c r="N67" s="627">
        <v>43477.504000000015</v>
      </c>
      <c r="O67" s="627">
        <v>41913.806000000004</v>
      </c>
      <c r="P67" s="627">
        <v>40193.965000000026</v>
      </c>
      <c r="Q67" s="627">
        <v>43346.029745415966</v>
      </c>
      <c r="R67" s="1123">
        <v>44342.634721811017</v>
      </c>
      <c r="S67" s="1229">
        <f t="shared" si="1"/>
        <v>2.3000968947538336E-2</v>
      </c>
      <c r="T67" s="1229">
        <f t="shared" si="2"/>
        <v>1.9895119370716197E-2</v>
      </c>
      <c r="U67" s="225"/>
      <c r="W67" s="225"/>
    </row>
    <row r="68" spans="1:25" ht="10.5" customHeight="1">
      <c r="A68" s="690"/>
      <c r="B68" s="692" t="s">
        <v>1079</v>
      </c>
      <c r="C68" s="254"/>
      <c r="D68" s="1142"/>
      <c r="E68" s="1130"/>
      <c r="F68" s="635" t="s">
        <v>824</v>
      </c>
      <c r="G68" s="635"/>
      <c r="H68" s="1130"/>
      <c r="I68" s="1130"/>
      <c r="J68" s="1141"/>
      <c r="K68" s="1141"/>
      <c r="L68" s="1141"/>
      <c r="M68" s="1313">
        <v>414.48599999999999</v>
      </c>
      <c r="N68" s="1313">
        <v>412.94</v>
      </c>
      <c r="O68" s="1313">
        <v>341.60300000000001</v>
      </c>
      <c r="P68" s="1313">
        <v>361.42700000000002</v>
      </c>
      <c r="Q68" s="1313">
        <v>347.19200000000001</v>
      </c>
      <c r="R68" s="1312">
        <v>352.28</v>
      </c>
      <c r="S68" s="1229">
        <f t="shared" si="1"/>
        <v>1.4409221902017322E-2</v>
      </c>
      <c r="T68" s="1229">
        <f t="shared" si="2"/>
        <v>-0.14769975786924938</v>
      </c>
      <c r="U68" s="225"/>
      <c r="W68" s="225"/>
      <c r="Y68" s="236"/>
    </row>
    <row r="69" spans="1:25" ht="10.5" customHeight="1">
      <c r="A69" s="690"/>
      <c r="B69" s="692" t="s">
        <v>1080</v>
      </c>
      <c r="C69" s="254"/>
      <c r="D69" s="1143"/>
      <c r="E69" s="1127"/>
      <c r="F69" s="635" t="s">
        <v>825</v>
      </c>
      <c r="G69" s="635"/>
      <c r="H69" s="1130"/>
      <c r="I69" s="1127"/>
      <c r="J69" s="1141"/>
      <c r="K69" s="1141"/>
      <c r="L69" s="1141"/>
      <c r="M69" s="1313">
        <v>3870.0149999999999</v>
      </c>
      <c r="N69" s="1313">
        <v>3820.3780000000002</v>
      </c>
      <c r="O69" s="1313">
        <v>3761.2429999999999</v>
      </c>
      <c r="P69" s="1313">
        <v>3806.65</v>
      </c>
      <c r="Q69" s="1313">
        <v>4388.9279999999999</v>
      </c>
      <c r="R69" s="1312">
        <v>4407.76</v>
      </c>
      <c r="S69" s="1229">
        <f t="shared" si="1"/>
        <v>4.3290043290042934E-3</v>
      </c>
      <c r="T69" s="1229">
        <f t="shared" si="2"/>
        <v>0.15392670157068067</v>
      </c>
      <c r="U69" s="225"/>
      <c r="W69" s="225"/>
      <c r="Y69" s="236"/>
    </row>
    <row r="70" spans="1:25" ht="10.5" customHeight="1">
      <c r="A70" s="690"/>
      <c r="B70" s="692" t="s">
        <v>1081</v>
      </c>
      <c r="C70" s="254"/>
      <c r="D70" s="1144"/>
      <c r="E70" s="1127"/>
      <c r="F70" s="635"/>
      <c r="G70" s="635" t="s">
        <v>826</v>
      </c>
      <c r="H70" s="1130"/>
      <c r="I70" s="1127"/>
      <c r="J70" s="1141"/>
      <c r="K70" s="1141"/>
      <c r="L70" s="1141"/>
      <c r="M70" s="627">
        <v>2455.6779999999999</v>
      </c>
      <c r="N70" s="627">
        <v>2450.7539999999999</v>
      </c>
      <c r="O70" s="627">
        <v>2438.2809999999999</v>
      </c>
      <c r="P70" s="627">
        <v>2441.1410000000001</v>
      </c>
      <c r="Q70" s="627">
        <v>2850.7579999999998</v>
      </c>
      <c r="R70" s="1123">
        <v>2960.9760000000001</v>
      </c>
      <c r="S70" s="1229">
        <f t="shared" si="1"/>
        <v>3.8582953349701965E-2</v>
      </c>
      <c r="T70" s="1229">
        <f t="shared" si="2"/>
        <v>0.2080783353733171</v>
      </c>
      <c r="U70" s="225"/>
      <c r="V70" s="1082"/>
      <c r="W70" s="225"/>
      <c r="Y70" s="236"/>
    </row>
    <row r="71" spans="1:25" ht="10.5" customHeight="1">
      <c r="A71" s="690"/>
      <c r="B71" s="692" t="s">
        <v>1082</v>
      </c>
      <c r="C71" s="254"/>
      <c r="D71" s="1143"/>
      <c r="E71" s="1131"/>
      <c r="F71" s="635"/>
      <c r="G71" s="635" t="s">
        <v>827</v>
      </c>
      <c r="H71" s="1130"/>
      <c r="I71" s="1128"/>
      <c r="J71" s="1141"/>
      <c r="K71" s="1141"/>
      <c r="L71" s="1141"/>
      <c r="M71" s="627">
        <v>538.95600000000002</v>
      </c>
      <c r="N71" s="627">
        <v>653.51400000000001</v>
      </c>
      <c r="O71" s="627">
        <v>620.84900000000005</v>
      </c>
      <c r="P71" s="627">
        <v>587.255</v>
      </c>
      <c r="Q71" s="627">
        <v>635.24599999999998</v>
      </c>
      <c r="R71" s="1123">
        <v>632.35599999999999</v>
      </c>
      <c r="S71" s="1229">
        <f t="shared" si="1"/>
        <v>-4.7244094488189115E-3</v>
      </c>
      <c r="T71" s="1229">
        <f t="shared" si="2"/>
        <v>-3.3639143730886834E-2</v>
      </c>
      <c r="U71" s="225"/>
      <c r="V71" s="1082"/>
      <c r="W71" s="225"/>
      <c r="X71" s="236"/>
      <c r="Y71" s="236"/>
    </row>
    <row r="72" spans="1:25" ht="10.5" customHeight="1">
      <c r="A72" s="690"/>
      <c r="B72" s="692" t="s">
        <v>1252</v>
      </c>
      <c r="C72" s="254"/>
      <c r="D72" s="1145"/>
      <c r="E72" s="1131"/>
      <c r="F72" s="1130"/>
      <c r="G72" s="635" t="s">
        <v>828</v>
      </c>
      <c r="H72" s="1130"/>
      <c r="I72" s="1128"/>
      <c r="J72" s="1141"/>
      <c r="K72" s="1141"/>
      <c r="L72" s="1141"/>
      <c r="M72" s="627">
        <v>39.271999999999998</v>
      </c>
      <c r="N72" s="627">
        <v>12.395</v>
      </c>
      <c r="O72" s="627">
        <v>13.715999999999999</v>
      </c>
      <c r="P72" s="627">
        <v>35.503</v>
      </c>
      <c r="Q72" s="627">
        <v>79.869</v>
      </c>
      <c r="R72" s="1123">
        <v>116.27200000000001</v>
      </c>
      <c r="S72" s="1229">
        <f t="shared" si="1"/>
        <v>0.44999999999999996</v>
      </c>
      <c r="T72" s="1229">
        <f t="shared" si="2"/>
        <v>8.6666666666666661</v>
      </c>
      <c r="U72" s="225"/>
      <c r="W72" s="225"/>
    </row>
    <row r="73" spans="1:25" ht="10.5" customHeight="1">
      <c r="A73" s="690"/>
      <c r="B73" s="692" t="s">
        <v>1083</v>
      </c>
      <c r="C73" s="254"/>
      <c r="D73" s="1143"/>
      <c r="E73" s="1131"/>
      <c r="F73" s="1132"/>
      <c r="G73" s="635" t="s">
        <v>823</v>
      </c>
      <c r="H73" s="1132"/>
      <c r="I73" s="1130"/>
      <c r="J73" s="1141"/>
      <c r="K73" s="1141"/>
      <c r="L73" s="1141"/>
      <c r="M73" s="627">
        <v>836.10899999999992</v>
      </c>
      <c r="N73" s="627">
        <v>703.71500000000026</v>
      </c>
      <c r="O73" s="627">
        <v>688.39699999999993</v>
      </c>
      <c r="P73" s="627">
        <v>742.75099999999998</v>
      </c>
      <c r="Q73" s="627">
        <v>823.05500000000006</v>
      </c>
      <c r="R73" s="1123">
        <v>698.15600000000006</v>
      </c>
      <c r="S73" s="1229">
        <f t="shared" si="1"/>
        <v>-0.15188335358444716</v>
      </c>
      <c r="T73" s="1229">
        <f t="shared" si="2"/>
        <v>-8.5227272727272929E-3</v>
      </c>
      <c r="U73" s="225"/>
      <c r="W73" s="225"/>
    </row>
    <row r="74" spans="1:25" ht="10.5" customHeight="1" thickBot="1">
      <c r="A74" s="189"/>
      <c r="B74" s="153"/>
      <c r="C74" s="254"/>
      <c r="D74" s="1145"/>
      <c r="E74" s="1125" t="s">
        <v>802</v>
      </c>
      <c r="F74" s="1125"/>
      <c r="G74" s="1125"/>
      <c r="H74" s="1126"/>
      <c r="I74" s="1126"/>
      <c r="J74" s="1137"/>
      <c r="K74" s="1137"/>
      <c r="L74" s="1137"/>
      <c r="M74" s="1138">
        <v>305255.91800000001</v>
      </c>
      <c r="N74" s="1138">
        <v>305564.71899999998</v>
      </c>
      <c r="O74" s="1138">
        <v>307889.74000000005</v>
      </c>
      <c r="P74" s="1138">
        <v>318493.16399999999</v>
      </c>
      <c r="Q74" s="1138">
        <v>322946.93599999999</v>
      </c>
      <c r="R74" s="1122">
        <v>337208.212</v>
      </c>
      <c r="S74" s="1295">
        <f t="shared" si="1"/>
        <v>4.415894868198178E-2</v>
      </c>
      <c r="T74" s="1295">
        <f t="shared" si="2"/>
        <v>0.10355570827810778</v>
      </c>
      <c r="U74" s="225"/>
      <c r="W74" s="225"/>
      <c r="X74" s="1082"/>
    </row>
    <row r="75" spans="1:25" ht="10.5" customHeight="1" thickTop="1">
      <c r="A75" s="189"/>
      <c r="B75" s="153"/>
      <c r="C75" s="254"/>
      <c r="D75" s="1143"/>
      <c r="E75" s="635"/>
      <c r="F75" s="3" t="s">
        <v>829</v>
      </c>
      <c r="G75" s="3"/>
      <c r="H75" s="1127"/>
      <c r="I75" s="635"/>
      <c r="J75" s="1141"/>
      <c r="K75" s="1141"/>
      <c r="L75" s="1141"/>
      <c r="M75" s="1313">
        <v>237497.139</v>
      </c>
      <c r="N75" s="1313">
        <v>237900.166</v>
      </c>
      <c r="O75" s="1313">
        <v>237359.05900000001</v>
      </c>
      <c r="P75" s="1313">
        <v>248690.93900000001</v>
      </c>
      <c r="Q75" s="1313">
        <v>250221.21799999999</v>
      </c>
      <c r="R75" s="1312">
        <v>257099.31</v>
      </c>
      <c r="S75" s="1229">
        <f t="shared" si="1"/>
        <v>2.74877008724288E-2</v>
      </c>
      <c r="T75" s="1229">
        <f t="shared" si="2"/>
        <v>8.070197562000847E-2</v>
      </c>
      <c r="U75" s="225"/>
      <c r="W75" s="225"/>
    </row>
    <row r="76" spans="1:25" ht="10.5" customHeight="1">
      <c r="A76" s="189"/>
      <c r="B76" s="153"/>
      <c r="C76" s="254"/>
      <c r="D76" s="1143"/>
      <c r="E76" s="635"/>
      <c r="F76" s="635"/>
      <c r="G76" s="635" t="s">
        <v>830</v>
      </c>
      <c r="H76" s="1127"/>
      <c r="I76" s="635"/>
      <c r="J76" s="1141"/>
      <c r="K76" s="1141"/>
      <c r="L76" s="1141"/>
      <c r="M76" s="627">
        <v>208340.59400000001</v>
      </c>
      <c r="N76" s="627">
        <v>209540.06400000001</v>
      </c>
      <c r="O76" s="627">
        <v>207965.603</v>
      </c>
      <c r="P76" s="627">
        <v>216568.27499999999</v>
      </c>
      <c r="Q76" s="627">
        <v>218025.08250136499</v>
      </c>
      <c r="R76" s="1123">
        <v>223793.64867272601</v>
      </c>
      <c r="S76" s="1229">
        <f t="shared" si="1"/>
        <v>2.6460268317853419E-2</v>
      </c>
      <c r="T76" s="1229">
        <f t="shared" si="2"/>
        <v>6.8025198052877656E-2</v>
      </c>
      <c r="U76" s="225"/>
      <c r="W76" s="225"/>
    </row>
    <row r="77" spans="1:25" ht="10.5" customHeight="1">
      <c r="A77" s="241"/>
      <c r="B77" s="428"/>
      <c r="C77" s="254"/>
      <c r="D77" s="1132"/>
      <c r="E77" s="635"/>
      <c r="F77" s="635"/>
      <c r="G77" s="635" t="s">
        <v>831</v>
      </c>
      <c r="H77" s="1128"/>
      <c r="I77" s="635"/>
      <c r="J77" s="1141"/>
      <c r="K77" s="1141"/>
      <c r="L77" s="1141"/>
      <c r="M77" s="627">
        <v>23286.054</v>
      </c>
      <c r="N77" s="627">
        <v>21950.041000000001</v>
      </c>
      <c r="O77" s="627">
        <v>22934.15</v>
      </c>
      <c r="P77" s="627">
        <v>23626.234</v>
      </c>
      <c r="Q77" s="627">
        <v>23349.496655606999</v>
      </c>
      <c r="R77" s="1123">
        <v>24788.517646017001</v>
      </c>
      <c r="S77" s="1229">
        <f t="shared" si="1"/>
        <v>6.16728767827317E-2</v>
      </c>
      <c r="T77" s="1229">
        <f t="shared" si="2"/>
        <v>0.12933940774487462</v>
      </c>
      <c r="U77" s="225"/>
      <c r="W77" s="225"/>
      <c r="Y77" s="236"/>
    </row>
    <row r="78" spans="1:25" ht="10.5" customHeight="1">
      <c r="A78" s="218"/>
      <c r="B78" s="241"/>
      <c r="D78" s="1146"/>
      <c r="E78" s="635"/>
      <c r="F78" s="635"/>
      <c r="G78" s="635" t="s">
        <v>832</v>
      </c>
      <c r="H78" s="1128"/>
      <c r="I78" s="635"/>
      <c r="J78" s="1141"/>
      <c r="K78" s="1141"/>
      <c r="L78" s="1141"/>
      <c r="M78" s="627">
        <v>4227.241</v>
      </c>
      <c r="N78" s="627">
        <v>4552.8249999999998</v>
      </c>
      <c r="O78" s="627">
        <v>4574.4110000000001</v>
      </c>
      <c r="P78" s="627">
        <v>6443.4189999999999</v>
      </c>
      <c r="Q78" s="627">
        <v>6663.2438571330003</v>
      </c>
      <c r="R78" s="1123">
        <v>6281.942403778</v>
      </c>
      <c r="S78" s="1229">
        <f t="shared" si="1"/>
        <v>-5.7181449797388595E-2</v>
      </c>
      <c r="T78" s="1229">
        <f t="shared" si="2"/>
        <v>0.37974961563804088</v>
      </c>
      <c r="U78" s="225"/>
      <c r="W78" s="225"/>
      <c r="Y78" s="236"/>
    </row>
    <row r="79" spans="1:25" ht="10.5" customHeight="1">
      <c r="A79" s="218"/>
      <c r="B79" s="241"/>
      <c r="C79" s="232"/>
      <c r="D79" s="1139"/>
      <c r="E79" s="635"/>
      <c r="F79" s="635" t="s">
        <v>21</v>
      </c>
      <c r="G79" s="635"/>
      <c r="H79" s="1128"/>
      <c r="I79" s="635"/>
      <c r="J79" s="1141"/>
      <c r="K79" s="1141"/>
      <c r="L79" s="1141"/>
      <c r="M79" s="1313">
        <v>13935.114</v>
      </c>
      <c r="N79" s="1313">
        <v>15899.599</v>
      </c>
      <c r="O79" s="1313">
        <v>15862.477000000001</v>
      </c>
      <c r="P79" s="1313">
        <v>16202.986000000001</v>
      </c>
      <c r="Q79" s="1313">
        <v>16255.939</v>
      </c>
      <c r="R79" s="1312">
        <v>19339.837</v>
      </c>
      <c r="S79" s="1229">
        <f t="shared" si="1"/>
        <v>0.1897145669291338</v>
      </c>
      <c r="T79" s="1229">
        <f t="shared" si="2"/>
        <v>0.21635220125786159</v>
      </c>
      <c r="U79" s="225"/>
      <c r="W79" s="225"/>
    </row>
    <row r="80" spans="1:25" ht="10.5" customHeight="1">
      <c r="A80" s="218"/>
      <c r="B80" s="241"/>
      <c r="C80" s="232"/>
      <c r="D80" s="1139"/>
      <c r="E80" s="635"/>
      <c r="F80" s="635"/>
      <c r="G80" s="635" t="s">
        <v>833</v>
      </c>
      <c r="H80" s="1127"/>
      <c r="I80" s="635"/>
      <c r="J80" s="1141"/>
      <c r="K80" s="1141"/>
      <c r="L80" s="1141"/>
      <c r="M80" s="627">
        <v>6477.25</v>
      </c>
      <c r="N80" s="627">
        <v>6617.9179999999997</v>
      </c>
      <c r="O80" s="627">
        <v>6754.2250000000004</v>
      </c>
      <c r="P80" s="627">
        <v>6468.29</v>
      </c>
      <c r="Q80" s="627">
        <v>6668.2069886059999</v>
      </c>
      <c r="R80" s="1123">
        <v>6989.9233611219997</v>
      </c>
      <c r="S80" s="1229">
        <f t="shared" si="1"/>
        <v>4.8290341931613634E-2</v>
      </c>
      <c r="T80" s="1229">
        <f t="shared" si="2"/>
        <v>5.6210335448775961E-2</v>
      </c>
      <c r="U80" s="225"/>
      <c r="W80" s="225"/>
    </row>
    <row r="81" spans="1:27" ht="10.5" customHeight="1">
      <c r="A81" s="218"/>
      <c r="B81" s="241"/>
      <c r="C81" s="232"/>
      <c r="D81" s="1139"/>
      <c r="E81" s="1128"/>
      <c r="F81" s="635"/>
      <c r="G81" s="635" t="s">
        <v>834</v>
      </c>
      <c r="H81" s="1128"/>
      <c r="I81" s="1128"/>
      <c r="J81" s="1141"/>
      <c r="K81" s="1141"/>
      <c r="L81" s="1141"/>
      <c r="M81" s="627">
        <v>5894.2049999999999</v>
      </c>
      <c r="N81" s="627">
        <v>7182.027</v>
      </c>
      <c r="O81" s="627">
        <v>6923.6379999999999</v>
      </c>
      <c r="P81" s="627">
        <v>7342.3159999999998</v>
      </c>
      <c r="Q81" s="627">
        <v>7072.2942754320002</v>
      </c>
      <c r="R81" s="1123">
        <v>8970.3535584609999</v>
      </c>
      <c r="S81" s="1229">
        <f t="shared" si="1"/>
        <v>0.26838235294117641</v>
      </c>
      <c r="T81" s="1229">
        <f t="shared" si="2"/>
        <v>0.24895572263993326</v>
      </c>
      <c r="U81" s="225"/>
      <c r="W81" s="225"/>
    </row>
    <row r="82" spans="1:27" ht="10.5" customHeight="1">
      <c r="A82" s="218"/>
      <c r="B82" s="241"/>
      <c r="C82" s="232"/>
      <c r="D82" s="1139"/>
      <c r="E82" s="1129"/>
      <c r="F82" s="635" t="s">
        <v>977</v>
      </c>
      <c r="G82" s="635"/>
      <c r="H82" s="1129"/>
      <c r="I82" s="1129"/>
      <c r="J82" s="1141"/>
      <c r="K82" s="1141"/>
      <c r="L82" s="1141"/>
      <c r="M82" s="1313">
        <v>27091.625</v>
      </c>
      <c r="N82" s="1313">
        <v>26752.724999999999</v>
      </c>
      <c r="O82" s="1313">
        <v>28102.679</v>
      </c>
      <c r="P82" s="1313">
        <v>28725.862000000001</v>
      </c>
      <c r="Q82" s="1313">
        <v>28547.085999999999</v>
      </c>
      <c r="R82" s="1312">
        <v>30348.539000000001</v>
      </c>
      <c r="S82" s="1229">
        <f t="shared" si="1"/>
        <v>6.3123970995200951E-2</v>
      </c>
      <c r="T82" s="1229">
        <f t="shared" si="2"/>
        <v>0.13441483198145998</v>
      </c>
      <c r="U82" s="225"/>
      <c r="W82" s="225"/>
    </row>
    <row r="83" spans="1:27" ht="10.5" customHeight="1">
      <c r="A83" s="246"/>
      <c r="B83" s="241"/>
      <c r="C83" s="232"/>
      <c r="D83" s="1139"/>
      <c r="E83" s="1128"/>
      <c r="F83" s="635"/>
      <c r="G83" s="635" t="s">
        <v>835</v>
      </c>
      <c r="H83" s="1128"/>
      <c r="I83" s="635"/>
      <c r="J83" s="1141"/>
      <c r="K83" s="1141"/>
      <c r="L83" s="1141"/>
      <c r="M83" s="627">
        <v>22940.731</v>
      </c>
      <c r="N83" s="627">
        <v>22319.834999999999</v>
      </c>
      <c r="O83" s="627">
        <v>23332.98</v>
      </c>
      <c r="P83" s="627">
        <v>24076.519</v>
      </c>
      <c r="Q83" s="627">
        <v>23679.632095388999</v>
      </c>
      <c r="R83" s="1123">
        <v>24885.355029786999</v>
      </c>
      <c r="S83" s="1229">
        <f t="shared" si="1"/>
        <v>5.0886824324324342E-2</v>
      </c>
      <c r="T83" s="1229">
        <f t="shared" si="2"/>
        <v>0.11491935483870974</v>
      </c>
      <c r="U83" s="225"/>
      <c r="W83" s="225"/>
    </row>
    <row r="84" spans="1:27" ht="10.5" customHeight="1">
      <c r="A84" s="218"/>
      <c r="B84" s="241"/>
      <c r="C84" s="232"/>
      <c r="D84" s="1139"/>
      <c r="E84" s="1128"/>
      <c r="F84" s="635"/>
      <c r="G84" s="635" t="s">
        <v>836</v>
      </c>
      <c r="H84" s="1128"/>
      <c r="I84" s="635"/>
      <c r="J84" s="1141"/>
      <c r="K84" s="1141"/>
      <c r="L84" s="1141"/>
      <c r="M84" s="627">
        <v>3595.799</v>
      </c>
      <c r="N84" s="627">
        <v>3760.2080000000001</v>
      </c>
      <c r="O84" s="627">
        <v>4101.9840000000004</v>
      </c>
      <c r="P84" s="627">
        <v>3678.2020000000002</v>
      </c>
      <c r="Q84" s="627">
        <v>3882.8068852470001</v>
      </c>
      <c r="R84" s="1123">
        <v>4466.2734276390001</v>
      </c>
      <c r="S84" s="1229">
        <f t="shared" si="1"/>
        <v>0.15014164305949018</v>
      </c>
      <c r="T84" s="1229">
        <f t="shared" si="2"/>
        <v>0.18776595744680846</v>
      </c>
      <c r="U84" s="225"/>
      <c r="W84" s="225"/>
    </row>
    <row r="85" spans="1:27" ht="10.5" customHeight="1">
      <c r="A85" s="218"/>
      <c r="B85" s="247"/>
      <c r="C85" s="232"/>
      <c r="D85" s="1139"/>
      <c r="E85" s="1130"/>
      <c r="F85" s="635" t="s">
        <v>28</v>
      </c>
      <c r="G85" s="635"/>
      <c r="H85" s="1130"/>
      <c r="I85" s="635"/>
      <c r="J85" s="1141"/>
      <c r="K85" s="1141"/>
      <c r="L85" s="1141"/>
      <c r="M85" s="1313">
        <v>26732.04</v>
      </c>
      <c r="N85" s="1313">
        <v>25012.228999999999</v>
      </c>
      <c r="O85" s="1313">
        <v>26565.525000000001</v>
      </c>
      <c r="P85" s="1313">
        <v>24873.376999999997</v>
      </c>
      <c r="Q85" s="1313">
        <v>27922.692999999999</v>
      </c>
      <c r="R85" s="1312">
        <v>30420.526000000002</v>
      </c>
      <c r="S85" s="1229">
        <f t="shared" si="1"/>
        <v>8.9460301543530463E-2</v>
      </c>
      <c r="T85" s="1229">
        <f t="shared" si="2"/>
        <v>0.21625619702542775</v>
      </c>
      <c r="U85" s="225"/>
      <c r="W85" s="225"/>
    </row>
    <row r="86" spans="1:27" ht="10.5" customHeight="1">
      <c r="A86" s="247"/>
      <c r="B86" s="247"/>
      <c r="C86" s="232"/>
      <c r="D86" s="1139"/>
      <c r="E86" s="1130"/>
      <c r="F86" s="635"/>
      <c r="G86" s="635" t="s">
        <v>837</v>
      </c>
      <c r="H86" s="1130"/>
      <c r="I86" s="635"/>
      <c r="J86" s="1141"/>
      <c r="K86" s="1141"/>
      <c r="L86" s="1141"/>
      <c r="M86" s="627">
        <v>452.71300000000002</v>
      </c>
      <c r="N86" s="627">
        <v>386.37400000000002</v>
      </c>
      <c r="O86" s="627">
        <v>385.34300000000002</v>
      </c>
      <c r="P86" s="627">
        <v>389.86200000000002</v>
      </c>
      <c r="Q86" s="627">
        <v>393.71800000000002</v>
      </c>
      <c r="R86" s="1123">
        <v>407.82900000000001</v>
      </c>
      <c r="S86" s="1229">
        <f t="shared" si="1"/>
        <v>3.5532994923857864E-2</v>
      </c>
      <c r="T86" s="1229">
        <f t="shared" si="2"/>
        <v>5.6994818652849721E-2</v>
      </c>
      <c r="U86" s="225"/>
      <c r="W86" s="225"/>
    </row>
    <row r="87" spans="1:27" ht="10.5" customHeight="1">
      <c r="A87" s="247"/>
      <c r="B87" s="247"/>
      <c r="C87" s="232"/>
      <c r="D87" s="1139"/>
      <c r="E87" s="1130"/>
      <c r="F87" s="635"/>
      <c r="G87" s="635" t="s">
        <v>838</v>
      </c>
      <c r="H87" s="1130"/>
      <c r="I87" s="635"/>
      <c r="J87" s="1141"/>
      <c r="K87" s="1141"/>
      <c r="L87" s="1141"/>
      <c r="M87" s="627">
        <v>87.335999999999999</v>
      </c>
      <c r="N87" s="627">
        <v>67.504999999999995</v>
      </c>
      <c r="O87" s="627">
        <v>74.106999999999999</v>
      </c>
      <c r="P87" s="627">
        <v>51.408999999999999</v>
      </c>
      <c r="Q87" s="627">
        <v>37.755000000000003</v>
      </c>
      <c r="R87" s="1123">
        <v>16.091999999999999</v>
      </c>
      <c r="S87" s="1229">
        <f t="shared" si="1"/>
        <v>-0.57894736842105265</v>
      </c>
      <c r="T87" s="1229">
        <f t="shared" si="2"/>
        <v>-0.76470588235294112</v>
      </c>
      <c r="U87" s="225"/>
      <c r="W87" s="225"/>
    </row>
    <row r="88" spans="1:27" ht="10.5" customHeight="1" thickBot="1">
      <c r="A88" s="247"/>
      <c r="B88" s="247"/>
      <c r="C88" s="232"/>
      <c r="D88" s="1139"/>
      <c r="E88" s="1125" t="s">
        <v>839</v>
      </c>
      <c r="F88" s="1125"/>
      <c r="G88" s="1125"/>
      <c r="H88" s="1126"/>
      <c r="I88" s="1126"/>
      <c r="J88" s="1137"/>
      <c r="K88" s="1137"/>
      <c r="L88" s="1137"/>
      <c r="M88" s="1138">
        <v>20539.985000000001</v>
      </c>
      <c r="N88" s="1138">
        <v>20996.612000000001</v>
      </c>
      <c r="O88" s="1138">
        <v>21912.539000000001</v>
      </c>
      <c r="P88" s="1138">
        <v>21941.579999999998</v>
      </c>
      <c r="Q88" s="1138">
        <v>22115.776000000002</v>
      </c>
      <c r="R88" s="1122">
        <v>22095.564999999999</v>
      </c>
      <c r="S88" s="1295">
        <f t="shared" si="1"/>
        <v>-9.0432266232587377E-4</v>
      </c>
      <c r="T88" s="1295">
        <f t="shared" si="2"/>
        <v>5.2340810591989362E-2</v>
      </c>
      <c r="U88" s="1438"/>
      <c r="W88" s="225"/>
    </row>
    <row r="89" spans="1:27" ht="10.5" customHeight="1" thickTop="1">
      <c r="A89" s="247"/>
      <c r="B89" s="247"/>
      <c r="C89" s="232"/>
      <c r="D89" s="1139"/>
      <c r="E89" s="1127"/>
      <c r="F89" s="635" t="s">
        <v>840</v>
      </c>
      <c r="G89" s="635"/>
      <c r="H89" s="1130"/>
      <c r="I89" s="1127"/>
      <c r="J89" s="1141"/>
      <c r="K89" s="1141"/>
      <c r="L89" s="1141"/>
      <c r="M89" s="627">
        <v>3381.3919999999998</v>
      </c>
      <c r="N89" s="627">
        <v>3381.3919999999998</v>
      </c>
      <c r="O89" s="627">
        <v>3381.3919999999998</v>
      </c>
      <c r="P89" s="627">
        <v>3381.3919999999998</v>
      </c>
      <c r="Q89" s="627">
        <v>3381.3919999999998</v>
      </c>
      <c r="R89" s="1123">
        <v>3381.3919999999998</v>
      </c>
      <c r="S89" s="1229">
        <f t="shared" si="1"/>
        <v>0</v>
      </c>
      <c r="T89" s="1229">
        <f t="shared" si="2"/>
        <v>0</v>
      </c>
      <c r="U89" s="225"/>
      <c r="V89" s="1082"/>
      <c r="W89" s="225"/>
    </row>
    <row r="90" spans="1:27" ht="10.5" customHeight="1">
      <c r="A90" s="247"/>
      <c r="B90" s="247"/>
      <c r="C90" s="232"/>
      <c r="D90" s="1139"/>
      <c r="E90" s="1131"/>
      <c r="F90" s="635" t="s">
        <v>841</v>
      </c>
      <c r="G90" s="635"/>
      <c r="H90" s="1130"/>
      <c r="I90" s="635"/>
      <c r="J90" s="1141"/>
      <c r="K90" s="1141"/>
      <c r="L90" s="1141"/>
      <c r="M90" s="627">
        <v>3017.8879999999999</v>
      </c>
      <c r="N90" s="627">
        <v>2763.2559999999999</v>
      </c>
      <c r="O90" s="627">
        <v>3161.9630000000002</v>
      </c>
      <c r="P90" s="627">
        <v>3161.9630000000002</v>
      </c>
      <c r="Q90" s="627">
        <v>3161.9630000000002</v>
      </c>
      <c r="R90" s="1123">
        <v>3161.9630000000002</v>
      </c>
      <c r="S90" s="1452">
        <f t="shared" si="1"/>
        <v>0</v>
      </c>
      <c r="T90" s="1452">
        <f t="shared" si="2"/>
        <v>0.14440825190010864</v>
      </c>
      <c r="U90" s="225"/>
      <c r="W90" s="225"/>
    </row>
    <row r="91" spans="1:27" ht="10.5" customHeight="1">
      <c r="A91" s="247"/>
      <c r="B91" s="247"/>
      <c r="C91" s="232"/>
      <c r="D91" s="1139"/>
      <c r="E91" s="1131"/>
      <c r="F91" s="635" t="s">
        <v>1146</v>
      </c>
      <c r="G91" s="635"/>
      <c r="H91" s="1130"/>
      <c r="I91" s="1128"/>
      <c r="J91" s="1141"/>
      <c r="K91" s="1141"/>
      <c r="L91" s="1141"/>
      <c r="M91" s="627">
        <v>285.88299999999998</v>
      </c>
      <c r="N91" s="627">
        <v>285.88600000000002</v>
      </c>
      <c r="O91" s="627">
        <v>286.541</v>
      </c>
      <c r="P91" s="627">
        <v>285.88900000000001</v>
      </c>
      <c r="Q91" s="627">
        <v>285.98500000000001</v>
      </c>
      <c r="R91" s="1123">
        <v>285.988</v>
      </c>
      <c r="S91" s="1229">
        <f t="shared" si="1"/>
        <v>0</v>
      </c>
      <c r="T91" s="1229">
        <f t="shared" si="2"/>
        <v>0</v>
      </c>
      <c r="U91" s="225"/>
      <c r="W91" s="225"/>
    </row>
    <row r="92" spans="1:27" ht="10.5" customHeight="1">
      <c r="A92" s="247"/>
      <c r="B92" s="247"/>
      <c r="D92" s="1147"/>
      <c r="E92" s="1131"/>
      <c r="F92" s="635" t="s">
        <v>842</v>
      </c>
      <c r="G92" s="635"/>
      <c r="H92" s="1127"/>
      <c r="I92" s="1129"/>
      <c r="J92" s="1141"/>
      <c r="K92" s="1141"/>
      <c r="L92" s="1141"/>
      <c r="M92" s="1148">
        <v>-2149.4849999999997</v>
      </c>
      <c r="N92" s="1148">
        <v>-2113.7979999999998</v>
      </c>
      <c r="O92" s="1148">
        <v>-2158.2220000000002</v>
      </c>
      <c r="P92" s="1148">
        <v>-2213.9789999999998</v>
      </c>
      <c r="Q92" s="1148">
        <v>-2106.6790000000001</v>
      </c>
      <c r="R92" s="1149">
        <v>-2082.058</v>
      </c>
      <c r="S92" s="1229">
        <f t="shared" si="1"/>
        <v>-1.186521120075934E-2</v>
      </c>
      <c r="T92" s="1229">
        <f t="shared" si="2"/>
        <v>-1.5137180700094621E-2</v>
      </c>
      <c r="U92" s="225"/>
      <c r="V92" s="1082"/>
      <c r="W92" s="225"/>
    </row>
    <row r="93" spans="1:27" ht="10.5" customHeight="1">
      <c r="A93" s="218"/>
      <c r="B93" s="247"/>
      <c r="D93" s="1139"/>
      <c r="E93" s="635"/>
      <c r="F93" s="635" t="s">
        <v>1160</v>
      </c>
      <c r="G93" s="635"/>
      <c r="H93" s="1127"/>
      <c r="I93" s="635"/>
      <c r="J93" s="1129"/>
      <c r="K93" s="1129"/>
      <c r="L93" s="1129"/>
      <c r="M93" s="627">
        <v>15805.938</v>
      </c>
      <c r="N93" s="627">
        <v>16473.453000000001</v>
      </c>
      <c r="O93" s="627">
        <v>17031.990000000002</v>
      </c>
      <c r="P93" s="627">
        <v>17110.71</v>
      </c>
      <c r="Q93" s="627">
        <v>17169.691999999999</v>
      </c>
      <c r="R93" s="1123">
        <v>17115.214</v>
      </c>
      <c r="S93" s="1229">
        <f t="shared" si="1"/>
        <v>-3.2032615026208466E-3</v>
      </c>
      <c r="T93" s="1229">
        <f t="shared" si="2"/>
        <v>3.8972864687670805E-2</v>
      </c>
      <c r="U93" s="225"/>
      <c r="W93" s="225"/>
      <c r="X93" s="236"/>
    </row>
    <row r="94" spans="1:27" ht="10.5" customHeight="1">
      <c r="A94" s="218"/>
      <c r="B94" s="247"/>
      <c r="D94" s="1139"/>
      <c r="E94" s="635"/>
      <c r="F94" s="3" t="s">
        <v>1172</v>
      </c>
      <c r="G94" s="3"/>
      <c r="H94" s="1127"/>
      <c r="I94" s="635"/>
      <c r="J94" s="1129"/>
      <c r="K94" s="1129"/>
      <c r="L94" s="1129"/>
      <c r="M94" s="627">
        <v>198.369</v>
      </c>
      <c r="N94" s="627">
        <v>206.423</v>
      </c>
      <c r="O94" s="627">
        <v>208.875</v>
      </c>
      <c r="P94" s="627">
        <v>215.60499999999999</v>
      </c>
      <c r="Q94" s="627">
        <v>223.423</v>
      </c>
      <c r="R94" s="1123">
        <v>233.066</v>
      </c>
      <c r="S94" s="1229">
        <f t="shared" si="1"/>
        <v>4.4843049327354167E-2</v>
      </c>
      <c r="T94" s="1229">
        <f t="shared" si="2"/>
        <v>0.13106796116504849</v>
      </c>
      <c r="U94" s="225"/>
      <c r="W94" s="225"/>
      <c r="X94" s="236"/>
      <c r="Y94" s="236"/>
      <c r="Z94" s="236"/>
      <c r="AA94" s="236"/>
    </row>
    <row r="95" spans="1:27" ht="10.5" customHeight="1" thickBot="1">
      <c r="A95" s="218"/>
      <c r="B95" s="247"/>
      <c r="D95" s="1139"/>
      <c r="E95" s="1133" t="s">
        <v>844</v>
      </c>
      <c r="F95" s="1134"/>
      <c r="G95" s="1134"/>
      <c r="H95" s="1135"/>
      <c r="I95" s="248"/>
      <c r="J95" s="249"/>
      <c r="K95" s="249"/>
      <c r="L95" s="249"/>
      <c r="M95" s="1471">
        <v>325795.90299999999</v>
      </c>
      <c r="N95" s="1471">
        <v>326561.33100000001</v>
      </c>
      <c r="O95" s="1471">
        <v>329802.27900000004</v>
      </c>
      <c r="P95" s="1471">
        <v>340434.74400000001</v>
      </c>
      <c r="Q95" s="1359">
        <v>345062.712</v>
      </c>
      <c r="R95" s="1358">
        <v>359303.777</v>
      </c>
      <c r="S95" s="1451">
        <f t="shared" si="1"/>
        <v>4.12707244763999E-2</v>
      </c>
      <c r="T95" s="1451">
        <f t="shared" si="2"/>
        <v>0.1002661064854653</v>
      </c>
      <c r="U95" s="225"/>
      <c r="W95" s="225"/>
      <c r="X95" s="236"/>
    </row>
    <row r="96" spans="1:27" ht="10.5" customHeight="1">
      <c r="A96" s="218"/>
      <c r="B96" s="247"/>
      <c r="D96" s="1139"/>
      <c r="E96" s="1129"/>
      <c r="F96" s="1129"/>
      <c r="G96" s="1129"/>
      <c r="H96" s="1150"/>
      <c r="I96" s="1150"/>
      <c r="J96" s="1150"/>
      <c r="K96" s="1150"/>
      <c r="L96" s="1150"/>
      <c r="M96" s="1150"/>
      <c r="N96" s="1150"/>
      <c r="O96" s="1150"/>
      <c r="P96" s="1150"/>
      <c r="Q96" s="1150"/>
      <c r="R96" s="1150"/>
      <c r="S96" s="1150"/>
      <c r="T96" s="1150"/>
    </row>
    <row r="97" spans="1:20" ht="10.5" customHeight="1">
      <c r="A97" s="218"/>
      <c r="B97" s="241"/>
      <c r="T97" s="1174">
        <v>7</v>
      </c>
    </row>
    <row r="98" spans="1:20" ht="14.1" customHeight="1">
      <c r="A98" s="218"/>
      <c r="B98" s="241"/>
    </row>
    <row r="99" spans="1:20" ht="9.9499999999999993" customHeight="1">
      <c r="A99" s="218"/>
      <c r="B99" s="241"/>
    </row>
    <row r="100" spans="1:20" ht="9.9499999999999993" customHeight="1">
      <c r="A100" s="218"/>
      <c r="B100" s="241"/>
    </row>
    <row r="101" spans="1:20" ht="9.9499999999999993" customHeight="1">
      <c r="A101" s="218"/>
      <c r="B101" s="241"/>
    </row>
    <row r="102" spans="1:20" ht="9.9499999999999993" customHeight="1">
      <c r="A102" s="218"/>
      <c r="B102" s="241"/>
    </row>
    <row r="103" spans="1:20" ht="9.9499999999999993" customHeight="1">
      <c r="A103" s="218"/>
      <c r="B103" s="241"/>
    </row>
    <row r="104" spans="1:20" ht="9.9499999999999993" customHeight="1">
      <c r="A104" s="218"/>
      <c r="B104" s="241"/>
    </row>
    <row r="105" spans="1:20" ht="9.9499999999999993" customHeight="1">
      <c r="A105" s="218"/>
      <c r="B105" s="241"/>
    </row>
    <row r="106" spans="1:20" ht="9.9499999999999993" customHeight="1">
      <c r="A106" s="218"/>
      <c r="B106" s="241"/>
    </row>
    <row r="107" spans="1:20" ht="9.9499999999999993" customHeight="1">
      <c r="A107" s="218"/>
      <c r="B107" s="241"/>
    </row>
    <row r="108" spans="1:20" ht="9.9499999999999993" customHeight="1">
      <c r="A108" s="218"/>
      <c r="B108" s="241"/>
    </row>
    <row r="109" spans="1:20" ht="9.9499999999999993" customHeight="1">
      <c r="A109" s="218"/>
      <c r="B109" s="241"/>
    </row>
    <row r="110" spans="1:20" ht="9.9499999999999993" customHeight="1">
      <c r="A110" s="218"/>
      <c r="B110" s="241"/>
    </row>
    <row r="111" spans="1:20" ht="9.9499999999999993" customHeight="1">
      <c r="A111" s="218"/>
      <c r="B111" s="241"/>
    </row>
    <row r="112" spans="1:20" ht="9.9499999999999993" customHeight="1">
      <c r="A112" s="218"/>
      <c r="B112" s="241"/>
    </row>
    <row r="113" spans="1:2" ht="9.9499999999999993" customHeight="1">
      <c r="A113" s="218"/>
      <c r="B113" s="241"/>
    </row>
    <row r="114" spans="1:2" ht="9.9499999999999993" customHeight="1">
      <c r="A114" s="218"/>
      <c r="B114" s="241"/>
    </row>
    <row r="115" spans="1:2" ht="9.9499999999999993" customHeight="1">
      <c r="A115" s="218"/>
      <c r="B115" s="241"/>
    </row>
    <row r="116" spans="1:2" ht="9.9499999999999993" customHeight="1">
      <c r="A116" s="218"/>
      <c r="B116" s="241"/>
    </row>
    <row r="117" spans="1:2" ht="9.9499999999999993" customHeight="1">
      <c r="A117" s="218"/>
      <c r="B117" s="241"/>
    </row>
    <row r="118" spans="1:2" ht="9.9499999999999993" customHeight="1">
      <c r="A118" s="218"/>
      <c r="B118" s="241"/>
    </row>
    <row r="119" spans="1:2" ht="9.9499999999999993" customHeight="1">
      <c r="A119" s="218"/>
      <c r="B119" s="241"/>
    </row>
    <row r="120" spans="1:2" ht="9.9499999999999993" customHeight="1">
      <c r="A120" s="218"/>
      <c r="B120" s="241"/>
    </row>
    <row r="121" spans="1:2" ht="9.9499999999999993" customHeight="1">
      <c r="A121" s="218"/>
      <c r="B121" s="241"/>
    </row>
    <row r="122" spans="1:2" ht="9.9499999999999993" customHeight="1">
      <c r="A122" s="218"/>
      <c r="B122" s="241"/>
    </row>
    <row r="123" spans="1:2" ht="9.9499999999999993" customHeight="1">
      <c r="A123" s="218"/>
      <c r="B123" s="241"/>
    </row>
    <row r="124" spans="1:2" ht="9.9499999999999993" customHeight="1">
      <c r="A124" s="218"/>
      <c r="B124" s="241"/>
    </row>
    <row r="125" spans="1:2" ht="9.9499999999999993" customHeight="1">
      <c r="B125" s="241"/>
    </row>
    <row r="126" spans="1:2" ht="9.9499999999999993" customHeight="1"/>
    <row r="127" spans="1:2" ht="9.9499999999999993" customHeight="1"/>
    <row r="128" spans="1:2"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sheetData>
  <mergeCells count="4">
    <mergeCell ref="S6:T6"/>
    <mergeCell ref="S53:T53"/>
    <mergeCell ref="F15:H15"/>
    <mergeCell ref="F62:H62"/>
  </mergeCells>
  <phoneticPr fontId="4" type="noConversion"/>
  <hyperlinks>
    <hyperlink ref="A6" location="'Table of Contents'!A1" display="Table of  Contents" xr:uid="{00000000-0004-0000-0300-000000000000}"/>
    <hyperlink ref="A6:B6" location="'Table of Contents'!A1" display="Table of  Contents" xr:uid="{00000000-0004-0000-0300-000001000000}"/>
    <hyperlink ref="A53" location="'Table of Contents'!A1" display="Table of  Contents" xr:uid="{00000000-0004-0000-0300-000002000000}"/>
    <hyperlink ref="A53:B53" location="'Table of Contents'!A1" display="Table of  Contents" xr:uid="{00000000-0004-0000-0300-000003000000}"/>
    <hyperlink ref="B9" location="'Financial Highlights'!A1" display="Financial Highlights" xr:uid="{00000000-0004-0000-0300-000004000000}"/>
    <hyperlink ref="B10" location="IS!A1" display="Income Statements [Group/Bank]" xr:uid="{00000000-0004-0000-0300-000005000000}"/>
    <hyperlink ref="B11" location="BS!A1" display="Balance Sheets [Group/Bank]" xr:uid="{00000000-0004-0000-0300-000006000000}"/>
    <hyperlink ref="B12" location="'NIM NIS_Bank + Card'!A1" display="NIM &amp; NIS [Bank+Card]" xr:uid="{00000000-0004-0000-0300-000007000000}"/>
    <hyperlink ref="B13" location="'NIM NIS_Bank'!A1" display="NIM &amp; NIS [Bank]" xr:uid="{00000000-0004-0000-0300-000008000000}"/>
    <hyperlink ref="B16" location="Loans_Bank!A1" display="Loans [Bank]" xr:uid="{00000000-0004-0000-0300-000009000000}"/>
    <hyperlink ref="B18" location="'Asset Quality_Group'!A1" display="Asset Quality [Group]" xr:uid="{00000000-0004-0000-0300-00000A000000}"/>
    <hyperlink ref="B19" location="'Asset Quality_Bank'!A1" display="Asset Quality [Bank]" xr:uid="{00000000-0004-0000-0300-00000B000000}"/>
    <hyperlink ref="B20" location="'Provision_Bank '!A1" display="Provision [Bank]" xr:uid="{00000000-0004-0000-0300-00000C000000}"/>
    <hyperlink ref="B21" location="Delinquency_Bank!A1" display="Delinquency [Bank]" xr:uid="{00000000-0004-0000-0300-00000D000000}"/>
    <hyperlink ref="B14" location="'Non-Interest Income'!A1" display="Non-Interest Income [Group/Bank]" xr:uid="{00000000-0004-0000-0300-00000E000000}"/>
    <hyperlink ref="B15" location="'SG&amp;A Expense'!A1" display="SG&amp;A Expense [Group/Bank]" xr:uid="{00000000-0004-0000-0300-00000F000000}"/>
    <hyperlink ref="B17" location="'Funding_Bank '!A1" display="Funding [Bank]" xr:uid="{00000000-0004-0000-0300-000010000000}"/>
    <hyperlink ref="B22" location="'Capital Adequacy_Group'!A1" display="Capital Adequacy [Group]" xr:uid="{00000000-0004-0000-0300-000011000000}"/>
    <hyperlink ref="B23" location="'Capital Adequacy_Bank'!A1" display="Capital Adequacy [Bank]" xr:uid="{00000000-0004-0000-0300-000012000000}"/>
    <hyperlink ref="B24" location="'Woori Card'!A1" display="Woori Card" xr:uid="{00000000-0004-0000-0300-000013000000}"/>
    <hyperlink ref="B25" location="'Orgarnization Structure'!A1" display="Orgarnization Structure" xr:uid="{00000000-0004-0000-0300-000014000000}"/>
    <hyperlink ref="B26" location="'Credit Rating'!A1" display="Credit Rating" xr:uid="{00000000-0004-0000-0300-000015000000}"/>
    <hyperlink ref="B56" location="'Financial Highlights'!A1" display="Financial Highlights" xr:uid="{00000000-0004-0000-0300-000016000000}"/>
    <hyperlink ref="B57" location="IS!A1" display="Income Statements [Group/Bank]" xr:uid="{00000000-0004-0000-0300-000017000000}"/>
    <hyperlink ref="B58" location="BS!A1" display="Balance Sheets [Group/Bank]" xr:uid="{00000000-0004-0000-0300-000018000000}"/>
    <hyperlink ref="B59" location="'NIM NIS_Bank + Card'!A1" display="NIM &amp; NIS [Bank+Card]" xr:uid="{00000000-0004-0000-0300-000019000000}"/>
    <hyperlink ref="B60" location="'NIM NIS_Bank'!A1" display="NIM &amp; NIS [Bank]" xr:uid="{00000000-0004-0000-0300-00001A000000}"/>
    <hyperlink ref="B63" location="Loans_Bank!A1" display="Loans [Bank]" xr:uid="{00000000-0004-0000-0300-00001B000000}"/>
    <hyperlink ref="B65" location="'Asset Quality_Group'!A1" display="Asset Quality [Group]" xr:uid="{00000000-0004-0000-0300-00001C000000}"/>
    <hyperlink ref="B66" location="'Asset Quality_Bank'!A1" display="Asset Quality [Bank]" xr:uid="{00000000-0004-0000-0300-00001D000000}"/>
    <hyperlink ref="B67" location="'Provision_Bank '!A1" display="Provision [Bank]" xr:uid="{00000000-0004-0000-0300-00001E000000}"/>
    <hyperlink ref="B68" location="Delinquency_Bank!A1" display="Delinquency [Bank]" xr:uid="{00000000-0004-0000-0300-00001F000000}"/>
    <hyperlink ref="B61" location="'Non-Interest Income'!A1" display="Non-Interest Income [Group/Bank]" xr:uid="{00000000-0004-0000-0300-000020000000}"/>
    <hyperlink ref="B62" location="'SG&amp;A Expense'!A1" display="SG&amp;A Expense [Group/Bank]" xr:uid="{00000000-0004-0000-0300-000021000000}"/>
    <hyperlink ref="B64" location="'Funding_Bank '!A1" display="Funding [Bank]" xr:uid="{00000000-0004-0000-0300-000022000000}"/>
    <hyperlink ref="B69" location="'Capital Adequacy_Group'!A1" display="Capital Adequacy [Group]" xr:uid="{00000000-0004-0000-0300-000023000000}"/>
    <hyperlink ref="B70" location="'Capital Adequacy_Bank'!A1" display="Capital Adequacy [Bank]" xr:uid="{00000000-0004-0000-0300-000024000000}"/>
    <hyperlink ref="B71" location="'Woori Card'!A1" display="Woori Card" xr:uid="{00000000-0004-0000-0300-000025000000}"/>
    <hyperlink ref="B72" location="'Orgarnization Structure'!A1" display="Orgarnization Structure" xr:uid="{00000000-0004-0000-0300-000026000000}"/>
    <hyperlink ref="B73" location="'Credit Rating'!A1" display="Credit Rating" xr:uid="{00000000-0004-0000-0300-000027000000}"/>
  </hyperlinks>
  <pageMargins left="0.23622047244094491" right="0.31496062992125984" top="0.74803149606299213" bottom="0.31496062992125984" header="0.31496062992125984" footer="0.31496062992125984"/>
  <pageSetup paperSize="9" scale="88" fitToHeight="0" orientation="landscape" r:id="rId1"/>
  <rowBreaks count="1" manualBreakCount="1">
    <brk id="49"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pageSetUpPr fitToPage="1"/>
  </sheetPr>
  <dimension ref="A1:X54"/>
  <sheetViews>
    <sheetView view="pageBreakPreview" zoomScaleNormal="130" zoomScaleSheetLayoutView="100" workbookViewId="0">
      <pane xSplit="8" ySplit="4" topLeftCell="I5" activePane="bottomRight" state="frozen"/>
      <selection activeCell="V43" sqref="V43"/>
      <selection pane="topRight" activeCell="V43" sqref="V43"/>
      <selection pane="bottomLeft" activeCell="V43" sqref="V43"/>
      <selection pane="bottomRight" activeCell="W32" sqref="W32"/>
    </sheetView>
  </sheetViews>
  <sheetFormatPr defaultColWidth="9" defaultRowHeight="12"/>
  <cols>
    <col min="1" max="1" width="0.875" style="127" customWidth="1"/>
    <col min="2" max="2" width="27.75" style="185" bestFit="1" customWidth="1"/>
    <col min="3" max="4" width="1.625" style="131" customWidth="1"/>
    <col min="5" max="5" width="22.25" style="131" customWidth="1"/>
    <col min="6" max="6" width="1.5" style="131" customWidth="1"/>
    <col min="7" max="7" width="9.375" style="131" customWidth="1"/>
    <col min="8" max="8" width="11.5" style="163" customWidth="1"/>
    <col min="9" max="12" width="10.625" style="131" hidden="1" customWidth="1"/>
    <col min="13" max="16" width="10.625" style="131" customWidth="1"/>
    <col min="17" max="17" width="10.625" style="298" customWidth="1"/>
    <col min="18" max="18" width="10.625" style="131" customWidth="1"/>
    <col min="19" max="16384" width="9" style="131"/>
  </cols>
  <sheetData>
    <row r="1" spans="1:24" s="133" customFormat="1" ht="10.5" customHeight="1">
      <c r="A1" s="22" t="s">
        <v>799</v>
      </c>
      <c r="B1" s="128"/>
      <c r="C1" s="129"/>
      <c r="D1" s="129"/>
      <c r="E1" s="129"/>
      <c r="F1" s="129"/>
      <c r="G1" s="129"/>
      <c r="H1" s="130"/>
      <c r="I1" s="130"/>
      <c r="J1" s="130"/>
      <c r="K1" s="130"/>
      <c r="L1" s="130"/>
      <c r="M1" s="130"/>
      <c r="N1" s="130"/>
      <c r="O1" s="130"/>
      <c r="P1" s="130"/>
      <c r="Q1" s="564"/>
      <c r="R1" s="130"/>
    </row>
    <row r="2" spans="1:24" s="133" customFormat="1" ht="15.75" customHeight="1">
      <c r="A2" s="22"/>
      <c r="B2" s="132"/>
      <c r="D2" s="687" t="s">
        <v>1038</v>
      </c>
      <c r="H2" s="174"/>
      <c r="I2" s="134"/>
      <c r="J2" s="134"/>
      <c r="K2" s="134"/>
      <c r="L2" s="134"/>
      <c r="M2" s="134"/>
      <c r="N2" s="134"/>
      <c r="O2" s="134"/>
      <c r="P2" s="134"/>
      <c r="Q2" s="192"/>
      <c r="R2" s="134"/>
    </row>
    <row r="3" spans="1:24" s="598" customFormat="1" ht="5.0999999999999996" customHeight="1">
      <c r="A3" s="602"/>
      <c r="B3" s="597"/>
      <c r="D3" s="603"/>
      <c r="H3" s="625"/>
      <c r="I3" s="604"/>
      <c r="J3" s="604"/>
      <c r="K3" s="604"/>
      <c r="L3" s="604"/>
      <c r="M3" s="604"/>
      <c r="N3" s="604"/>
      <c r="O3" s="604"/>
      <c r="P3" s="604"/>
      <c r="Q3" s="604"/>
      <c r="R3" s="604"/>
    </row>
    <row r="4" spans="1:24" s="642" customFormat="1" ht="20.100000000000001" customHeight="1">
      <c r="A4" s="640"/>
      <c r="B4" s="641"/>
      <c r="D4" s="643"/>
      <c r="H4" s="658"/>
      <c r="I4" s="601" t="s">
        <v>710</v>
      </c>
      <c r="J4" s="601" t="s">
        <v>714</v>
      </c>
      <c r="K4" s="601" t="s">
        <v>736</v>
      </c>
      <c r="L4" s="601" t="s">
        <v>760</v>
      </c>
      <c r="M4" s="601" t="s">
        <v>771</v>
      </c>
      <c r="N4" s="601" t="s">
        <v>780</v>
      </c>
      <c r="O4" s="601" t="s">
        <v>792</v>
      </c>
      <c r="P4" s="601" t="s">
        <v>795</v>
      </c>
      <c r="Q4" s="1354" t="s">
        <v>1193</v>
      </c>
      <c r="R4" s="601" t="s">
        <v>1192</v>
      </c>
      <c r="S4" s="1048"/>
      <c r="T4" s="1048"/>
      <c r="U4" s="1048"/>
      <c r="V4" s="1048"/>
      <c r="W4" s="1048"/>
      <c r="X4" s="1048"/>
    </row>
    <row r="5" spans="1:24" s="133" customFormat="1" ht="5.25" customHeight="1">
      <c r="A5" s="5"/>
      <c r="B5" s="139"/>
      <c r="H5" s="140"/>
      <c r="I5" s="140"/>
      <c r="J5" s="140"/>
      <c r="K5" s="140"/>
      <c r="L5" s="140"/>
      <c r="M5" s="140"/>
      <c r="N5" s="140"/>
      <c r="O5" s="140"/>
      <c r="P5" s="140"/>
      <c r="Q5" s="140"/>
      <c r="R5" s="140"/>
      <c r="S5" s="321"/>
      <c r="T5" s="321"/>
      <c r="U5" s="321"/>
      <c r="V5" s="321"/>
      <c r="W5" s="321"/>
      <c r="X5" s="321"/>
    </row>
    <row r="6" spans="1:24" s="133" customFormat="1" ht="12.95" customHeight="1">
      <c r="A6" s="187" t="s">
        <v>58</v>
      </c>
      <c r="B6" s="188"/>
      <c r="D6" s="628" t="s">
        <v>1255</v>
      </c>
      <c r="E6" s="441"/>
      <c r="F6" s="441"/>
      <c r="G6" s="441"/>
      <c r="H6" s="258"/>
      <c r="I6" s="168"/>
      <c r="J6" s="168"/>
      <c r="K6" s="168"/>
      <c r="L6" s="168"/>
      <c r="M6" s="168"/>
      <c r="N6" s="168"/>
      <c r="O6" s="168"/>
      <c r="P6" s="168"/>
      <c r="Q6" s="168"/>
      <c r="R6" s="626" t="s">
        <v>982</v>
      </c>
      <c r="S6" s="321"/>
      <c r="T6" s="321"/>
      <c r="U6" s="321"/>
      <c r="V6" s="321"/>
      <c r="W6" s="321"/>
      <c r="X6" s="321"/>
    </row>
    <row r="7" spans="1:24" ht="12.95" customHeight="1">
      <c r="A7" s="189"/>
      <c r="B7" s="190"/>
      <c r="D7" s="440"/>
      <c r="E7" s="1245" t="s">
        <v>845</v>
      </c>
      <c r="F7" s="1245" t="s">
        <v>11</v>
      </c>
      <c r="G7" s="1245"/>
      <c r="H7" s="390"/>
      <c r="I7" s="390"/>
      <c r="J7" s="390"/>
      <c r="K7" s="390"/>
      <c r="L7" s="390"/>
      <c r="M7" s="1045">
        <v>1.9730000000000001E-2</v>
      </c>
      <c r="N7" s="1045">
        <v>1.9859999999999999E-2</v>
      </c>
      <c r="O7" s="1045">
        <v>1.9900000000000001E-2</v>
      </c>
      <c r="P7" s="1045">
        <v>1.9900000000000001E-2</v>
      </c>
      <c r="Q7" s="1360">
        <v>1.9850603623131801E-2</v>
      </c>
      <c r="R7" s="1042">
        <v>1.9647589154223804E-2</v>
      </c>
      <c r="S7" s="357"/>
      <c r="T7" s="554"/>
      <c r="U7" s="554"/>
      <c r="V7" s="650"/>
      <c r="W7" s="554"/>
      <c r="X7" s="554"/>
    </row>
    <row r="8" spans="1:24" ht="12.95" customHeight="1">
      <c r="A8" s="689" t="s">
        <v>1066</v>
      </c>
      <c r="B8" s="691"/>
      <c r="D8" s="440"/>
      <c r="E8" s="1242" t="s">
        <v>1136</v>
      </c>
      <c r="F8" s="1242"/>
      <c r="G8" s="1242" t="s">
        <v>846</v>
      </c>
      <c r="H8" s="580"/>
      <c r="I8" s="270"/>
      <c r="J8" s="270"/>
      <c r="K8" s="270"/>
      <c r="L8" s="270"/>
      <c r="M8" s="1046">
        <v>1334.2</v>
      </c>
      <c r="N8" s="1046">
        <v>2702.2</v>
      </c>
      <c r="O8" s="1046">
        <v>4098.71</v>
      </c>
      <c r="P8" s="1046">
        <v>5536.7</v>
      </c>
      <c r="Q8" s="1046">
        <v>1416.1396333769999</v>
      </c>
      <c r="R8" s="935">
        <v>2843.5354572339998</v>
      </c>
      <c r="S8" s="357"/>
      <c r="T8" s="554"/>
      <c r="U8" s="554"/>
      <c r="V8" s="650"/>
      <c r="W8" s="554"/>
      <c r="X8" s="554"/>
    </row>
    <row r="9" spans="1:24" ht="12.95" customHeight="1">
      <c r="A9" s="191"/>
      <c r="B9" s="692" t="s">
        <v>1067</v>
      </c>
      <c r="C9" s="260"/>
      <c r="D9" s="440"/>
      <c r="E9" s="1250"/>
      <c r="F9" s="1250"/>
      <c r="G9" s="1250" t="s">
        <v>847</v>
      </c>
      <c r="H9" s="451"/>
      <c r="I9" s="261"/>
      <c r="J9" s="261"/>
      <c r="K9" s="261"/>
      <c r="L9" s="261"/>
      <c r="M9" s="1047">
        <v>274293.7</v>
      </c>
      <c r="N9" s="1047">
        <v>274367.8</v>
      </c>
      <c r="O9" s="1047">
        <v>275116.95</v>
      </c>
      <c r="P9" s="1047">
        <v>277915</v>
      </c>
      <c r="Q9" s="1047">
        <v>289322.83705931914</v>
      </c>
      <c r="R9" s="1040">
        <v>291852.66911886598</v>
      </c>
      <c r="S9" s="357"/>
      <c r="T9" s="554"/>
      <c r="U9" s="554"/>
      <c r="V9" s="650"/>
      <c r="W9" s="554"/>
      <c r="X9" s="554"/>
    </row>
    <row r="10" spans="1:24" ht="12.95" customHeight="1">
      <c r="A10" s="191"/>
      <c r="B10" s="692" t="s">
        <v>1068</v>
      </c>
      <c r="C10" s="260"/>
      <c r="D10" s="440"/>
      <c r="E10" s="501" t="s">
        <v>845</v>
      </c>
      <c r="F10" s="501" t="s">
        <v>11</v>
      </c>
      <c r="G10" s="501"/>
      <c r="H10" s="390"/>
      <c r="I10" s="390"/>
      <c r="J10" s="390"/>
      <c r="K10" s="390"/>
      <c r="L10" s="390"/>
      <c r="M10" s="1120">
        <v>1.7899999999999999E-2</v>
      </c>
      <c r="N10" s="1120">
        <v>1.8100000000000002E-2</v>
      </c>
      <c r="O10" s="1120">
        <v>1.8100000000000002E-2</v>
      </c>
      <c r="P10" s="1120">
        <v>1.7999999999999999E-2</v>
      </c>
      <c r="Q10" s="1361">
        <v>1.7809153457893776E-2</v>
      </c>
      <c r="R10" s="1042">
        <v>1.7633742196110917E-2</v>
      </c>
      <c r="S10" s="357"/>
      <c r="T10" s="554"/>
      <c r="U10" s="554"/>
      <c r="V10" s="650"/>
      <c r="W10" s="554"/>
      <c r="X10" s="554"/>
    </row>
    <row r="11" spans="1:24" ht="12.95" customHeight="1">
      <c r="A11" s="690"/>
      <c r="B11" s="692" t="s">
        <v>1069</v>
      </c>
      <c r="C11" s="260"/>
      <c r="D11" s="440"/>
      <c r="E11" s="496" t="s">
        <v>1137</v>
      </c>
      <c r="F11" s="496"/>
      <c r="G11" s="496" t="s">
        <v>846</v>
      </c>
      <c r="H11" s="580"/>
      <c r="I11" s="580"/>
      <c r="J11" s="580"/>
      <c r="K11" s="580"/>
      <c r="L11" s="580"/>
      <c r="M11" s="563">
        <v>1211.0999999999999</v>
      </c>
      <c r="N11" s="563">
        <v>2457.1</v>
      </c>
      <c r="O11" s="563">
        <v>3719.8</v>
      </c>
      <c r="P11" s="563">
        <v>5010.8</v>
      </c>
      <c r="Q11" s="853">
        <v>1270.502828399</v>
      </c>
      <c r="R11" s="935">
        <v>2552.0775493000001</v>
      </c>
      <c r="S11" s="357"/>
      <c r="T11" s="554"/>
      <c r="U11" s="554"/>
      <c r="V11" s="650"/>
      <c r="W11" s="554"/>
      <c r="X11" s="554"/>
    </row>
    <row r="12" spans="1:24" ht="12.95" customHeight="1">
      <c r="A12" s="690"/>
      <c r="B12" s="921" t="s">
        <v>1070</v>
      </c>
      <c r="D12" s="440"/>
      <c r="E12" s="497"/>
      <c r="F12" s="497"/>
      <c r="G12" s="497" t="s">
        <v>847</v>
      </c>
      <c r="H12" s="451"/>
      <c r="I12" s="451"/>
      <c r="J12" s="451"/>
      <c r="K12" s="451"/>
      <c r="L12" s="451"/>
      <c r="M12" s="726">
        <v>274293.7</v>
      </c>
      <c r="N12" s="726">
        <v>274367.8</v>
      </c>
      <c r="O12" s="726">
        <v>275116.95</v>
      </c>
      <c r="P12" s="726">
        <v>277915</v>
      </c>
      <c r="Q12" s="726">
        <v>289322.83705931914</v>
      </c>
      <c r="R12" s="1040">
        <v>291852.66911886598</v>
      </c>
      <c r="S12" s="357"/>
      <c r="T12" s="554"/>
      <c r="U12" s="554"/>
      <c r="V12" s="650"/>
      <c r="W12" s="554"/>
      <c r="X12" s="554"/>
    </row>
    <row r="13" spans="1:24" ht="12.95" customHeight="1">
      <c r="A13" s="690"/>
      <c r="B13" s="692" t="s">
        <v>1071</v>
      </c>
      <c r="C13" s="260"/>
      <c r="D13" s="440"/>
      <c r="E13" s="465" t="s">
        <v>848</v>
      </c>
      <c r="F13" s="465" t="s">
        <v>11</v>
      </c>
      <c r="G13" s="465"/>
      <c r="H13" s="270"/>
      <c r="I13" s="270"/>
      <c r="J13" s="270"/>
      <c r="K13" s="270"/>
      <c r="L13" s="270"/>
      <c r="M13" s="729">
        <v>1.503E-2</v>
      </c>
      <c r="N13" s="729">
        <v>1.512E-2</v>
      </c>
      <c r="O13" s="729">
        <v>1.52E-2</v>
      </c>
      <c r="P13" s="729">
        <v>1.52E-2</v>
      </c>
      <c r="Q13" s="729">
        <v>1.516275948189862E-2</v>
      </c>
      <c r="R13" s="1043">
        <v>1.5028440997544993E-2</v>
      </c>
      <c r="S13" s="357"/>
      <c r="T13" s="554"/>
      <c r="U13" s="554"/>
      <c r="V13" s="650"/>
      <c r="W13" s="554"/>
      <c r="X13" s="554"/>
    </row>
    <row r="14" spans="1:24" ht="12.95" customHeight="1">
      <c r="A14" s="690"/>
      <c r="B14" s="692" t="s">
        <v>1072</v>
      </c>
      <c r="C14" s="260"/>
      <c r="D14" s="440"/>
      <c r="E14" s="465"/>
      <c r="F14" s="465"/>
      <c r="G14" s="465" t="s">
        <v>846</v>
      </c>
      <c r="H14" s="262"/>
      <c r="I14" s="262"/>
      <c r="J14" s="262"/>
      <c r="K14" s="262"/>
      <c r="L14" s="262"/>
      <c r="M14" s="727">
        <v>985.7</v>
      </c>
      <c r="N14" s="727">
        <v>1991.8</v>
      </c>
      <c r="O14" s="727">
        <v>3023.56</v>
      </c>
      <c r="P14" s="727">
        <v>4074.1</v>
      </c>
      <c r="Q14" s="727">
        <v>1045.3138567769997</v>
      </c>
      <c r="R14" s="1044">
        <v>2101.5585363239998</v>
      </c>
      <c r="S14" s="357"/>
      <c r="T14" s="554"/>
      <c r="U14" s="554"/>
      <c r="V14" s="650"/>
      <c r="W14" s="554"/>
      <c r="X14" s="554"/>
    </row>
    <row r="15" spans="1:24" ht="12.95" customHeight="1">
      <c r="A15" s="690"/>
      <c r="B15" s="692" t="s">
        <v>1073</v>
      </c>
      <c r="C15" s="260"/>
      <c r="D15" s="440"/>
      <c r="E15" s="465"/>
      <c r="F15" s="465"/>
      <c r="G15" s="465" t="s">
        <v>847</v>
      </c>
      <c r="H15" s="262"/>
      <c r="I15" s="262"/>
      <c r="J15" s="262"/>
      <c r="K15" s="262"/>
      <c r="L15" s="262"/>
      <c r="M15" s="727">
        <v>265928.8</v>
      </c>
      <c r="N15" s="727">
        <v>265630.7</v>
      </c>
      <c r="O15" s="727">
        <v>266165.69</v>
      </c>
      <c r="P15" s="727">
        <v>268802.09999999998</v>
      </c>
      <c r="Q15" s="727">
        <v>279588.18605624506</v>
      </c>
      <c r="R15" s="1044">
        <v>281995.28715375898</v>
      </c>
      <c r="S15" s="357"/>
      <c r="T15" s="554"/>
      <c r="U15" s="554"/>
      <c r="V15" s="650"/>
      <c r="W15" s="554"/>
      <c r="X15" s="554"/>
    </row>
    <row r="16" spans="1:24" ht="12.95" customHeight="1">
      <c r="A16" s="690"/>
      <c r="B16" s="692" t="s">
        <v>1074</v>
      </c>
      <c r="C16" s="260"/>
      <c r="D16" s="266"/>
      <c r="E16" s="1245" t="s">
        <v>849</v>
      </c>
      <c r="F16" s="1245" t="s">
        <v>11</v>
      </c>
      <c r="G16" s="1245"/>
      <c r="H16" s="390"/>
      <c r="I16" s="390"/>
      <c r="J16" s="390"/>
      <c r="K16" s="390"/>
      <c r="L16" s="390"/>
      <c r="M16" s="1045">
        <v>0.16899</v>
      </c>
      <c r="N16" s="1045">
        <v>0.16397</v>
      </c>
      <c r="O16" s="1045">
        <v>0.16059999999999999</v>
      </c>
      <c r="P16" s="1045">
        <v>0.1605</v>
      </c>
      <c r="Q16" s="1360">
        <v>0.15448982587649249</v>
      </c>
      <c r="R16" s="1042">
        <v>0.15178997903616154</v>
      </c>
      <c r="S16" s="357"/>
      <c r="T16" s="554"/>
      <c r="U16" s="554"/>
      <c r="V16" s="650"/>
      <c r="W16" s="554"/>
      <c r="X16" s="554"/>
    </row>
    <row r="17" spans="1:24" ht="12.95" customHeight="1">
      <c r="A17" s="690"/>
      <c r="B17" s="692" t="s">
        <v>1075</v>
      </c>
      <c r="C17" s="260"/>
      <c r="D17" s="384"/>
      <c r="E17" s="1242" t="s">
        <v>1136</v>
      </c>
      <c r="F17" s="1242"/>
      <c r="G17" s="1242" t="s">
        <v>846</v>
      </c>
      <c r="H17" s="580"/>
      <c r="I17" s="270"/>
      <c r="J17" s="270"/>
      <c r="K17" s="270"/>
      <c r="L17" s="270"/>
      <c r="M17" s="1046">
        <v>348.6</v>
      </c>
      <c r="N17" s="1046">
        <v>710.4</v>
      </c>
      <c r="O17" s="1046">
        <v>1075.1500000000001</v>
      </c>
      <c r="P17" s="1046">
        <v>1462.7</v>
      </c>
      <c r="Q17" s="1046">
        <v>370.82577660000004</v>
      </c>
      <c r="R17" s="935">
        <v>741.97692090999999</v>
      </c>
      <c r="S17" s="357"/>
      <c r="T17" s="554"/>
      <c r="U17" s="554"/>
      <c r="V17" s="650"/>
      <c r="W17" s="554"/>
      <c r="X17" s="554"/>
    </row>
    <row r="18" spans="1:24" ht="12.95" customHeight="1">
      <c r="A18" s="690"/>
      <c r="B18" s="692" t="s">
        <v>1076</v>
      </c>
      <c r="C18" s="260"/>
      <c r="D18" s="384"/>
      <c r="E18" s="1250"/>
      <c r="F18" s="1250"/>
      <c r="G18" s="1250" t="s">
        <v>847</v>
      </c>
      <c r="H18" s="451"/>
      <c r="I18" s="261"/>
      <c r="J18" s="261"/>
      <c r="K18" s="261"/>
      <c r="L18" s="261"/>
      <c r="M18" s="1047">
        <v>8364.9</v>
      </c>
      <c r="N18" s="1047">
        <v>8737</v>
      </c>
      <c r="O18" s="1047">
        <v>8951.27</v>
      </c>
      <c r="P18" s="1047">
        <v>9112.7999999999993</v>
      </c>
      <c r="Q18" s="1047">
        <v>9734.6510030740537</v>
      </c>
      <c r="R18" s="1040">
        <v>9857.3819651073609</v>
      </c>
      <c r="S18" s="357"/>
      <c r="T18" s="554"/>
      <c r="U18" s="718"/>
      <c r="V18" s="650"/>
      <c r="W18" s="554"/>
      <c r="X18" s="554"/>
    </row>
    <row r="19" spans="1:24" ht="12.95" customHeight="1">
      <c r="A19" s="191"/>
      <c r="B19" s="692" t="s">
        <v>1077</v>
      </c>
      <c r="C19" s="260"/>
      <c r="D19" s="384"/>
      <c r="E19" s="501" t="s">
        <v>849</v>
      </c>
      <c r="F19" s="501" t="s">
        <v>11</v>
      </c>
      <c r="G19" s="501"/>
      <c r="H19" s="390"/>
      <c r="I19" s="390"/>
      <c r="J19" s="390"/>
      <c r="K19" s="390"/>
      <c r="L19" s="390"/>
      <c r="M19" s="1120">
        <v>0.10929999999999999</v>
      </c>
      <c r="N19" s="1120">
        <v>0.1074</v>
      </c>
      <c r="O19" s="1120">
        <v>0.104</v>
      </c>
      <c r="P19" s="1120">
        <v>0.1028</v>
      </c>
      <c r="Q19" s="1361">
        <v>9.381603763946432E-2</v>
      </c>
      <c r="R19" s="1042">
        <v>9.2164957706702147E-2</v>
      </c>
      <c r="S19" s="357"/>
      <c r="T19" s="554"/>
      <c r="U19" s="554"/>
      <c r="V19" s="650"/>
      <c r="W19" s="554"/>
      <c r="X19" s="554"/>
    </row>
    <row r="20" spans="1:24" ht="12.95" customHeight="1">
      <c r="A20" s="690"/>
      <c r="B20" s="692" t="s">
        <v>1078</v>
      </c>
      <c r="C20" s="260"/>
      <c r="D20" s="384"/>
      <c r="E20" s="496" t="s">
        <v>1137</v>
      </c>
      <c r="F20" s="496"/>
      <c r="G20" s="496" t="s">
        <v>846</v>
      </c>
      <c r="H20" s="580"/>
      <c r="I20" s="580"/>
      <c r="J20" s="580"/>
      <c r="K20" s="580"/>
      <c r="L20" s="580"/>
      <c r="M20" s="853">
        <v>225.5</v>
      </c>
      <c r="N20" s="853">
        <v>465.2</v>
      </c>
      <c r="O20" s="853">
        <v>696.2</v>
      </c>
      <c r="P20" s="853">
        <v>936.7</v>
      </c>
      <c r="Q20" s="853">
        <v>225.188971622</v>
      </c>
      <c r="R20" s="935">
        <v>450.519012976</v>
      </c>
      <c r="S20" s="357"/>
      <c r="T20" s="554"/>
      <c r="U20" s="554"/>
      <c r="V20" s="650"/>
      <c r="W20" s="554"/>
      <c r="X20" s="554"/>
    </row>
    <row r="21" spans="1:24" ht="12.95" customHeight="1">
      <c r="A21" s="690"/>
      <c r="B21" s="692" t="s">
        <v>1079</v>
      </c>
      <c r="C21" s="260"/>
      <c r="D21" s="384"/>
      <c r="E21" s="497"/>
      <c r="F21" s="497"/>
      <c r="G21" s="497" t="s">
        <v>847</v>
      </c>
      <c r="H21" s="451"/>
      <c r="I21" s="451"/>
      <c r="J21" s="451"/>
      <c r="K21" s="451"/>
      <c r="L21" s="451"/>
      <c r="M21" s="726">
        <v>8364.9</v>
      </c>
      <c r="N21" s="726">
        <v>8737</v>
      </c>
      <c r="O21" s="726">
        <v>8951.27</v>
      </c>
      <c r="P21" s="726">
        <v>9112.7999999999993</v>
      </c>
      <c r="Q21" s="726">
        <v>9734.6510030740537</v>
      </c>
      <c r="R21" s="1040">
        <v>9857.3819651073609</v>
      </c>
      <c r="S21" s="357"/>
      <c r="T21" s="554"/>
      <c r="U21" s="554"/>
      <c r="V21" s="650"/>
      <c r="W21" s="554"/>
      <c r="X21" s="554"/>
    </row>
    <row r="22" spans="1:24" ht="12.95" customHeight="1">
      <c r="A22" s="690"/>
      <c r="B22" s="692" t="s">
        <v>1080</v>
      </c>
      <c r="C22" s="260"/>
      <c r="D22" s="384"/>
      <c r="E22" s="384"/>
      <c r="F22" s="384"/>
      <c r="G22" s="384"/>
      <c r="H22" s="384"/>
      <c r="I22" s="722"/>
      <c r="J22" s="722"/>
      <c r="K22" s="722"/>
      <c r="L22" s="722"/>
      <c r="M22" s="722"/>
      <c r="N22" s="722"/>
      <c r="O22" s="722"/>
      <c r="P22" s="722"/>
      <c r="Q22" s="722"/>
      <c r="R22" s="722"/>
      <c r="S22" s="321"/>
      <c r="T22" s="554"/>
      <c r="U22" s="554"/>
      <c r="V22" s="554"/>
      <c r="W22" s="554"/>
      <c r="X22" s="554"/>
    </row>
    <row r="23" spans="1:24" ht="12.95" customHeight="1">
      <c r="A23" s="690"/>
      <c r="B23" s="692" t="s">
        <v>1081</v>
      </c>
      <c r="C23" s="260"/>
      <c r="D23" s="628" t="s">
        <v>1256</v>
      </c>
      <c r="E23" s="465"/>
      <c r="F23" s="465"/>
      <c r="G23" s="465"/>
      <c r="H23" s="266"/>
      <c r="I23" s="265"/>
      <c r="J23" s="265"/>
      <c r="K23" s="265"/>
      <c r="L23" s="265"/>
      <c r="M23" s="265"/>
      <c r="N23" s="265"/>
      <c r="O23" s="265"/>
      <c r="P23" s="265"/>
      <c r="Q23" s="722"/>
      <c r="R23" s="627" t="s">
        <v>981</v>
      </c>
      <c r="S23" s="321"/>
      <c r="T23" s="554"/>
      <c r="U23" s="554"/>
      <c r="V23" s="554"/>
      <c r="W23" s="554"/>
      <c r="X23" s="554"/>
    </row>
    <row r="24" spans="1:24" ht="12.95" customHeight="1">
      <c r="A24" s="690"/>
      <c r="B24" s="692" t="s">
        <v>1082</v>
      </c>
      <c r="C24" s="260"/>
      <c r="D24" s="384"/>
      <c r="E24" s="1245" t="s">
        <v>845</v>
      </c>
      <c r="F24" s="1245" t="s">
        <v>11</v>
      </c>
      <c r="G24" s="1245"/>
      <c r="H24" s="390"/>
      <c r="I24" s="390"/>
      <c r="J24" s="390"/>
      <c r="K24" s="390"/>
      <c r="L24" s="390"/>
      <c r="M24" s="1045">
        <v>1.9720000000000001E-2</v>
      </c>
      <c r="N24" s="1045">
        <v>1.9990000000000001E-2</v>
      </c>
      <c r="O24" s="1045">
        <v>0.02</v>
      </c>
      <c r="P24" s="1045">
        <v>1.9900000000000001E-2</v>
      </c>
      <c r="Q24" s="1360">
        <v>1.9850603623131825E-2</v>
      </c>
      <c r="R24" s="1042">
        <v>1.9450237919605075E-2</v>
      </c>
      <c r="S24" s="357"/>
      <c r="T24" s="554"/>
      <c r="U24" s="554"/>
      <c r="V24" s="650"/>
      <c r="W24" s="554"/>
      <c r="X24" s="554"/>
    </row>
    <row r="25" spans="1:24" ht="12.95" customHeight="1">
      <c r="A25" s="690"/>
      <c r="B25" s="692" t="s">
        <v>1257</v>
      </c>
      <c r="C25" s="260"/>
      <c r="D25" s="384"/>
      <c r="E25" s="1242" t="s">
        <v>1136</v>
      </c>
      <c r="F25" s="1242"/>
      <c r="G25" s="1242" t="s">
        <v>846</v>
      </c>
      <c r="H25" s="580"/>
      <c r="I25" s="270"/>
      <c r="J25" s="270"/>
      <c r="K25" s="270"/>
      <c r="L25" s="270"/>
      <c r="M25" s="1046">
        <v>1334.2</v>
      </c>
      <c r="N25" s="1046">
        <v>1368.1</v>
      </c>
      <c r="O25" s="1046">
        <v>1396.96</v>
      </c>
      <c r="P25" s="1046">
        <v>1438</v>
      </c>
      <c r="Q25" s="1046">
        <v>1416.1396333769999</v>
      </c>
      <c r="R25" s="935">
        <v>1427.3958238569999</v>
      </c>
      <c r="S25" s="357"/>
      <c r="T25" s="554"/>
      <c r="U25" s="554"/>
      <c r="V25" s="650"/>
      <c r="W25" s="554"/>
      <c r="X25" s="554"/>
    </row>
    <row r="26" spans="1:24" ht="12.95" customHeight="1">
      <c r="A26" s="690"/>
      <c r="B26" s="692" t="s">
        <v>1083</v>
      </c>
      <c r="C26" s="260"/>
      <c r="D26" s="384"/>
      <c r="E26" s="1250"/>
      <c r="F26" s="1250"/>
      <c r="G26" s="1250" t="s">
        <v>847</v>
      </c>
      <c r="H26" s="451"/>
      <c r="I26" s="261"/>
      <c r="J26" s="261"/>
      <c r="K26" s="261"/>
      <c r="L26" s="261"/>
      <c r="M26" s="1047">
        <v>274295.40000000002</v>
      </c>
      <c r="N26" s="1047">
        <v>274439.40000000002</v>
      </c>
      <c r="O26" s="1047">
        <v>276590.88</v>
      </c>
      <c r="P26" s="1047">
        <v>286218.2</v>
      </c>
      <c r="Q26" s="1047">
        <v>289322.83705931914</v>
      </c>
      <c r="R26" s="1040">
        <v>294354.70082611102</v>
      </c>
      <c r="S26" s="357"/>
      <c r="T26" s="554"/>
      <c r="U26" s="554"/>
      <c r="V26" s="650"/>
      <c r="W26" s="554"/>
      <c r="X26" s="554"/>
    </row>
    <row r="27" spans="1:24" ht="12.95" customHeight="1">
      <c r="A27" s="189"/>
      <c r="B27" s="153"/>
      <c r="C27" s="260"/>
      <c r="E27" s="501" t="s">
        <v>845</v>
      </c>
      <c r="F27" s="501" t="s">
        <v>11</v>
      </c>
      <c r="G27" s="501"/>
      <c r="H27" s="390"/>
      <c r="I27" s="390"/>
      <c r="J27" s="390"/>
      <c r="K27" s="390"/>
      <c r="L27" s="390"/>
      <c r="M27" s="728">
        <v>1.7899999999999999E-2</v>
      </c>
      <c r="N27" s="728">
        <v>1.8200000000000001E-2</v>
      </c>
      <c r="O27" s="728">
        <v>1.8100000000000002E-2</v>
      </c>
      <c r="P27" s="728">
        <v>1.7899999999999999E-2</v>
      </c>
      <c r="Q27" s="1361">
        <v>1.7809153457893776E-2</v>
      </c>
      <c r="R27" s="1042">
        <v>1.7463224157347093E-2</v>
      </c>
      <c r="S27" s="357"/>
      <c r="T27" s="554"/>
      <c r="U27" s="554"/>
      <c r="V27" s="650"/>
      <c r="W27" s="554"/>
      <c r="X27" s="554"/>
    </row>
    <row r="28" spans="1:24" ht="12.95" customHeight="1">
      <c r="A28" s="189"/>
      <c r="B28" s="153"/>
      <c r="C28" s="260"/>
      <c r="D28" s="440"/>
      <c r="E28" s="496" t="s">
        <v>1137</v>
      </c>
      <c r="F28" s="496"/>
      <c r="G28" s="496" t="s">
        <v>846</v>
      </c>
      <c r="H28" s="580"/>
      <c r="I28" s="580"/>
      <c r="J28" s="580"/>
      <c r="K28" s="580"/>
      <c r="L28" s="580"/>
      <c r="M28" s="563">
        <v>1211.0999999999999</v>
      </c>
      <c r="N28" s="563">
        <v>1245.9000000000001</v>
      </c>
      <c r="O28" s="563">
        <v>1262.7</v>
      </c>
      <c r="P28" s="563">
        <v>1291</v>
      </c>
      <c r="Q28" s="853">
        <v>1270.502828399</v>
      </c>
      <c r="R28" s="935">
        <v>1281.5747209010001</v>
      </c>
      <c r="S28" s="357"/>
      <c r="T28" s="554"/>
      <c r="U28" s="554"/>
      <c r="V28" s="650"/>
      <c r="W28" s="554"/>
      <c r="X28" s="554"/>
    </row>
    <row r="29" spans="1:24" ht="12.95" customHeight="1">
      <c r="A29" s="189"/>
      <c r="B29" s="153"/>
      <c r="C29" s="260"/>
      <c r="D29" s="440"/>
      <c r="E29" s="497"/>
      <c r="F29" s="497"/>
      <c r="G29" s="497" t="s">
        <v>847</v>
      </c>
      <c r="H29" s="451"/>
      <c r="I29" s="451"/>
      <c r="J29" s="451"/>
      <c r="K29" s="451"/>
      <c r="L29" s="451"/>
      <c r="M29" s="726">
        <v>274295.40000000002</v>
      </c>
      <c r="N29" s="726">
        <v>274439.40000000002</v>
      </c>
      <c r="O29" s="726">
        <v>276590.88</v>
      </c>
      <c r="P29" s="726">
        <v>286218.2</v>
      </c>
      <c r="Q29" s="726">
        <v>289322.83705931914</v>
      </c>
      <c r="R29" s="1040">
        <v>294354.70082611102</v>
      </c>
      <c r="S29" s="357"/>
      <c r="T29" s="554"/>
      <c r="U29" s="554"/>
      <c r="V29" s="650"/>
      <c r="W29" s="554"/>
      <c r="X29" s="554"/>
    </row>
    <row r="30" spans="1:24" ht="12.95" customHeight="1">
      <c r="A30" s="189"/>
      <c r="B30" s="153"/>
      <c r="C30" s="260"/>
      <c r="D30" s="266"/>
      <c r="E30" s="495" t="s">
        <v>848</v>
      </c>
      <c r="F30" s="465" t="s">
        <v>11</v>
      </c>
      <c r="G30" s="465"/>
      <c r="H30" s="270"/>
      <c r="I30" s="270"/>
      <c r="J30" s="270"/>
      <c r="K30" s="270"/>
      <c r="L30" s="270"/>
      <c r="M30" s="729">
        <v>1.503E-2</v>
      </c>
      <c r="N30" s="729">
        <v>1.521E-2</v>
      </c>
      <c r="O30" s="729">
        <v>1.5299999999999999E-2</v>
      </c>
      <c r="P30" s="729">
        <v>1.5100000000000001E-2</v>
      </c>
      <c r="Q30" s="729">
        <v>1.516275948189862E-2</v>
      </c>
      <c r="R30" s="1043">
        <v>1.48978350748218E-2</v>
      </c>
      <c r="S30" s="357"/>
      <c r="T30" s="554"/>
      <c r="U30" s="554"/>
      <c r="V30" s="650"/>
      <c r="W30" s="554"/>
      <c r="X30" s="554"/>
    </row>
    <row r="31" spans="1:24" ht="12.95" customHeight="1">
      <c r="A31" s="7"/>
      <c r="B31" s="150"/>
      <c r="C31" s="260"/>
      <c r="D31" s="266"/>
      <c r="E31" s="495"/>
      <c r="F31" s="465"/>
      <c r="G31" s="465" t="s">
        <v>846</v>
      </c>
      <c r="H31" s="262"/>
      <c r="I31" s="262"/>
      <c r="J31" s="262"/>
      <c r="K31" s="262"/>
      <c r="L31" s="262"/>
      <c r="M31" s="727">
        <v>985.7</v>
      </c>
      <c r="N31" s="727">
        <v>1006.2</v>
      </c>
      <c r="O31" s="727">
        <v>1031.74</v>
      </c>
      <c r="P31" s="727">
        <v>1050</v>
      </c>
      <c r="Q31" s="727">
        <v>1045.3138567769997</v>
      </c>
      <c r="R31" s="1044">
        <v>1056.244679547</v>
      </c>
      <c r="S31" s="357"/>
      <c r="T31" s="554"/>
      <c r="U31" s="554" t="s">
        <v>1304</v>
      </c>
      <c r="V31" s="650"/>
      <c r="W31" s="554"/>
      <c r="X31" s="554"/>
    </row>
    <row r="32" spans="1:24" ht="12.95" customHeight="1">
      <c r="A32" s="7"/>
      <c r="B32" s="153"/>
      <c r="C32" s="260"/>
      <c r="D32" s="266"/>
      <c r="E32" s="495"/>
      <c r="F32" s="465"/>
      <c r="G32" s="465" t="s">
        <v>847</v>
      </c>
      <c r="H32" s="262"/>
      <c r="I32" s="262"/>
      <c r="J32" s="262"/>
      <c r="K32" s="262"/>
      <c r="L32" s="262"/>
      <c r="M32" s="727">
        <v>265930.40000000002</v>
      </c>
      <c r="N32" s="727">
        <v>265334.3</v>
      </c>
      <c r="O32" s="727">
        <v>267218.14</v>
      </c>
      <c r="P32" s="727">
        <v>276625.90000000002</v>
      </c>
      <c r="Q32" s="727">
        <v>279588.18605624506</v>
      </c>
      <c r="R32" s="1044">
        <v>284375.93659086101</v>
      </c>
      <c r="S32" s="357"/>
      <c r="T32" s="554"/>
      <c r="U32" s="554"/>
      <c r="V32" s="650"/>
      <c r="W32" s="554"/>
      <c r="X32" s="554"/>
    </row>
    <row r="33" spans="1:24" ht="12.95" customHeight="1">
      <c r="A33" s="150"/>
      <c r="B33" s="153"/>
      <c r="C33" s="260"/>
      <c r="D33" s="266"/>
      <c r="E33" s="1245" t="s">
        <v>849</v>
      </c>
      <c r="F33" s="1245" t="s">
        <v>11</v>
      </c>
      <c r="G33" s="1245"/>
      <c r="H33" s="390"/>
      <c r="I33" s="390"/>
      <c r="J33" s="390"/>
      <c r="K33" s="390"/>
      <c r="L33" s="390"/>
      <c r="M33" s="1045">
        <v>0.16897999999999999</v>
      </c>
      <c r="N33" s="1045">
        <v>0.15942999999999999</v>
      </c>
      <c r="O33" s="1045">
        <v>0.15440000000000001</v>
      </c>
      <c r="P33" s="1045">
        <v>0.1603</v>
      </c>
      <c r="Q33" s="1360">
        <v>0.15448982587649249</v>
      </c>
      <c r="R33" s="1042">
        <v>0.14918512214013466</v>
      </c>
      <c r="S33" s="357"/>
      <c r="T33" s="554" t="s">
        <v>1304</v>
      </c>
      <c r="U33" s="554"/>
      <c r="V33" s="650"/>
      <c r="W33" s="554"/>
      <c r="X33" s="554"/>
    </row>
    <row r="34" spans="1:24" ht="12.95" customHeight="1">
      <c r="A34" s="7"/>
      <c r="B34" s="153"/>
      <c r="C34" s="260"/>
      <c r="D34" s="266"/>
      <c r="E34" s="1242" t="s">
        <v>1136</v>
      </c>
      <c r="F34" s="1242"/>
      <c r="G34" s="1242" t="s">
        <v>846</v>
      </c>
      <c r="H34" s="580"/>
      <c r="I34" s="270"/>
      <c r="J34" s="270"/>
      <c r="K34" s="270"/>
      <c r="L34" s="270"/>
      <c r="M34" s="1046">
        <v>348</v>
      </c>
      <c r="N34" s="1046">
        <v>361.9</v>
      </c>
      <c r="O34" s="1046">
        <v>364.72</v>
      </c>
      <c r="P34" s="1046">
        <v>387.5</v>
      </c>
      <c r="Q34" s="1046">
        <v>370.82577660000004</v>
      </c>
      <c r="R34" s="935">
        <v>371.15114431000001</v>
      </c>
      <c r="S34" s="357"/>
      <c r="T34" s="554"/>
      <c r="U34" s="554"/>
      <c r="V34" s="650"/>
      <c r="W34" s="554"/>
      <c r="X34" s="554"/>
    </row>
    <row r="35" spans="1:24" ht="12.95" customHeight="1">
      <c r="A35" s="7"/>
      <c r="B35" s="153"/>
      <c r="C35" s="260"/>
      <c r="D35" s="266"/>
      <c r="E35" s="1250"/>
      <c r="F35" s="1250"/>
      <c r="G35" s="1250" t="s">
        <v>847</v>
      </c>
      <c r="H35" s="451"/>
      <c r="I35" s="261"/>
      <c r="J35" s="261"/>
      <c r="K35" s="261"/>
      <c r="L35" s="261"/>
      <c r="M35" s="1047">
        <v>8364.9</v>
      </c>
      <c r="N35" s="1047">
        <v>9105</v>
      </c>
      <c r="O35" s="1047">
        <v>9372.75</v>
      </c>
      <c r="P35" s="1047">
        <v>9592.2999999999993</v>
      </c>
      <c r="Q35" s="1047">
        <v>9734.6510030740537</v>
      </c>
      <c r="R35" s="1040">
        <v>9978.7642352501807</v>
      </c>
      <c r="S35" s="357"/>
      <c r="T35" s="554"/>
      <c r="U35" s="554"/>
      <c r="V35" s="650"/>
      <c r="W35" s="554"/>
      <c r="X35" s="554"/>
    </row>
    <row r="36" spans="1:24" ht="12.95" customHeight="1">
      <c r="A36" s="7"/>
      <c r="B36" s="150"/>
      <c r="C36" s="260"/>
      <c r="D36" s="266"/>
      <c r="E36" s="501" t="s">
        <v>849</v>
      </c>
      <c r="F36" s="501" t="s">
        <v>11</v>
      </c>
      <c r="G36" s="501"/>
      <c r="H36" s="390"/>
      <c r="I36" s="390"/>
      <c r="J36" s="390"/>
      <c r="K36" s="390"/>
      <c r="L36" s="390"/>
      <c r="M36" s="728">
        <v>0.10929999999999999</v>
      </c>
      <c r="N36" s="728">
        <v>0.1056</v>
      </c>
      <c r="O36" s="728">
        <v>9.7799999999999998E-2</v>
      </c>
      <c r="P36" s="728">
        <v>9.9500000000000005E-2</v>
      </c>
      <c r="Q36" s="1361">
        <v>9.381603763946432E-2</v>
      </c>
      <c r="R36" s="1042">
        <v>9.0571968473201786E-2</v>
      </c>
      <c r="S36" s="357"/>
      <c r="T36" s="554"/>
      <c r="U36" s="554"/>
      <c r="V36" s="650"/>
      <c r="W36" s="554"/>
      <c r="X36" s="554"/>
    </row>
    <row r="37" spans="1:24" s="136" customFormat="1" ht="12.95" customHeight="1">
      <c r="A37" s="7"/>
      <c r="B37" s="150"/>
      <c r="C37" s="260"/>
      <c r="D37" s="266"/>
      <c r="E37" s="496" t="s">
        <v>1137</v>
      </c>
      <c r="F37" s="496"/>
      <c r="G37" s="496" t="s">
        <v>846</v>
      </c>
      <c r="H37" s="580"/>
      <c r="I37" s="580"/>
      <c r="J37" s="580"/>
      <c r="K37" s="580"/>
      <c r="L37" s="580"/>
      <c r="M37" s="563">
        <v>225.2</v>
      </c>
      <c r="N37" s="563">
        <v>239.8</v>
      </c>
      <c r="O37" s="563">
        <v>230.9</v>
      </c>
      <c r="P37" s="563">
        <v>240.5</v>
      </c>
      <c r="Q37" s="853">
        <v>225.188971622</v>
      </c>
      <c r="R37" s="935">
        <v>225.330041354</v>
      </c>
      <c r="S37" s="357"/>
      <c r="T37" s="554"/>
      <c r="U37" s="1049"/>
      <c r="V37" s="650"/>
      <c r="W37" s="554"/>
      <c r="X37" s="1049"/>
    </row>
    <row r="38" spans="1:24" ht="12.95" customHeight="1">
      <c r="A38" s="269"/>
      <c r="B38" s="269"/>
      <c r="D38" s="266"/>
      <c r="E38" s="497"/>
      <c r="F38" s="497"/>
      <c r="G38" s="497" t="s">
        <v>847</v>
      </c>
      <c r="H38" s="451"/>
      <c r="I38" s="451"/>
      <c r="J38" s="451"/>
      <c r="K38" s="451"/>
      <c r="L38" s="451"/>
      <c r="M38" s="726">
        <v>8364.9</v>
      </c>
      <c r="N38" s="726">
        <v>9105</v>
      </c>
      <c r="O38" s="726">
        <v>9372.75</v>
      </c>
      <c r="P38" s="726">
        <v>9592.2999999999993</v>
      </c>
      <c r="Q38" s="726">
        <v>9734.6510030740537</v>
      </c>
      <c r="R38" s="1040">
        <v>9978.7642352501807</v>
      </c>
      <c r="S38" s="357"/>
      <c r="T38" s="554"/>
      <c r="U38" s="554"/>
      <c r="V38" s="650"/>
      <c r="W38" s="554"/>
      <c r="X38" s="554"/>
    </row>
    <row r="39" spans="1:24" ht="12.95" customHeight="1">
      <c r="A39" s="269"/>
      <c r="B39" s="269"/>
      <c r="D39" s="466"/>
      <c r="S39" s="554"/>
      <c r="T39" s="554"/>
      <c r="U39" s="554"/>
      <c r="V39" s="554"/>
      <c r="W39" s="554"/>
      <c r="X39" s="554"/>
    </row>
    <row r="40" spans="1:24" s="373" customFormat="1" ht="12.95" customHeight="1">
      <c r="A40" s="257"/>
      <c r="B40" s="269"/>
      <c r="D40" s="384"/>
      <c r="R40" s="312">
        <v>8</v>
      </c>
    </row>
    <row r="41" spans="1:24">
      <c r="D41" s="266"/>
    </row>
    <row r="42" spans="1:24">
      <c r="D42" s="266"/>
    </row>
    <row r="43" spans="1:24">
      <c r="D43" s="266"/>
      <c r="F43" s="266"/>
      <c r="G43" s="266"/>
      <c r="H43" s="266"/>
      <c r="I43" s="267"/>
      <c r="J43" s="267"/>
      <c r="K43" s="267"/>
      <c r="L43" s="267"/>
      <c r="M43" s="267"/>
      <c r="N43" s="267"/>
      <c r="O43" s="267"/>
      <c r="P43" s="267"/>
      <c r="Q43" s="834"/>
      <c r="R43" s="267"/>
    </row>
    <row r="44" spans="1:24">
      <c r="D44" s="266"/>
      <c r="F44" s="266"/>
      <c r="G44" s="266"/>
      <c r="H44" s="266"/>
      <c r="I44" s="265"/>
      <c r="J44" s="265"/>
      <c r="K44" s="265"/>
      <c r="L44" s="265"/>
      <c r="M44" s="265"/>
      <c r="N44" s="265"/>
      <c r="O44" s="265"/>
      <c r="P44" s="265"/>
      <c r="Q44" s="722"/>
      <c r="R44" s="265"/>
    </row>
    <row r="45" spans="1:24">
      <c r="D45" s="266"/>
      <c r="E45" s="466"/>
      <c r="F45" s="466"/>
      <c r="G45" s="466"/>
      <c r="H45" s="466"/>
      <c r="I45" s="467"/>
      <c r="J45" s="467"/>
      <c r="K45" s="467"/>
      <c r="L45" s="467"/>
      <c r="M45" s="467"/>
      <c r="N45" s="467"/>
      <c r="O45" s="467"/>
      <c r="P45" s="467"/>
      <c r="Q45" s="836"/>
      <c r="R45" s="467"/>
    </row>
    <row r="46" spans="1:24">
      <c r="D46" s="268"/>
      <c r="E46" s="266"/>
      <c r="F46" s="266"/>
      <c r="G46" s="266"/>
      <c r="H46" s="266"/>
      <c r="I46" s="265"/>
      <c r="J46" s="265"/>
      <c r="K46" s="265"/>
      <c r="L46" s="265"/>
      <c r="M46" s="265"/>
      <c r="N46" s="265"/>
      <c r="O46" s="265"/>
      <c r="P46" s="265"/>
      <c r="Q46" s="722"/>
      <c r="R46" s="265"/>
    </row>
    <row r="47" spans="1:24">
      <c r="D47" s="268"/>
      <c r="E47" s="266"/>
      <c r="F47" s="266"/>
      <c r="G47" s="266"/>
      <c r="H47" s="266"/>
      <c r="I47" s="265"/>
      <c r="J47" s="265"/>
      <c r="K47" s="265"/>
      <c r="L47" s="265"/>
      <c r="M47" s="265"/>
      <c r="N47" s="265"/>
      <c r="O47" s="265"/>
      <c r="P47" s="265"/>
      <c r="Q47" s="722"/>
      <c r="R47" s="265"/>
    </row>
    <row r="48" spans="1:24">
      <c r="E48" s="266"/>
      <c r="F48" s="266"/>
      <c r="G48" s="266"/>
      <c r="H48" s="266"/>
      <c r="I48" s="265"/>
      <c r="J48" s="265"/>
      <c r="K48" s="265"/>
      <c r="L48" s="265"/>
      <c r="M48" s="265"/>
      <c r="N48" s="265"/>
      <c r="O48" s="265"/>
      <c r="P48" s="265"/>
      <c r="Q48" s="722"/>
      <c r="R48" s="265"/>
    </row>
    <row r="49" spans="5:18">
      <c r="E49" s="266"/>
      <c r="F49" s="266"/>
      <c r="G49" s="266"/>
      <c r="H49" s="266"/>
      <c r="I49" s="265"/>
      <c r="J49" s="265"/>
      <c r="K49" s="265"/>
      <c r="L49" s="265"/>
      <c r="M49" s="265"/>
      <c r="N49" s="265"/>
      <c r="O49" s="265"/>
      <c r="P49" s="265"/>
      <c r="Q49" s="722"/>
      <c r="R49" s="265"/>
    </row>
    <row r="50" spans="5:18">
      <c r="E50" s="266"/>
      <c r="F50" s="266"/>
      <c r="G50" s="266"/>
      <c r="H50" s="266"/>
      <c r="I50" s="265"/>
      <c r="J50" s="265"/>
      <c r="K50" s="265"/>
      <c r="L50" s="265"/>
      <c r="M50" s="265"/>
      <c r="N50" s="265"/>
      <c r="O50" s="265"/>
      <c r="P50" s="265"/>
      <c r="Q50" s="722"/>
      <c r="R50" s="265"/>
    </row>
    <row r="51" spans="5:18">
      <c r="E51" s="266"/>
      <c r="F51" s="266"/>
      <c r="G51" s="266"/>
      <c r="H51" s="266"/>
      <c r="I51" s="265"/>
      <c r="J51" s="265"/>
      <c r="K51" s="265"/>
      <c r="L51" s="265"/>
      <c r="M51" s="265"/>
      <c r="N51" s="265"/>
      <c r="O51" s="265"/>
      <c r="P51" s="265"/>
      <c r="Q51" s="722"/>
      <c r="R51" s="265">
        <v>7</v>
      </c>
    </row>
    <row r="52" spans="5:18">
      <c r="E52" s="181"/>
      <c r="F52" s="181"/>
      <c r="G52" s="181"/>
      <c r="H52" s="181"/>
      <c r="I52" s="181"/>
      <c r="J52" s="181"/>
      <c r="K52" s="181"/>
      <c r="L52" s="181"/>
      <c r="M52" s="181"/>
      <c r="N52" s="181"/>
      <c r="O52" s="181"/>
      <c r="P52" s="181"/>
      <c r="Q52" s="357"/>
      <c r="R52" s="179"/>
    </row>
    <row r="53" spans="5:18">
      <c r="E53" s="181"/>
      <c r="F53" s="181"/>
      <c r="G53" s="181"/>
      <c r="H53" s="181"/>
      <c r="I53" s="181"/>
      <c r="J53" s="181"/>
      <c r="K53" s="181"/>
      <c r="L53" s="181"/>
      <c r="M53" s="181"/>
      <c r="N53" s="181"/>
      <c r="O53" s="181"/>
      <c r="P53" s="181"/>
      <c r="Q53" s="357"/>
      <c r="R53" s="181"/>
    </row>
    <row r="54" spans="5:18">
      <c r="R54" s="186"/>
    </row>
  </sheetData>
  <phoneticPr fontId="3" type="noConversion"/>
  <hyperlinks>
    <hyperlink ref="A6" location="'Table of Contents'!A1" display="Table of  Contents" xr:uid="{00000000-0004-0000-0400-000000000000}"/>
    <hyperlink ref="A6:B6" location="'Table of Contents'!A1" display="Table of  Contents" xr:uid="{00000000-0004-0000-0400-000001000000}"/>
    <hyperlink ref="B9" location="'Financial Highlights'!A1" display="Financial Highlights" xr:uid="{00000000-0004-0000-0400-000002000000}"/>
    <hyperlink ref="B10" location="IS!A1" display="Income Statements [Group/Bank]" xr:uid="{00000000-0004-0000-0400-000003000000}"/>
    <hyperlink ref="B11" location="BS!A1" display="Balance Sheets [Group/Bank]" xr:uid="{00000000-0004-0000-0400-000004000000}"/>
    <hyperlink ref="B12" location="'NIM NIS_Bank + Card'!A1" display="NIM &amp; NIS [Bank+Card]" xr:uid="{00000000-0004-0000-0400-000005000000}"/>
    <hyperlink ref="B13" location="'NIM NIS_Bank'!A1" display="NIM &amp; NIS [Bank]" xr:uid="{00000000-0004-0000-0400-000006000000}"/>
    <hyperlink ref="B16" location="Loans_Bank!A1" display="Loans [Bank]" xr:uid="{00000000-0004-0000-0400-000007000000}"/>
    <hyperlink ref="B18" location="'Asset Quality_Group'!A1" display="Asset Quality [Group]" xr:uid="{00000000-0004-0000-0400-000008000000}"/>
    <hyperlink ref="B19" location="'Asset Quality_Bank'!A1" display="Asset Quality [Bank]" xr:uid="{00000000-0004-0000-0400-000009000000}"/>
    <hyperlink ref="B20" location="'Provision_Bank '!A1" display="Provision [Bank]" xr:uid="{00000000-0004-0000-0400-00000A000000}"/>
    <hyperlink ref="B21" location="Delinquency_Bank!A1" display="Delinquency [Bank]" xr:uid="{00000000-0004-0000-0400-00000B000000}"/>
    <hyperlink ref="B14" location="'Non-Interest Income'!A1" display="Non-Interest Income [Group/Bank]" xr:uid="{00000000-0004-0000-0400-00000C000000}"/>
    <hyperlink ref="B15" location="'SG&amp;A Expense'!A1" display="SG&amp;A Expense [Group/Bank]" xr:uid="{00000000-0004-0000-0400-00000D000000}"/>
    <hyperlink ref="B17" location="'Funding_Bank '!A1" display="Funding [Bank]" xr:uid="{00000000-0004-0000-0400-00000E000000}"/>
    <hyperlink ref="B22" location="'Capital Adequacy_Group'!A1" display="Capital Adequacy [Group]" xr:uid="{00000000-0004-0000-0400-00000F000000}"/>
    <hyperlink ref="B23" location="'Capital Adequacy_Bank'!A1" display="Capital Adequacy [Bank]" xr:uid="{00000000-0004-0000-0400-000010000000}"/>
    <hyperlink ref="B24" location="'Woori Card'!A1" display="Woori Card" xr:uid="{00000000-0004-0000-0400-000011000000}"/>
    <hyperlink ref="B25" location="'Orgarnization Structure'!A1" display="Orgarnization Structure" xr:uid="{00000000-0004-0000-0400-000012000000}"/>
    <hyperlink ref="B26" location="'Credit Rating'!A1" display="Credit Rating" xr:uid="{00000000-0004-0000-0400-000013000000}"/>
  </hyperlinks>
  <pageMargins left="0.23622047244094491" right="0.31496062992125984" top="0.74803149606299213" bottom="0.31496062992125984" header="0.31496062992125984" footer="0.31496062992125984"/>
  <pageSetup paperSize="9" scale="9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pageSetUpPr fitToPage="1"/>
  </sheetPr>
  <dimension ref="A1:AC62"/>
  <sheetViews>
    <sheetView view="pageBreakPreview" zoomScaleNormal="130" zoomScaleSheetLayoutView="100" workbookViewId="0">
      <pane xSplit="7" ySplit="4" topLeftCell="L5" activePane="bottomRight" state="frozen"/>
      <selection activeCell="V43" sqref="V43"/>
      <selection pane="topRight" activeCell="V43" sqref="V43"/>
      <selection pane="bottomLeft" activeCell="V43" sqref="V43"/>
      <selection pane="bottomRight" activeCell="AD27" sqref="AD27"/>
    </sheetView>
  </sheetViews>
  <sheetFormatPr defaultColWidth="9" defaultRowHeight="11.25"/>
  <cols>
    <col min="1" max="1" width="0.875" style="219" customWidth="1"/>
    <col min="2" max="2" width="27.25" style="256" bestFit="1" customWidth="1"/>
    <col min="3" max="3" width="2.625" style="236" customWidth="1"/>
    <col min="4" max="5" width="1.625" style="236" customWidth="1"/>
    <col min="6" max="6" width="18.75" style="236" customWidth="1"/>
    <col min="7" max="7" width="5.125" style="255" customWidth="1"/>
    <col min="8" max="11" width="10.625" style="255" hidden="1" customWidth="1"/>
    <col min="12" max="12" width="9.75" style="255" customWidth="1"/>
    <col min="13" max="14" width="8.125" style="255" customWidth="1"/>
    <col min="15" max="15" width="9.75" style="255" customWidth="1"/>
    <col min="16" max="17" width="8.125" style="255" customWidth="1"/>
    <col min="18" max="18" width="9.75" style="255" customWidth="1"/>
    <col min="19" max="20" width="8.125" style="255" customWidth="1"/>
    <col min="21" max="21" width="9.75" style="255" customWidth="1"/>
    <col min="22" max="23" width="8.125" style="255" customWidth="1"/>
    <col min="24" max="24" width="9.75" style="255" customWidth="1"/>
    <col min="25" max="26" width="8.125" style="255" customWidth="1"/>
    <col min="27" max="27" width="9.75" style="255" customWidth="1"/>
    <col min="28" max="29" width="8.125" style="236" customWidth="1"/>
    <col min="30" max="16384" width="9" style="236"/>
  </cols>
  <sheetData>
    <row r="1" spans="1:29" s="225" customFormat="1" ht="10.5" customHeight="1">
      <c r="A1" s="215"/>
      <c r="B1" s="220"/>
      <c r="C1" s="221"/>
      <c r="D1" s="221"/>
      <c r="E1" s="221"/>
      <c r="F1" s="221"/>
      <c r="G1" s="222"/>
      <c r="H1" s="222"/>
      <c r="I1" s="222"/>
      <c r="J1" s="222"/>
      <c r="K1" s="222"/>
      <c r="L1" s="222"/>
      <c r="M1" s="222"/>
      <c r="N1" s="222"/>
      <c r="O1" s="222"/>
      <c r="P1" s="222"/>
      <c r="Q1" s="222"/>
      <c r="R1" s="222"/>
      <c r="S1" s="222"/>
      <c r="T1" s="222"/>
      <c r="U1" s="222"/>
      <c r="V1" s="222"/>
      <c r="W1" s="222"/>
      <c r="X1" s="222"/>
      <c r="Y1" s="222"/>
      <c r="Z1" s="222"/>
      <c r="AA1" s="222"/>
    </row>
    <row r="2" spans="1:29" s="225" customFormat="1" ht="13.5" customHeight="1">
      <c r="A2" s="215"/>
      <c r="B2" s="224"/>
      <c r="D2" s="687" t="s">
        <v>1060</v>
      </c>
      <c r="G2" s="226"/>
      <c r="H2" s="227"/>
      <c r="I2" s="227"/>
      <c r="J2" s="227"/>
      <c r="K2" s="227"/>
      <c r="L2" s="227"/>
      <c r="M2" s="227"/>
      <c r="N2" s="227"/>
      <c r="O2" s="227"/>
      <c r="P2" s="227"/>
      <c r="Q2" s="227"/>
      <c r="R2" s="227"/>
      <c r="S2" s="227"/>
      <c r="T2" s="227"/>
      <c r="U2" s="227"/>
      <c r="V2" s="227"/>
      <c r="W2" s="227"/>
      <c r="X2" s="227"/>
      <c r="Y2" s="227"/>
      <c r="Z2" s="227"/>
      <c r="AA2" s="227"/>
    </row>
    <row r="3" spans="1:29" s="612" customFormat="1" ht="5.0999999999999996" customHeight="1">
      <c r="A3" s="610"/>
      <c r="B3" s="611"/>
      <c r="G3" s="614"/>
      <c r="H3" s="615"/>
      <c r="I3" s="615"/>
      <c r="J3" s="615"/>
      <c r="K3" s="615"/>
      <c r="L3" s="615"/>
      <c r="M3" s="615"/>
      <c r="N3" s="615"/>
      <c r="O3" s="615"/>
      <c r="P3" s="615"/>
      <c r="Q3" s="615"/>
      <c r="R3" s="615"/>
      <c r="S3" s="615"/>
      <c r="T3" s="615"/>
      <c r="U3" s="615"/>
      <c r="V3" s="615"/>
      <c r="W3" s="615"/>
      <c r="X3" s="615"/>
      <c r="Y3" s="615"/>
      <c r="Z3" s="615"/>
      <c r="AA3" s="615"/>
    </row>
    <row r="4" spans="1:29" s="661" customFormat="1" ht="20.100000000000001" customHeight="1">
      <c r="A4" s="659"/>
      <c r="B4" s="660"/>
      <c r="G4" s="662"/>
      <c r="H4" s="601" t="s">
        <v>711</v>
      </c>
      <c r="I4" s="601" t="s">
        <v>731</v>
      </c>
      <c r="J4" s="601" t="s">
        <v>737</v>
      </c>
      <c r="K4" s="601" t="s">
        <v>747</v>
      </c>
      <c r="L4" s="1518" t="s">
        <v>773</v>
      </c>
      <c r="M4" s="1518"/>
      <c r="N4" s="1518"/>
      <c r="O4" s="1518" t="s">
        <v>781</v>
      </c>
      <c r="P4" s="1518"/>
      <c r="Q4" s="1518"/>
      <c r="R4" s="1518" t="s">
        <v>793</v>
      </c>
      <c r="S4" s="1518"/>
      <c r="T4" s="1518"/>
      <c r="U4" s="1518" t="s">
        <v>1165</v>
      </c>
      <c r="V4" s="1518"/>
      <c r="W4" s="1518"/>
      <c r="X4" s="1518" t="s">
        <v>1194</v>
      </c>
      <c r="Y4" s="1518"/>
      <c r="Z4" s="1518"/>
      <c r="AA4" s="1518" t="s">
        <v>1198</v>
      </c>
      <c r="AB4" s="1518"/>
      <c r="AC4" s="1518"/>
    </row>
    <row r="5" spans="1:29" s="225" customFormat="1" ht="7.5" customHeight="1">
      <c r="A5" s="216"/>
      <c r="B5" s="228"/>
      <c r="G5" s="230"/>
      <c r="H5" s="273"/>
      <c r="I5" s="273"/>
      <c r="J5" s="273"/>
      <c r="K5" s="273"/>
      <c r="L5" s="273"/>
      <c r="M5" s="273"/>
      <c r="N5" s="273"/>
      <c r="O5" s="273"/>
      <c r="P5" s="273"/>
      <c r="Q5" s="273"/>
      <c r="R5" s="273"/>
      <c r="S5" s="273"/>
      <c r="T5" s="273"/>
      <c r="U5" s="273"/>
      <c r="V5" s="273"/>
      <c r="W5" s="273"/>
      <c r="X5" s="273"/>
      <c r="Y5" s="273"/>
      <c r="Z5" s="273"/>
      <c r="AA5" s="273"/>
      <c r="AB5" s="236"/>
      <c r="AC5" s="236"/>
    </row>
    <row r="6" spans="1:29" s="225" customFormat="1" ht="12" customHeight="1">
      <c r="A6" s="187" t="s">
        <v>58</v>
      </c>
      <c r="B6" s="188"/>
      <c r="C6" s="274"/>
      <c r="D6" s="629" t="s">
        <v>1258</v>
      </c>
      <c r="E6" s="471"/>
      <c r="F6" s="471"/>
      <c r="G6" s="470"/>
      <c r="H6" s="168"/>
      <c r="I6" s="168"/>
      <c r="J6" s="168"/>
      <c r="K6" s="168"/>
      <c r="L6" s="168"/>
      <c r="M6" s="168"/>
      <c r="N6" s="168"/>
      <c r="O6" s="168"/>
      <c r="P6" s="168"/>
      <c r="Q6" s="168"/>
      <c r="R6" s="168"/>
      <c r="S6" s="168"/>
      <c r="T6" s="168"/>
      <c r="U6" s="168"/>
      <c r="V6" s="168"/>
      <c r="W6" s="168"/>
      <c r="X6" s="168"/>
      <c r="Y6" s="168"/>
      <c r="Z6" s="168"/>
      <c r="AB6" s="236"/>
      <c r="AC6" s="626" t="s">
        <v>981</v>
      </c>
    </row>
    <row r="7" spans="1:29" ht="12" customHeight="1">
      <c r="A7" s="189"/>
      <c r="B7" s="190"/>
      <c r="C7" s="274"/>
      <c r="D7" s="629"/>
      <c r="E7" s="471"/>
      <c r="F7" s="471"/>
      <c r="G7" s="470"/>
      <c r="H7" s="168"/>
      <c r="I7" s="168"/>
      <c r="J7" s="168"/>
      <c r="K7" s="168"/>
      <c r="L7" s="918" t="s">
        <v>1102</v>
      </c>
      <c r="M7" s="919" t="s">
        <v>1103</v>
      </c>
      <c r="N7" s="919" t="s">
        <v>1104</v>
      </c>
      <c r="O7" s="918" t="s">
        <v>1102</v>
      </c>
      <c r="P7" s="919" t="s">
        <v>1103</v>
      </c>
      <c r="Q7" s="919" t="s">
        <v>1104</v>
      </c>
      <c r="R7" s="918" t="s">
        <v>1102</v>
      </c>
      <c r="S7" s="919" t="s">
        <v>1103</v>
      </c>
      <c r="T7" s="919" t="s">
        <v>1104</v>
      </c>
      <c r="U7" s="918" t="s">
        <v>1102</v>
      </c>
      <c r="V7" s="919" t="s">
        <v>1103</v>
      </c>
      <c r="W7" s="919" t="s">
        <v>1104</v>
      </c>
      <c r="X7" s="919" t="s">
        <v>1195</v>
      </c>
      <c r="Y7" s="919" t="s">
        <v>1196</v>
      </c>
      <c r="Z7" s="919" t="s">
        <v>1197</v>
      </c>
      <c r="AA7" s="918" t="s">
        <v>1102</v>
      </c>
      <c r="AB7" s="919" t="s">
        <v>1103</v>
      </c>
      <c r="AC7" s="920" t="s">
        <v>1104</v>
      </c>
    </row>
    <row r="8" spans="1:29" ht="12" customHeight="1">
      <c r="A8" s="689" t="s">
        <v>1066</v>
      </c>
      <c r="B8" s="691"/>
      <c r="C8" s="275"/>
      <c r="D8" s="465"/>
      <c r="E8" s="473" t="s">
        <v>847</v>
      </c>
      <c r="F8" s="474"/>
      <c r="G8" s="474"/>
      <c r="H8" s="474"/>
      <c r="I8" s="474"/>
      <c r="J8" s="474"/>
      <c r="K8" s="474"/>
      <c r="L8" s="731">
        <v>265930.44</v>
      </c>
      <c r="M8" s="730">
        <v>1879.56</v>
      </c>
      <c r="N8" s="879">
        <v>2.8664112314483443</v>
      </c>
      <c r="O8" s="731">
        <v>265630.74</v>
      </c>
      <c r="P8" s="730">
        <v>3833.19</v>
      </c>
      <c r="Q8" s="886">
        <v>2.9100222120043795</v>
      </c>
      <c r="R8" s="730">
        <v>266165.69</v>
      </c>
      <c r="S8" s="730">
        <v>5865.22</v>
      </c>
      <c r="T8" s="879">
        <v>2.9462015392283116</v>
      </c>
      <c r="U8" s="731">
        <v>268802.14934822096</v>
      </c>
      <c r="V8" s="730">
        <v>7985.9894897389995</v>
      </c>
      <c r="W8" s="886">
        <v>2.970954476778946</v>
      </c>
      <c r="X8" s="731">
        <v>279588.18605624494</v>
      </c>
      <c r="Y8" s="730">
        <v>2148.6059246999998</v>
      </c>
      <c r="Z8" s="1498">
        <v>3.1166519649952971</v>
      </c>
      <c r="AA8" s="1067">
        <v>281995.28715375898</v>
      </c>
      <c r="AB8" s="1068">
        <v>4341.5233298350004</v>
      </c>
      <c r="AC8" s="1504">
        <v>3.1046638042268278</v>
      </c>
    </row>
    <row r="9" spans="1:29" ht="12" customHeight="1">
      <c r="A9" s="191"/>
      <c r="B9" s="692" t="s">
        <v>1067</v>
      </c>
      <c r="C9" s="276"/>
      <c r="D9" s="465"/>
      <c r="E9" s="465"/>
      <c r="F9" s="465" t="s">
        <v>820</v>
      </c>
      <c r="G9" s="465"/>
      <c r="H9" s="263"/>
      <c r="I9" s="263"/>
      <c r="J9" s="263"/>
      <c r="K9" s="263"/>
      <c r="L9" s="740">
        <v>208251.9</v>
      </c>
      <c r="M9" s="739">
        <v>1597.16</v>
      </c>
      <c r="N9" s="880">
        <v>3.1103539084690759</v>
      </c>
      <c r="O9" s="740">
        <v>208190.98</v>
      </c>
      <c r="P9" s="741">
        <v>3243.24</v>
      </c>
      <c r="Q9" s="887">
        <v>3.1414595190992531</v>
      </c>
      <c r="R9" s="739">
        <v>208268.28</v>
      </c>
      <c r="S9" s="739">
        <v>4937.09</v>
      </c>
      <c r="T9" s="880">
        <v>3.1694078644243118</v>
      </c>
      <c r="U9" s="740">
        <v>209282.55266485497</v>
      </c>
      <c r="V9" s="741">
        <v>6680.8324449990005</v>
      </c>
      <c r="W9" s="887">
        <v>3.19225485351265</v>
      </c>
      <c r="X9" s="740">
        <v>213562.98851269096</v>
      </c>
      <c r="Y9" s="741">
        <v>1751.4006869260002</v>
      </c>
      <c r="Z9" s="1499">
        <v>3.3259053150234723</v>
      </c>
      <c r="AA9" s="1053">
        <v>214778.896223694</v>
      </c>
      <c r="AB9" s="1054">
        <v>3531.1367217340003</v>
      </c>
      <c r="AC9" s="1505">
        <v>3.3154097989386115</v>
      </c>
    </row>
    <row r="10" spans="1:29" ht="12" customHeight="1">
      <c r="A10" s="191"/>
      <c r="B10" s="692" t="s">
        <v>1068</v>
      </c>
      <c r="C10" s="276"/>
      <c r="D10" s="465"/>
      <c r="E10" s="465"/>
      <c r="F10" s="465" t="s">
        <v>821</v>
      </c>
      <c r="G10" s="465"/>
      <c r="H10" s="469"/>
      <c r="I10" s="469"/>
      <c r="J10" s="469"/>
      <c r="K10" s="469"/>
      <c r="L10" s="740">
        <v>19713.419999999998</v>
      </c>
      <c r="M10" s="741">
        <v>125.08</v>
      </c>
      <c r="N10" s="881">
        <v>2.5732160573299252</v>
      </c>
      <c r="O10" s="740">
        <v>19920.72</v>
      </c>
      <c r="P10" s="741">
        <v>270.75</v>
      </c>
      <c r="Q10" s="887">
        <v>2.7408023859618198</v>
      </c>
      <c r="R10" s="741">
        <v>20275.580000000002</v>
      </c>
      <c r="S10" s="741">
        <v>430.93</v>
      </c>
      <c r="T10" s="881">
        <v>2.8416046865334135</v>
      </c>
      <c r="U10" s="740">
        <v>20628.802110796001</v>
      </c>
      <c r="V10" s="741">
        <v>600.60705341899995</v>
      </c>
      <c r="W10" s="887">
        <v>2.9114974790740504</v>
      </c>
      <c r="X10" s="740">
        <v>20674.917949794995</v>
      </c>
      <c r="Y10" s="741">
        <v>172.05090122499999</v>
      </c>
      <c r="Z10" s="1499">
        <v>3.3749202294092182</v>
      </c>
      <c r="AA10" s="1053">
        <v>21238.975930502002</v>
      </c>
      <c r="AB10" s="1054">
        <v>351.21384197599997</v>
      </c>
      <c r="AC10" s="1505">
        <v>3.3346659941123376</v>
      </c>
    </row>
    <row r="11" spans="1:29" ht="12" customHeight="1">
      <c r="A11" s="690"/>
      <c r="B11" s="692" t="s">
        <v>1069</v>
      </c>
      <c r="C11" s="276"/>
      <c r="D11" s="465"/>
      <c r="E11" s="473" t="s">
        <v>850</v>
      </c>
      <c r="F11" s="474"/>
      <c r="G11" s="474"/>
      <c r="H11" s="474"/>
      <c r="I11" s="474"/>
      <c r="J11" s="474"/>
      <c r="K11" s="474"/>
      <c r="L11" s="734">
        <v>258403.31</v>
      </c>
      <c r="M11" s="733">
        <v>893.9</v>
      </c>
      <c r="N11" s="882">
        <v>1.4029468550968294</v>
      </c>
      <c r="O11" s="734">
        <v>258601.25</v>
      </c>
      <c r="P11" s="733">
        <v>1841.37</v>
      </c>
      <c r="Q11" s="888">
        <v>1.4359017772541243</v>
      </c>
      <c r="R11" s="732">
        <v>259225.49</v>
      </c>
      <c r="S11" s="733">
        <v>2841.66</v>
      </c>
      <c r="T11" s="882">
        <v>1.4656309497144788</v>
      </c>
      <c r="U11" s="734">
        <v>261522.2205317117</v>
      </c>
      <c r="V11" s="733">
        <v>3911.9333900819997</v>
      </c>
      <c r="W11" s="888">
        <v>1.4958321255182392</v>
      </c>
      <c r="X11" s="734">
        <v>271168.23547710205</v>
      </c>
      <c r="Y11" s="733">
        <v>1103.2920679230001</v>
      </c>
      <c r="Z11" s="1500">
        <v>1.6500687359612711</v>
      </c>
      <c r="AA11" s="1059">
        <v>273909.71755745204</v>
      </c>
      <c r="AB11" s="1060">
        <v>2239.9647935110006</v>
      </c>
      <c r="AC11" s="1506">
        <v>1.6491039878367202</v>
      </c>
    </row>
    <row r="12" spans="1:29" ht="12" customHeight="1">
      <c r="A12" s="690"/>
      <c r="B12" s="692" t="s">
        <v>1070</v>
      </c>
      <c r="C12" s="275"/>
      <c r="D12" s="465"/>
      <c r="E12" s="465"/>
      <c r="F12" s="465" t="s">
        <v>830</v>
      </c>
      <c r="G12" s="465"/>
      <c r="H12" s="503"/>
      <c r="I12" s="503"/>
      <c r="J12" s="503"/>
      <c r="K12" s="503"/>
      <c r="L12" s="1071">
        <v>202667.81</v>
      </c>
      <c r="M12" s="1072">
        <v>659.82</v>
      </c>
      <c r="N12" s="1073">
        <v>1.3203560381230086</v>
      </c>
      <c r="O12" s="1071">
        <v>204017.03</v>
      </c>
      <c r="P12" s="1072">
        <v>1362.93</v>
      </c>
      <c r="Q12" s="1074">
        <v>1.3471669497394412</v>
      </c>
      <c r="R12" s="1072">
        <v>204811.16</v>
      </c>
      <c r="S12" s="1072">
        <v>2096.2399999999998</v>
      </c>
      <c r="T12" s="1073">
        <v>1.3684143000143161</v>
      </c>
      <c r="U12" s="1071">
        <v>206829.716071887</v>
      </c>
      <c r="V12" s="1072">
        <v>2881.4722661760002</v>
      </c>
      <c r="W12" s="1074">
        <v>1.3931616408420242</v>
      </c>
      <c r="X12" s="1071">
        <v>214811.16510752501</v>
      </c>
      <c r="Y12" s="1072">
        <v>808.957856924</v>
      </c>
      <c r="Z12" s="1501">
        <v>1.5272825922322213</v>
      </c>
      <c r="AA12" s="1055">
        <v>216110.66941143901</v>
      </c>
      <c r="AB12" s="1056">
        <v>1636.4673307320002</v>
      </c>
      <c r="AC12" s="1507">
        <v>1.5270224456590431</v>
      </c>
    </row>
    <row r="13" spans="1:29" ht="12" customHeight="1">
      <c r="A13" s="690"/>
      <c r="B13" s="921" t="s">
        <v>1071</v>
      </c>
      <c r="C13" s="276"/>
      <c r="D13" s="465"/>
      <c r="E13" s="465"/>
      <c r="F13" s="465" t="s">
        <v>831</v>
      </c>
      <c r="G13" s="465"/>
      <c r="H13" s="319"/>
      <c r="I13" s="319"/>
      <c r="J13" s="319"/>
      <c r="K13" s="319"/>
      <c r="L13" s="736">
        <v>16192.43</v>
      </c>
      <c r="M13" s="735">
        <v>26.18</v>
      </c>
      <c r="N13" s="883">
        <v>0.65570420526409223</v>
      </c>
      <c r="O13" s="736">
        <v>15583.07</v>
      </c>
      <c r="P13" s="735">
        <v>55.44</v>
      </c>
      <c r="Q13" s="889">
        <v>0.71743818790279656</v>
      </c>
      <c r="R13" s="735">
        <v>15220.68</v>
      </c>
      <c r="S13" s="735">
        <v>91.43</v>
      </c>
      <c r="T13" s="883">
        <v>0.80312821169340065</v>
      </c>
      <c r="U13" s="736">
        <v>15219.709662515999</v>
      </c>
      <c r="V13" s="735">
        <v>134.383801995</v>
      </c>
      <c r="W13" s="889">
        <v>0.88295903781902207</v>
      </c>
      <c r="X13" s="736">
        <v>16145.231602791</v>
      </c>
      <c r="Y13" s="1151">
        <v>52.022501251000001</v>
      </c>
      <c r="Z13" s="1502">
        <v>1.3067644314617148</v>
      </c>
      <c r="AA13" s="1057">
        <v>16160.11746858</v>
      </c>
      <c r="AB13" s="1058">
        <v>104.758637365</v>
      </c>
      <c r="AC13" s="1508">
        <v>1.3072529091870069</v>
      </c>
    </row>
    <row r="14" spans="1:29" ht="12" customHeight="1">
      <c r="A14" s="690"/>
      <c r="B14" s="692" t="s">
        <v>1072</v>
      </c>
      <c r="C14" s="276"/>
      <c r="D14" s="465"/>
      <c r="E14" s="465"/>
      <c r="F14" s="465" t="s">
        <v>851</v>
      </c>
      <c r="G14" s="465"/>
      <c r="H14" s="319"/>
      <c r="I14" s="319"/>
      <c r="J14" s="319"/>
      <c r="K14" s="319"/>
      <c r="L14" s="736">
        <v>6878.02</v>
      </c>
      <c r="M14" s="735">
        <v>23.02</v>
      </c>
      <c r="N14" s="883">
        <v>1.3573512273719601</v>
      </c>
      <c r="O14" s="736">
        <v>6934.7</v>
      </c>
      <c r="P14" s="735">
        <v>48.03</v>
      </c>
      <c r="Q14" s="889">
        <v>1.3966873454953537</v>
      </c>
      <c r="R14" s="735">
        <v>6950.76</v>
      </c>
      <c r="S14" s="735">
        <v>73.61</v>
      </c>
      <c r="T14" s="883">
        <v>1.4159070427737452</v>
      </c>
      <c r="U14" s="736">
        <v>7019.0346642939994</v>
      </c>
      <c r="V14" s="735">
        <v>100.03769103100001</v>
      </c>
      <c r="W14" s="889">
        <v>1.4252343208944984</v>
      </c>
      <c r="X14" s="736">
        <v>7343.5898326050001</v>
      </c>
      <c r="Y14" s="1151">
        <v>27.062613106000001</v>
      </c>
      <c r="Z14" s="1502">
        <v>1.4945542089318427</v>
      </c>
      <c r="AA14" s="1057">
        <v>7368.1294844800004</v>
      </c>
      <c r="AB14" s="1058">
        <v>54.586335135999995</v>
      </c>
      <c r="AC14" s="1508">
        <v>1.4939669069347343</v>
      </c>
    </row>
    <row r="15" spans="1:29" ht="12" customHeight="1">
      <c r="A15" s="690"/>
      <c r="B15" s="692" t="s">
        <v>1073</v>
      </c>
      <c r="C15" s="276"/>
      <c r="D15" s="465"/>
      <c r="E15" s="465"/>
      <c r="F15" s="465" t="s">
        <v>852</v>
      </c>
      <c r="G15" s="465"/>
      <c r="H15" s="319"/>
      <c r="I15" s="319"/>
      <c r="J15" s="319"/>
      <c r="K15" s="319"/>
      <c r="L15" s="736">
        <v>6771.65</v>
      </c>
      <c r="M15" s="735">
        <v>29.14</v>
      </c>
      <c r="N15" s="883">
        <v>1.7452007839874903</v>
      </c>
      <c r="O15" s="736">
        <v>6727.1</v>
      </c>
      <c r="P15" s="735">
        <v>64.23</v>
      </c>
      <c r="Q15" s="889">
        <v>1.9254148984757045</v>
      </c>
      <c r="R15" s="735">
        <v>6988.48</v>
      </c>
      <c r="S15" s="735">
        <v>105.37</v>
      </c>
      <c r="T15" s="883">
        <v>2.0158790470789647</v>
      </c>
      <c r="U15" s="736">
        <v>7245.6753304670001</v>
      </c>
      <c r="V15" s="735">
        <v>152.10189782200001</v>
      </c>
      <c r="W15" s="889">
        <v>2.0992094026409642</v>
      </c>
      <c r="X15" s="736">
        <v>7722.1785263949996</v>
      </c>
      <c r="Y15" s="1151">
        <v>47.937031935999997</v>
      </c>
      <c r="Z15" s="1502">
        <v>2.5175705990268953</v>
      </c>
      <c r="AA15" s="1057">
        <v>8126.3792020460005</v>
      </c>
      <c r="AB15" s="1058">
        <v>98.575644664000009</v>
      </c>
      <c r="AC15" s="1508">
        <v>2.4461711033863089</v>
      </c>
    </row>
    <row r="16" spans="1:29" ht="12" customHeight="1">
      <c r="A16" s="690"/>
      <c r="B16" s="692" t="s">
        <v>1074</v>
      </c>
      <c r="C16" s="276"/>
      <c r="D16" s="465"/>
      <c r="E16" s="465"/>
      <c r="F16" s="465" t="s">
        <v>835</v>
      </c>
      <c r="G16" s="465"/>
      <c r="H16" s="319"/>
      <c r="I16" s="319"/>
      <c r="J16" s="319"/>
      <c r="K16" s="319"/>
      <c r="L16" s="736">
        <v>17971.009999999998</v>
      </c>
      <c r="M16" s="735">
        <v>104.63</v>
      </c>
      <c r="N16" s="883">
        <v>2.3612071763232998</v>
      </c>
      <c r="O16" s="736">
        <v>17458.36</v>
      </c>
      <c r="P16" s="735">
        <v>203.62</v>
      </c>
      <c r="Q16" s="889">
        <v>2.3519672931883164</v>
      </c>
      <c r="R16" s="735">
        <v>17377.3</v>
      </c>
      <c r="S16" s="735">
        <v>305.81</v>
      </c>
      <c r="T16" s="883">
        <v>2.3528790422956951</v>
      </c>
      <c r="U16" s="736">
        <v>17441.171997287998</v>
      </c>
      <c r="V16" s="735">
        <v>411.44035334599999</v>
      </c>
      <c r="W16" s="889">
        <v>2.359017808034785</v>
      </c>
      <c r="X16" s="736">
        <v>17285.016578201001</v>
      </c>
      <c r="Y16" s="1151">
        <v>103.15478299500001</v>
      </c>
      <c r="Z16" s="1502">
        <v>2.4203040324826883</v>
      </c>
      <c r="AA16" s="1057">
        <v>18134.246711311</v>
      </c>
      <c r="AB16" s="1058">
        <v>215.10711690900001</v>
      </c>
      <c r="AC16" s="1508">
        <v>2.3920461216479372</v>
      </c>
    </row>
    <row r="17" spans="1:29" ht="12" customHeight="1">
      <c r="A17" s="690"/>
      <c r="B17" s="692" t="s">
        <v>1075</v>
      </c>
      <c r="C17" s="276"/>
      <c r="D17" s="465"/>
      <c r="E17" s="465"/>
      <c r="F17" s="465" t="s">
        <v>836</v>
      </c>
      <c r="G17" s="465"/>
      <c r="H17" s="319"/>
      <c r="I17" s="319"/>
      <c r="J17" s="319"/>
      <c r="K17" s="319"/>
      <c r="L17" s="736">
        <v>3642.86</v>
      </c>
      <c r="M17" s="735">
        <v>30.93</v>
      </c>
      <c r="N17" s="883">
        <v>3.4434025280503047</v>
      </c>
      <c r="O17" s="736">
        <v>3597.65</v>
      </c>
      <c r="P17" s="735">
        <v>65.75</v>
      </c>
      <c r="Q17" s="889">
        <v>3.6854552000757401</v>
      </c>
      <c r="R17" s="735">
        <v>3703.08</v>
      </c>
      <c r="S17" s="735">
        <v>107.28</v>
      </c>
      <c r="T17" s="883">
        <v>3.8733423807470273</v>
      </c>
      <c r="U17" s="736">
        <v>3669.6245064460004</v>
      </c>
      <c r="V17" s="735">
        <v>145.29101782400002</v>
      </c>
      <c r="W17" s="889">
        <v>3.9592884113561011</v>
      </c>
      <c r="X17" s="736">
        <v>3730.389360917</v>
      </c>
      <c r="Y17" s="1151">
        <v>37.147828503</v>
      </c>
      <c r="Z17" s="1502">
        <v>4.0385886749669702</v>
      </c>
      <c r="AA17" s="1057">
        <v>3942.9574187900002</v>
      </c>
      <c r="AB17" s="1058">
        <v>80.6843298</v>
      </c>
      <c r="AC17" s="1508">
        <v>4.1264957150775485</v>
      </c>
    </row>
    <row r="18" spans="1:29" ht="12" customHeight="1">
      <c r="A18" s="690"/>
      <c r="B18" s="692" t="s">
        <v>1076</v>
      </c>
      <c r="C18" s="276"/>
      <c r="D18" s="465"/>
      <c r="E18" s="473" t="s">
        <v>853</v>
      </c>
      <c r="F18" s="474"/>
      <c r="G18" s="474"/>
      <c r="H18" s="474"/>
      <c r="I18" s="474"/>
      <c r="J18" s="474"/>
      <c r="K18" s="474"/>
      <c r="L18" s="734" t="s">
        <v>1105</v>
      </c>
      <c r="M18" s="733" t="s">
        <v>1105</v>
      </c>
      <c r="N18" s="882">
        <v>1.4634643763515149</v>
      </c>
      <c r="O18" s="734" t="s">
        <v>1105</v>
      </c>
      <c r="P18" s="733" t="s">
        <v>1105</v>
      </c>
      <c r="Q18" s="888">
        <v>1.4741204347502552</v>
      </c>
      <c r="R18" s="732" t="s">
        <v>1105</v>
      </c>
      <c r="S18" s="733" t="s">
        <v>1105</v>
      </c>
      <c r="T18" s="882">
        <v>1.4805705895138328</v>
      </c>
      <c r="U18" s="734" t="s">
        <v>1105</v>
      </c>
      <c r="V18" s="733" t="s">
        <v>1105</v>
      </c>
      <c r="W18" s="888">
        <v>1.4751223512607068</v>
      </c>
      <c r="X18" s="734">
        <v>0</v>
      </c>
      <c r="Y18" s="733">
        <v>0</v>
      </c>
      <c r="Z18" s="1500">
        <v>1.4665832290340259</v>
      </c>
      <c r="AA18" s="1059">
        <v>0</v>
      </c>
      <c r="AB18" s="1060">
        <v>0</v>
      </c>
      <c r="AC18" s="1506">
        <v>1.4555598163901076</v>
      </c>
    </row>
    <row r="19" spans="1:29" ht="12" customHeight="1">
      <c r="A19" s="191"/>
      <c r="B19" s="692" t="s">
        <v>1077</v>
      </c>
      <c r="C19" s="276"/>
      <c r="D19" s="465"/>
      <c r="E19" s="465"/>
      <c r="F19" s="465" t="s">
        <v>854</v>
      </c>
      <c r="G19" s="465"/>
      <c r="H19" s="636"/>
      <c r="I19" s="636"/>
      <c r="J19" s="636"/>
      <c r="K19" s="636"/>
      <c r="L19" s="736" t="s">
        <v>1105</v>
      </c>
      <c r="M19" s="627" t="s">
        <v>1105</v>
      </c>
      <c r="N19" s="884">
        <v>1.7899978703460673</v>
      </c>
      <c r="O19" s="736" t="s">
        <v>1105</v>
      </c>
      <c r="P19" s="735" t="s">
        <v>1105</v>
      </c>
      <c r="Q19" s="889">
        <v>1.794292569359812</v>
      </c>
      <c r="R19" s="627" t="s">
        <v>1105</v>
      </c>
      <c r="S19" s="627" t="s">
        <v>1105</v>
      </c>
      <c r="T19" s="884">
        <v>1.8009935644099957</v>
      </c>
      <c r="U19" s="736" t="s">
        <v>1105</v>
      </c>
      <c r="V19" s="735" t="s">
        <v>1105</v>
      </c>
      <c r="W19" s="889">
        <v>1.7990932126706258</v>
      </c>
      <c r="X19" s="736">
        <v>0</v>
      </c>
      <c r="Y19" s="1151">
        <v>0</v>
      </c>
      <c r="Z19" s="1502">
        <v>1.7986227227912512</v>
      </c>
      <c r="AA19" s="1057">
        <v>0</v>
      </c>
      <c r="AB19" s="1058">
        <v>0</v>
      </c>
      <c r="AC19" s="1508">
        <v>1.7883873532795684</v>
      </c>
    </row>
    <row r="20" spans="1:29" ht="12" customHeight="1">
      <c r="A20" s="690"/>
      <c r="B20" s="692" t="s">
        <v>1078</v>
      </c>
      <c r="C20" s="276"/>
      <c r="D20" s="465"/>
      <c r="E20" s="465"/>
      <c r="F20" s="465" t="s">
        <v>855</v>
      </c>
      <c r="G20" s="465"/>
      <c r="H20" s="636"/>
      <c r="I20" s="636"/>
      <c r="J20" s="636"/>
      <c r="K20" s="636"/>
      <c r="L20" s="736" t="s">
        <v>1105</v>
      </c>
      <c r="M20" s="627" t="s">
        <v>1105</v>
      </c>
      <c r="N20" s="884">
        <v>1.917511852065833</v>
      </c>
      <c r="O20" s="736" t="s">
        <v>1105</v>
      </c>
      <c r="P20" s="735" t="s">
        <v>1105</v>
      </c>
      <c r="Q20" s="889">
        <v>2.0233641980590233</v>
      </c>
      <c r="R20" s="627" t="s">
        <v>1105</v>
      </c>
      <c r="S20" s="627" t="s">
        <v>1105</v>
      </c>
      <c r="T20" s="884">
        <v>2.0384764748400128</v>
      </c>
      <c r="U20" s="736" t="s">
        <v>1105</v>
      </c>
      <c r="V20" s="735" t="s">
        <v>1105</v>
      </c>
      <c r="W20" s="889">
        <v>2.0285384412550282</v>
      </c>
      <c r="X20" s="736">
        <v>0</v>
      </c>
      <c r="Y20" s="1151">
        <v>0</v>
      </c>
      <c r="Z20" s="1502">
        <v>2.0681557979475031</v>
      </c>
      <c r="AA20" s="1057">
        <v>0</v>
      </c>
      <c r="AB20" s="1058">
        <v>0</v>
      </c>
      <c r="AC20" s="1508">
        <v>2.0274130849253309</v>
      </c>
    </row>
    <row r="21" spans="1:29" ht="12" customHeight="1">
      <c r="A21" s="690"/>
      <c r="B21" s="692" t="s">
        <v>1079</v>
      </c>
      <c r="C21" s="276"/>
      <c r="D21" s="465"/>
      <c r="E21" s="473" t="s">
        <v>856</v>
      </c>
      <c r="F21" s="474"/>
      <c r="G21" s="474"/>
      <c r="H21" s="474"/>
      <c r="I21" s="474"/>
      <c r="J21" s="474"/>
      <c r="K21" s="474"/>
      <c r="L21" s="734">
        <v>265930.44</v>
      </c>
      <c r="M21" s="733">
        <v>985.66</v>
      </c>
      <c r="N21" s="882">
        <v>1.5031746229912186</v>
      </c>
      <c r="O21" s="734">
        <v>265630.74</v>
      </c>
      <c r="P21" s="733">
        <v>1991.82</v>
      </c>
      <c r="Q21" s="888">
        <v>1.5121192641936776</v>
      </c>
      <c r="R21" s="732">
        <v>266165.69</v>
      </c>
      <c r="S21" s="733">
        <v>3023.56</v>
      </c>
      <c r="T21" s="882">
        <v>1.518786529055884</v>
      </c>
      <c r="U21" s="734">
        <v>268802.14934822096</v>
      </c>
      <c r="V21" s="733">
        <v>4074.0560996570002</v>
      </c>
      <c r="W21" s="888">
        <v>1.5156337512685756</v>
      </c>
      <c r="X21" s="734">
        <v>279588.18605624494</v>
      </c>
      <c r="Y21" s="733">
        <v>1045.313856777</v>
      </c>
      <c r="Z21" s="1500">
        <v>1.5162759481898629</v>
      </c>
      <c r="AA21" s="1059">
        <v>281995.28715375898</v>
      </c>
      <c r="AB21" s="1060">
        <v>2101.5585363239998</v>
      </c>
      <c r="AC21" s="1506">
        <v>1.5028440997544983</v>
      </c>
    </row>
    <row r="22" spans="1:29" ht="12" customHeight="1">
      <c r="A22" s="690"/>
      <c r="B22" s="692" t="s">
        <v>1080</v>
      </c>
      <c r="C22" s="276"/>
      <c r="D22" s="465"/>
      <c r="E22" s="465"/>
      <c r="F22" s="465" t="s">
        <v>857</v>
      </c>
      <c r="G22" s="465"/>
      <c r="H22" s="636"/>
      <c r="I22" s="636"/>
      <c r="J22" s="636"/>
      <c r="K22" s="636"/>
      <c r="L22" s="736">
        <v>239833.83</v>
      </c>
      <c r="M22" s="627">
        <v>925.34</v>
      </c>
      <c r="N22" s="884">
        <v>1.5647366252616566</v>
      </c>
      <c r="O22" s="736">
        <v>239882.31</v>
      </c>
      <c r="P22" s="735">
        <v>1864.24</v>
      </c>
      <c r="Q22" s="889">
        <v>1.5671764231071736</v>
      </c>
      <c r="R22" s="627">
        <v>240276.63</v>
      </c>
      <c r="S22" s="627">
        <v>2832.48</v>
      </c>
      <c r="T22" s="884">
        <v>1.5761064172638779</v>
      </c>
      <c r="U22" s="736">
        <v>242624.14498956795</v>
      </c>
      <c r="V22" s="735">
        <v>3817.2633033510001</v>
      </c>
      <c r="W22" s="889">
        <v>1.5733237528833457</v>
      </c>
      <c r="X22" s="736">
        <v>252662.46773500199</v>
      </c>
      <c r="Y22" s="1151">
        <v>978.19993828999998</v>
      </c>
      <c r="Z22" s="1502">
        <v>1.5701359326296696</v>
      </c>
      <c r="AA22" s="1057">
        <v>253874.237532803</v>
      </c>
      <c r="AB22" s="1058">
        <v>1961.578462041</v>
      </c>
      <c r="AC22" s="1508">
        <v>1.5581215773303754</v>
      </c>
    </row>
    <row r="23" spans="1:29" ht="12" customHeight="1">
      <c r="A23" s="690"/>
      <c r="B23" s="692" t="s">
        <v>1081</v>
      </c>
      <c r="C23" s="276"/>
      <c r="D23" s="465"/>
      <c r="E23" s="464"/>
      <c r="F23" s="464" t="s">
        <v>858</v>
      </c>
      <c r="G23" s="464"/>
      <c r="H23" s="634"/>
      <c r="I23" s="634"/>
      <c r="J23" s="634"/>
      <c r="K23" s="634"/>
      <c r="L23" s="738">
        <v>26096.61</v>
      </c>
      <c r="M23" s="737">
        <v>60.33</v>
      </c>
      <c r="N23" s="885">
        <v>0.93756111106640549</v>
      </c>
      <c r="O23" s="738">
        <v>25748.43</v>
      </c>
      <c r="P23" s="737">
        <v>127.58</v>
      </c>
      <c r="Q23" s="890">
        <v>0.99918552562373364</v>
      </c>
      <c r="R23" s="737">
        <v>25889.05</v>
      </c>
      <c r="S23" s="737">
        <v>191.08</v>
      </c>
      <c r="T23" s="885">
        <v>0.98680044294116653</v>
      </c>
      <c r="U23" s="738">
        <v>26178.004358653001</v>
      </c>
      <c r="V23" s="737">
        <v>256.79279630600007</v>
      </c>
      <c r="W23" s="890">
        <v>0.98094871093990998</v>
      </c>
      <c r="X23" s="738">
        <v>26925.718321242995</v>
      </c>
      <c r="Y23" s="737">
        <v>67.113918486999992</v>
      </c>
      <c r="Z23" s="1503">
        <v>1.0108708028796254</v>
      </c>
      <c r="AA23" s="1051">
        <v>28121.049620956004</v>
      </c>
      <c r="AB23" s="1052">
        <v>139.98007428299996</v>
      </c>
      <c r="AC23" s="1509">
        <v>1.003804139956747</v>
      </c>
    </row>
    <row r="24" spans="1:29" ht="12" customHeight="1">
      <c r="A24" s="690"/>
      <c r="B24" s="692" t="s">
        <v>1082</v>
      </c>
      <c r="C24" s="276"/>
      <c r="D24" s="465"/>
      <c r="E24" s="463"/>
      <c r="F24" s="463"/>
      <c r="G24" s="463"/>
      <c r="H24" s="319"/>
      <c r="I24" s="319"/>
      <c r="J24" s="319"/>
      <c r="K24" s="319"/>
      <c r="L24" s="319"/>
      <c r="M24" s="319"/>
      <c r="N24" s="319"/>
      <c r="O24" s="319"/>
      <c r="P24" s="319"/>
      <c r="Q24" s="319"/>
      <c r="R24" s="319"/>
      <c r="S24" s="319"/>
      <c r="T24" s="319"/>
      <c r="U24" s="319"/>
      <c r="V24" s="319"/>
      <c r="W24" s="319"/>
      <c r="X24" s="834"/>
      <c r="Y24" s="834"/>
      <c r="Z24" s="834"/>
      <c r="AA24" s="319"/>
      <c r="AB24" s="319"/>
      <c r="AC24" s="319"/>
    </row>
    <row r="25" spans="1:29" ht="12" customHeight="1">
      <c r="A25" s="690"/>
      <c r="B25" s="692" t="s">
        <v>1259</v>
      </c>
      <c r="C25" s="276"/>
      <c r="D25" s="629" t="s">
        <v>980</v>
      </c>
      <c r="E25" s="554"/>
      <c r="F25" s="268"/>
      <c r="G25" s="268"/>
      <c r="H25" s="319"/>
      <c r="I25" s="319"/>
      <c r="J25" s="319"/>
      <c r="K25" s="319"/>
      <c r="L25" s="319"/>
      <c r="M25" s="319"/>
      <c r="N25" s="319"/>
      <c r="O25" s="319"/>
      <c r="P25" s="319"/>
      <c r="Q25" s="319"/>
      <c r="R25" s="319"/>
      <c r="S25" s="319"/>
      <c r="T25" s="319"/>
      <c r="U25" s="319"/>
      <c r="V25" s="319"/>
      <c r="W25" s="319"/>
      <c r="X25" s="834"/>
      <c r="Y25" s="834"/>
      <c r="Z25" s="834"/>
      <c r="AA25" s="319"/>
      <c r="AB25" s="251"/>
      <c r="AC25" s="626" t="s">
        <v>982</v>
      </c>
    </row>
    <row r="26" spans="1:29" ht="12" customHeight="1">
      <c r="A26" s="690"/>
      <c r="B26" s="692" t="s">
        <v>1083</v>
      </c>
      <c r="C26" s="276"/>
      <c r="E26" s="465"/>
      <c r="F26" s="465"/>
      <c r="G26" s="465"/>
      <c r="H26" s="636"/>
      <c r="I26" s="636"/>
      <c r="J26" s="636"/>
      <c r="K26" s="636"/>
      <c r="L26" s="918" t="s">
        <v>1102</v>
      </c>
      <c r="M26" s="919" t="s">
        <v>1103</v>
      </c>
      <c r="N26" s="919" t="s">
        <v>1104</v>
      </c>
      <c r="O26" s="918" t="s">
        <v>1102</v>
      </c>
      <c r="P26" s="919" t="s">
        <v>1103</v>
      </c>
      <c r="Q26" s="919" t="s">
        <v>1104</v>
      </c>
      <c r="R26" s="918" t="s">
        <v>1102</v>
      </c>
      <c r="S26" s="919" t="s">
        <v>1103</v>
      </c>
      <c r="T26" s="919" t="s">
        <v>1104</v>
      </c>
      <c r="U26" s="918" t="s">
        <v>1102</v>
      </c>
      <c r="V26" s="919" t="s">
        <v>1103</v>
      </c>
      <c r="W26" s="919" t="s">
        <v>1104</v>
      </c>
      <c r="X26" s="919" t="s">
        <v>1195</v>
      </c>
      <c r="Y26" s="919" t="s">
        <v>1196</v>
      </c>
      <c r="Z26" s="919" t="s">
        <v>1197</v>
      </c>
      <c r="AA26" s="918" t="s">
        <v>1102</v>
      </c>
      <c r="AB26" s="919" t="s">
        <v>1103</v>
      </c>
      <c r="AC26" s="920" t="s">
        <v>1104</v>
      </c>
    </row>
    <row r="27" spans="1:29" ht="12" customHeight="1">
      <c r="A27" s="189"/>
      <c r="B27" s="153"/>
      <c r="C27" s="276"/>
      <c r="D27" s="465"/>
      <c r="E27" s="473" t="s">
        <v>847</v>
      </c>
      <c r="F27" s="474"/>
      <c r="G27" s="474"/>
      <c r="H27" s="474"/>
      <c r="I27" s="474"/>
      <c r="J27" s="474"/>
      <c r="K27" s="474"/>
      <c r="L27" s="734">
        <v>265930.44</v>
      </c>
      <c r="M27" s="733">
        <v>1879.56</v>
      </c>
      <c r="N27" s="882">
        <v>2.8664112314483443</v>
      </c>
      <c r="O27" s="734">
        <v>265334.33</v>
      </c>
      <c r="P27" s="733">
        <v>1953.63</v>
      </c>
      <c r="Q27" s="888">
        <v>2.9532508897504748</v>
      </c>
      <c r="R27" s="732">
        <v>267218.14</v>
      </c>
      <c r="S27" s="733">
        <v>2032.03</v>
      </c>
      <c r="T27" s="882">
        <v>3.0169576631937911</v>
      </c>
      <c r="U27" s="734">
        <v>276625.56525112019</v>
      </c>
      <c r="V27" s="733">
        <v>2120.7710662880008</v>
      </c>
      <c r="W27" s="888">
        <v>3.0416309061186486</v>
      </c>
      <c r="X27" s="1370">
        <v>279588.18605624494</v>
      </c>
      <c r="Y27" s="1371">
        <v>2148.6059246999998</v>
      </c>
      <c r="Z27" s="1510">
        <v>3.1166519649952971</v>
      </c>
      <c r="AA27" s="1069">
        <v>284375.93659086083</v>
      </c>
      <c r="AB27" s="1070">
        <v>2192.9174051350005</v>
      </c>
      <c r="AC27" s="1513">
        <v>3.0930069961080173</v>
      </c>
    </row>
    <row r="28" spans="1:29" ht="12" customHeight="1">
      <c r="A28" s="189"/>
      <c r="B28" s="153"/>
      <c r="C28" s="276"/>
      <c r="D28" s="465"/>
      <c r="E28" s="465"/>
      <c r="F28" s="465" t="s">
        <v>820</v>
      </c>
      <c r="G28" s="465"/>
      <c r="H28" s="263"/>
      <c r="I28" s="263"/>
      <c r="J28" s="263"/>
      <c r="K28" s="263"/>
      <c r="L28" s="740">
        <v>208251.9</v>
      </c>
      <c r="M28" s="739">
        <v>1597.16</v>
      </c>
      <c r="N28" s="880">
        <v>3.1103539084690759</v>
      </c>
      <c r="O28" s="740">
        <v>208130.73</v>
      </c>
      <c r="P28" s="741">
        <v>1646.07</v>
      </c>
      <c r="Q28" s="887">
        <v>3.1722219401809046</v>
      </c>
      <c r="R28" s="739">
        <v>208420.37</v>
      </c>
      <c r="S28" s="739">
        <v>1693.85</v>
      </c>
      <c r="T28" s="880">
        <v>3.2243325164759877</v>
      </c>
      <c r="U28" s="740">
        <v>212292.28758668285</v>
      </c>
      <c r="V28" s="741">
        <v>1743.7469634560011</v>
      </c>
      <c r="W28" s="887">
        <v>3.2587743146219887</v>
      </c>
      <c r="X28" s="1372">
        <v>213562.98851269096</v>
      </c>
      <c r="Y28" s="1373">
        <v>1751.4006869260002</v>
      </c>
      <c r="Z28" s="1497">
        <v>3.3259053150234723</v>
      </c>
      <c r="AA28" s="1061">
        <v>215981.44231149924</v>
      </c>
      <c r="AB28" s="1062">
        <v>1779.7360348080003</v>
      </c>
      <c r="AC28" s="1505">
        <v>3.3051458503460411</v>
      </c>
    </row>
    <row r="29" spans="1:29" ht="12" customHeight="1">
      <c r="A29" s="189"/>
      <c r="B29" s="153"/>
      <c r="C29" s="276"/>
      <c r="D29" s="465"/>
      <c r="E29" s="465"/>
      <c r="F29" s="465" t="s">
        <v>821</v>
      </c>
      <c r="G29" s="465"/>
      <c r="H29" s="469"/>
      <c r="I29" s="469"/>
      <c r="J29" s="469"/>
      <c r="K29" s="469"/>
      <c r="L29" s="740">
        <v>19713.419999999998</v>
      </c>
      <c r="M29" s="741">
        <v>125.08</v>
      </c>
      <c r="N29" s="881">
        <v>2.5732160573299252</v>
      </c>
      <c r="O29" s="740">
        <v>20125.73</v>
      </c>
      <c r="P29" s="741">
        <v>145.66999999999999</v>
      </c>
      <c r="Q29" s="887">
        <v>2.90315317372721</v>
      </c>
      <c r="R29" s="741">
        <v>20973.74</v>
      </c>
      <c r="S29" s="741">
        <v>160.18</v>
      </c>
      <c r="T29" s="881">
        <v>3.0299638458874516</v>
      </c>
      <c r="U29" s="740">
        <v>21676.946460922398</v>
      </c>
      <c r="V29" s="741">
        <v>169.679898049</v>
      </c>
      <c r="W29" s="887">
        <v>3.1055414251070799</v>
      </c>
      <c r="X29" s="1372">
        <v>20674.917949794995</v>
      </c>
      <c r="Y29" s="1373">
        <v>172.05090122499999</v>
      </c>
      <c r="Z29" s="1497">
        <v>3.3749202294092182</v>
      </c>
      <c r="AA29" s="1061">
        <v>21796.835471860577</v>
      </c>
      <c r="AB29" s="1062">
        <v>179.16294075100001</v>
      </c>
      <c r="AC29" s="1505">
        <v>3.296903293399934</v>
      </c>
    </row>
    <row r="30" spans="1:29" ht="12" customHeight="1">
      <c r="A30" s="218"/>
      <c r="B30" s="242"/>
      <c r="C30" s="276"/>
      <c r="D30" s="465"/>
      <c r="E30" s="473" t="s">
        <v>850</v>
      </c>
      <c r="F30" s="474"/>
      <c r="G30" s="474"/>
      <c r="H30" s="474"/>
      <c r="I30" s="474"/>
      <c r="J30" s="474"/>
      <c r="K30" s="474"/>
      <c r="L30" s="734">
        <v>258403.31</v>
      </c>
      <c r="M30" s="733">
        <v>893.9</v>
      </c>
      <c r="N30" s="882">
        <v>1.4029468550968294</v>
      </c>
      <c r="O30" s="734">
        <v>258797</v>
      </c>
      <c r="P30" s="733">
        <v>947.47</v>
      </c>
      <c r="Q30" s="888">
        <v>1.4684450585755469</v>
      </c>
      <c r="R30" s="732">
        <v>260453.62</v>
      </c>
      <c r="S30" s="733">
        <v>1000.29</v>
      </c>
      <c r="T30" s="882">
        <v>1.5237038547692625</v>
      </c>
      <c r="U30" s="734">
        <v>268337.52620823501</v>
      </c>
      <c r="V30" s="733">
        <v>1070.2749579389999</v>
      </c>
      <c r="W30" s="888">
        <v>1.5824098930141035</v>
      </c>
      <c r="X30" s="1370">
        <v>271168.23547710205</v>
      </c>
      <c r="Y30" s="1371">
        <v>1103.2920679230001</v>
      </c>
      <c r="Z30" s="1510">
        <v>1.6500687359612711</v>
      </c>
      <c r="AA30" s="1069">
        <v>276621.07346109493</v>
      </c>
      <c r="AB30" s="1070">
        <v>1136.6727255880003</v>
      </c>
      <c r="AC30" s="1513">
        <v>1.6481686497632719</v>
      </c>
    </row>
    <row r="31" spans="1:29" ht="12" customHeight="1">
      <c r="A31" s="218"/>
      <c r="B31" s="242"/>
      <c r="C31" s="276"/>
      <c r="D31" s="465"/>
      <c r="E31" s="465"/>
      <c r="F31" s="465" t="s">
        <v>830</v>
      </c>
      <c r="G31" s="465"/>
      <c r="H31" s="503"/>
      <c r="I31" s="503"/>
      <c r="J31" s="503"/>
      <c r="K31" s="503"/>
      <c r="L31" s="1071">
        <v>202667.81</v>
      </c>
      <c r="M31" s="1072">
        <v>659.82</v>
      </c>
      <c r="N31" s="1073">
        <v>1.3203560381230086</v>
      </c>
      <c r="O31" s="1071">
        <v>205351.44</v>
      </c>
      <c r="P31" s="1072">
        <v>703.11</v>
      </c>
      <c r="Q31" s="1074">
        <v>1.3733365996929379</v>
      </c>
      <c r="R31" s="1072">
        <v>206373.51</v>
      </c>
      <c r="S31" s="1072">
        <v>733.3</v>
      </c>
      <c r="T31" s="1073">
        <v>1.4097197084442961</v>
      </c>
      <c r="U31" s="1071">
        <v>212819.56487865001</v>
      </c>
      <c r="V31" s="1072">
        <v>785.2335359350003</v>
      </c>
      <c r="W31" s="1074">
        <v>1.4638356694917505</v>
      </c>
      <c r="X31" s="1374">
        <v>214811.16510752501</v>
      </c>
      <c r="Y31" s="1375">
        <v>808.957856924</v>
      </c>
      <c r="Z31" s="1511">
        <v>1.5272825922322213</v>
      </c>
      <c r="AA31" s="1063">
        <v>217395.89344827697</v>
      </c>
      <c r="AB31" s="1064">
        <v>827.50947380800005</v>
      </c>
      <c r="AC31" s="1514">
        <v>1.526768216862789</v>
      </c>
    </row>
    <row r="32" spans="1:29" ht="12" customHeight="1">
      <c r="A32" s="241"/>
      <c r="B32" s="242"/>
      <c r="C32" s="276"/>
      <c r="D32" s="465"/>
      <c r="E32" s="465"/>
      <c r="F32" s="465" t="s">
        <v>831</v>
      </c>
      <c r="G32" s="465"/>
      <c r="H32" s="319"/>
      <c r="I32" s="319"/>
      <c r="J32" s="319"/>
      <c r="K32" s="319"/>
      <c r="L32" s="736">
        <v>16192.43</v>
      </c>
      <c r="M32" s="735">
        <v>26.18</v>
      </c>
      <c r="N32" s="883">
        <v>0.65570420526409223</v>
      </c>
      <c r="O32" s="736">
        <v>14980.41</v>
      </c>
      <c r="P32" s="735">
        <v>29.26</v>
      </c>
      <c r="Q32" s="889">
        <v>0.78343342045737363</v>
      </c>
      <c r="R32" s="735">
        <v>14507.7</v>
      </c>
      <c r="S32" s="735">
        <v>35.99</v>
      </c>
      <c r="T32" s="883">
        <v>0.9842112329554531</v>
      </c>
      <c r="U32" s="736">
        <v>15216.837947316879</v>
      </c>
      <c r="V32" s="735">
        <v>42.952619136999985</v>
      </c>
      <c r="W32" s="889">
        <v>1.1198768643859114</v>
      </c>
      <c r="X32" s="1372">
        <v>16145.231602791</v>
      </c>
      <c r="Y32" s="1373">
        <v>52.022501251000001</v>
      </c>
      <c r="Z32" s="1497">
        <v>1.3067644314617148</v>
      </c>
      <c r="AA32" s="1061">
        <v>16174.839753426268</v>
      </c>
      <c r="AB32" s="1062">
        <v>52.736136114000004</v>
      </c>
      <c r="AC32" s="1505">
        <v>1.3077351346894688</v>
      </c>
    </row>
    <row r="33" spans="1:29" ht="12" customHeight="1">
      <c r="A33" s="218"/>
      <c r="B33" s="242"/>
      <c r="C33" s="276"/>
      <c r="D33" s="465"/>
      <c r="E33" s="465"/>
      <c r="F33" s="465" t="s">
        <v>851</v>
      </c>
      <c r="G33" s="465"/>
      <c r="H33" s="319"/>
      <c r="I33" s="319"/>
      <c r="J33" s="319"/>
      <c r="K33" s="319"/>
      <c r="L33" s="736">
        <v>6878.02</v>
      </c>
      <c r="M33" s="735">
        <v>23.02</v>
      </c>
      <c r="N33" s="883">
        <v>1.3573512273719601</v>
      </c>
      <c r="O33" s="736">
        <v>6990.75</v>
      </c>
      <c r="P33" s="735">
        <v>25.01</v>
      </c>
      <c r="Q33" s="889">
        <v>1.4349652779005853</v>
      </c>
      <c r="R33" s="735">
        <v>6982.37</v>
      </c>
      <c r="S33" s="735">
        <v>25.58</v>
      </c>
      <c r="T33" s="883">
        <v>1.453458776392792</v>
      </c>
      <c r="U33" s="736">
        <v>7221.6255183267594</v>
      </c>
      <c r="V33" s="735">
        <v>26.428672076000002</v>
      </c>
      <c r="W33" s="889">
        <v>1.4519291191947168</v>
      </c>
      <c r="X33" s="1372">
        <v>7343.5898326050001</v>
      </c>
      <c r="Y33" s="1373">
        <v>27.062613106000001</v>
      </c>
      <c r="Z33" s="1497">
        <v>1.4945542089318427</v>
      </c>
      <c r="AA33" s="1061">
        <v>7392.3994698508814</v>
      </c>
      <c r="AB33" s="1062">
        <v>27.523722029999995</v>
      </c>
      <c r="AC33" s="1505">
        <v>1.4933898939591943</v>
      </c>
    </row>
    <row r="34" spans="1:29" ht="12" customHeight="1">
      <c r="A34" s="218"/>
      <c r="B34" s="242"/>
      <c r="C34" s="276"/>
      <c r="D34" s="465"/>
      <c r="E34" s="465"/>
      <c r="F34" s="465" t="s">
        <v>852</v>
      </c>
      <c r="G34" s="465"/>
      <c r="H34" s="319"/>
      <c r="I34" s="319"/>
      <c r="J34" s="319"/>
      <c r="K34" s="319"/>
      <c r="L34" s="736">
        <v>6771.65</v>
      </c>
      <c r="M34" s="735">
        <v>29.14</v>
      </c>
      <c r="N34" s="883">
        <v>1.7452007839874903</v>
      </c>
      <c r="O34" s="736">
        <v>6683.04</v>
      </c>
      <c r="P34" s="735">
        <v>35.090000000000003</v>
      </c>
      <c r="Q34" s="889">
        <v>2.106011701195929</v>
      </c>
      <c r="R34" s="735">
        <v>7502.73</v>
      </c>
      <c r="S34" s="735">
        <v>41.14</v>
      </c>
      <c r="T34" s="883">
        <v>2.1754545113694559</v>
      </c>
      <c r="U34" s="736">
        <v>8008.8649095448127</v>
      </c>
      <c r="V34" s="735">
        <v>46.728082749999999</v>
      </c>
      <c r="W34" s="889">
        <v>2.3147923115827944</v>
      </c>
      <c r="X34" s="1372">
        <v>7722.1785263949996</v>
      </c>
      <c r="Y34" s="1373">
        <v>47.937031935999997</v>
      </c>
      <c r="Z34" s="1497">
        <v>2.5175705990268953</v>
      </c>
      <c r="AA34" s="1061">
        <v>8526.1381120305086</v>
      </c>
      <c r="AB34" s="1062">
        <v>50.638612728000005</v>
      </c>
      <c r="AC34" s="1505">
        <v>2.3822147438257391</v>
      </c>
    </row>
    <row r="35" spans="1:29" ht="12" customHeight="1">
      <c r="A35" s="218"/>
      <c r="B35" s="242"/>
      <c r="C35" s="276"/>
      <c r="D35" s="465"/>
      <c r="E35" s="465"/>
      <c r="F35" s="465" t="s">
        <v>835</v>
      </c>
      <c r="G35" s="465"/>
      <c r="H35" s="319"/>
      <c r="I35" s="319"/>
      <c r="J35" s="319"/>
      <c r="K35" s="319"/>
      <c r="L35" s="736">
        <v>17971.009999999998</v>
      </c>
      <c r="M35" s="735">
        <v>104.63</v>
      </c>
      <c r="N35" s="883">
        <v>2.3612071763232998</v>
      </c>
      <c r="O35" s="736">
        <v>16951.330000000002</v>
      </c>
      <c r="P35" s="735">
        <v>99</v>
      </c>
      <c r="Q35" s="889">
        <v>2.3425177380648718</v>
      </c>
      <c r="R35" s="735">
        <v>17217.84</v>
      </c>
      <c r="S35" s="735">
        <v>102.19</v>
      </c>
      <c r="T35" s="883">
        <v>2.3546955796505507</v>
      </c>
      <c r="U35" s="736">
        <v>17630.690830819702</v>
      </c>
      <c r="V35" s="735">
        <v>105.62668352200004</v>
      </c>
      <c r="W35" s="889">
        <v>2.3768914657599916</v>
      </c>
      <c r="X35" s="1372">
        <v>17285.016578201001</v>
      </c>
      <c r="Y35" s="1373">
        <v>103.15478299500001</v>
      </c>
      <c r="Z35" s="1497">
        <v>2.4203040324826883</v>
      </c>
      <c r="AA35" s="1061">
        <v>18974.144645156055</v>
      </c>
      <c r="AB35" s="1062">
        <v>111.95233391400001</v>
      </c>
      <c r="AC35" s="1505">
        <v>2.3665866866797738</v>
      </c>
    </row>
    <row r="36" spans="1:29" ht="12" customHeight="1">
      <c r="A36" s="218"/>
      <c r="B36" s="242"/>
      <c r="C36" s="276"/>
      <c r="D36" s="266"/>
      <c r="E36" s="465"/>
      <c r="F36" s="465" t="s">
        <v>836</v>
      </c>
      <c r="G36" s="465"/>
      <c r="H36" s="319"/>
      <c r="I36" s="319"/>
      <c r="J36" s="319"/>
      <c r="K36" s="319"/>
      <c r="L36" s="736">
        <v>3642.86</v>
      </c>
      <c r="M36" s="735">
        <v>30.93</v>
      </c>
      <c r="N36" s="883">
        <v>3.4434025280503047</v>
      </c>
      <c r="O36" s="736">
        <v>3552.94</v>
      </c>
      <c r="P36" s="735">
        <v>34.82</v>
      </c>
      <c r="Q36" s="889">
        <v>3.9309033465985173</v>
      </c>
      <c r="R36" s="735">
        <v>3910.52</v>
      </c>
      <c r="S36" s="735">
        <v>41.54</v>
      </c>
      <c r="T36" s="883">
        <v>4.2144122720919128</v>
      </c>
      <c r="U36" s="736">
        <v>3570.3343225074032</v>
      </c>
      <c r="V36" s="735">
        <v>38.008244440000013</v>
      </c>
      <c r="W36" s="889">
        <v>4.2235142388257394</v>
      </c>
      <c r="X36" s="1372">
        <v>3730.389360917</v>
      </c>
      <c r="Y36" s="1373">
        <v>37.147828503</v>
      </c>
      <c r="Z36" s="1497">
        <v>4.0385886749669702</v>
      </c>
      <c r="AA36" s="1061">
        <v>4153.1895639391205</v>
      </c>
      <c r="AB36" s="1062">
        <v>43.536501297000008</v>
      </c>
      <c r="AC36" s="1505">
        <v>4.2045860317907611</v>
      </c>
    </row>
    <row r="37" spans="1:29" ht="12" customHeight="1">
      <c r="A37" s="218"/>
      <c r="B37" s="242"/>
      <c r="C37" s="276"/>
      <c r="D37" s="266"/>
      <c r="E37" s="473" t="s">
        <v>853</v>
      </c>
      <c r="F37" s="474"/>
      <c r="G37" s="474"/>
      <c r="H37" s="474"/>
      <c r="I37" s="474"/>
      <c r="J37" s="474"/>
      <c r="K37" s="474"/>
      <c r="L37" s="734" t="s">
        <v>1105</v>
      </c>
      <c r="M37" s="733" t="s">
        <v>1105</v>
      </c>
      <c r="N37" s="882">
        <v>1.4634643763515149</v>
      </c>
      <c r="O37" s="734" t="s">
        <v>1105</v>
      </c>
      <c r="P37" s="733" t="s">
        <v>1105</v>
      </c>
      <c r="Q37" s="888">
        <v>1.4848058311749279</v>
      </c>
      <c r="R37" s="732" t="s">
        <v>1105</v>
      </c>
      <c r="S37" s="733" t="s">
        <v>1105</v>
      </c>
      <c r="T37" s="882">
        <v>1.4932538084245286</v>
      </c>
      <c r="U37" s="734" t="s">
        <v>1105</v>
      </c>
      <c r="V37" s="733" t="s">
        <v>1105</v>
      </c>
      <c r="W37" s="888">
        <v>1.4592210131045451</v>
      </c>
      <c r="X37" s="1370">
        <v>0</v>
      </c>
      <c r="Y37" s="1371">
        <v>0</v>
      </c>
      <c r="Z37" s="1510">
        <v>1.4665832290340259</v>
      </c>
      <c r="AA37" s="1069">
        <v>0</v>
      </c>
      <c r="AB37" s="1070">
        <v>0</v>
      </c>
      <c r="AC37" s="1513">
        <v>1.4448383463447454</v>
      </c>
    </row>
    <row r="38" spans="1:29" ht="12" customHeight="1">
      <c r="A38" s="218"/>
      <c r="B38" s="242"/>
      <c r="C38" s="276"/>
      <c r="D38" s="266"/>
      <c r="E38" s="465"/>
      <c r="F38" s="465" t="s">
        <v>854</v>
      </c>
      <c r="G38" s="465"/>
      <c r="H38" s="636"/>
      <c r="I38" s="636"/>
      <c r="J38" s="636"/>
      <c r="K38" s="636"/>
      <c r="L38" s="736" t="s">
        <v>1105</v>
      </c>
      <c r="M38" s="627" t="s">
        <v>1105</v>
      </c>
      <c r="N38" s="884">
        <v>1.7899978703460673</v>
      </c>
      <c r="O38" s="736" t="s">
        <v>1105</v>
      </c>
      <c r="P38" s="735" t="s">
        <v>1105</v>
      </c>
      <c r="Q38" s="889">
        <v>1.7988853404879668</v>
      </c>
      <c r="R38" s="627" t="s">
        <v>1105</v>
      </c>
      <c r="S38" s="627" t="s">
        <v>1105</v>
      </c>
      <c r="T38" s="884">
        <v>1.8146128080316917</v>
      </c>
      <c r="U38" s="736" t="s">
        <v>1105</v>
      </c>
      <c r="V38" s="735" t="s">
        <v>1105</v>
      </c>
      <c r="W38" s="889">
        <v>1.7949386451302383</v>
      </c>
      <c r="X38" s="1372">
        <v>0</v>
      </c>
      <c r="Y38" s="1373">
        <v>0</v>
      </c>
      <c r="Z38" s="1497">
        <v>1.7986227227912512</v>
      </c>
      <c r="AA38" s="1061">
        <v>0</v>
      </c>
      <c r="AB38" s="1062">
        <v>0</v>
      </c>
      <c r="AC38" s="1505">
        <v>1.778377633483252</v>
      </c>
    </row>
    <row r="39" spans="1:29" ht="12" customHeight="1">
      <c r="A39" s="218"/>
      <c r="B39" s="242"/>
      <c r="C39" s="276"/>
      <c r="D39" s="268"/>
      <c r="E39" s="465"/>
      <c r="F39" s="465" t="s">
        <v>855</v>
      </c>
      <c r="G39" s="465"/>
      <c r="H39" s="636"/>
      <c r="I39" s="636"/>
      <c r="J39" s="636"/>
      <c r="K39" s="636"/>
      <c r="L39" s="736" t="s">
        <v>1105</v>
      </c>
      <c r="M39" s="627" t="s">
        <v>1105</v>
      </c>
      <c r="N39" s="884">
        <v>1.917511852065833</v>
      </c>
      <c r="O39" s="736" t="s">
        <v>1105</v>
      </c>
      <c r="P39" s="735" t="s">
        <v>1105</v>
      </c>
      <c r="Q39" s="889">
        <v>2.1197197532698366</v>
      </c>
      <c r="R39" s="627" t="s">
        <v>1105</v>
      </c>
      <c r="S39" s="627" t="s">
        <v>1105</v>
      </c>
      <c r="T39" s="884">
        <v>2.0457526129319987</v>
      </c>
      <c r="U39" s="736" t="s">
        <v>1105</v>
      </c>
      <c r="V39" s="735" t="s">
        <v>1105</v>
      </c>
      <c r="W39" s="889">
        <v>1.9856645607211685</v>
      </c>
      <c r="X39" s="1372">
        <v>0</v>
      </c>
      <c r="Y39" s="1373">
        <v>0</v>
      </c>
      <c r="Z39" s="1497">
        <v>2.0681557979475031</v>
      </c>
      <c r="AA39" s="1061">
        <v>0</v>
      </c>
      <c r="AB39" s="1062">
        <v>0</v>
      </c>
      <c r="AC39" s="1505">
        <v>1.989168158710465</v>
      </c>
    </row>
    <row r="40" spans="1:29" ht="12" customHeight="1">
      <c r="A40" s="218"/>
      <c r="B40" s="241"/>
      <c r="C40" s="276"/>
      <c r="D40" s="268"/>
      <c r="E40" s="473" t="s">
        <v>856</v>
      </c>
      <c r="F40" s="474"/>
      <c r="G40" s="474"/>
      <c r="H40" s="474"/>
      <c r="I40" s="474"/>
      <c r="J40" s="474"/>
      <c r="K40" s="474"/>
      <c r="L40" s="734">
        <v>265930.44</v>
      </c>
      <c r="M40" s="733">
        <v>985.66</v>
      </c>
      <c r="N40" s="882">
        <v>1.5031746229912186</v>
      </c>
      <c r="O40" s="734">
        <v>265334.33</v>
      </c>
      <c r="P40" s="733">
        <v>1006.16</v>
      </c>
      <c r="Q40" s="888">
        <v>1.520985506585862</v>
      </c>
      <c r="R40" s="732">
        <v>267218.14</v>
      </c>
      <c r="S40" s="733">
        <v>1031.74</v>
      </c>
      <c r="T40" s="882">
        <v>1.5318257601627738</v>
      </c>
      <c r="U40" s="734">
        <v>267218.14264107757</v>
      </c>
      <c r="V40" s="733">
        <v>1031.7381749619983</v>
      </c>
      <c r="W40" s="888">
        <v>1.506631941892862</v>
      </c>
      <c r="X40" s="1370">
        <v>279588.18605624494</v>
      </c>
      <c r="Y40" s="1371">
        <v>1045.313856777</v>
      </c>
      <c r="Z40" s="1510">
        <v>1.5162759481898629</v>
      </c>
      <c r="AA40" s="1069">
        <v>284375.93659086083</v>
      </c>
      <c r="AB40" s="1070">
        <v>1056.244679547</v>
      </c>
      <c r="AC40" s="1513">
        <v>1.4897835074821797</v>
      </c>
    </row>
    <row r="41" spans="1:29" ht="12" customHeight="1">
      <c r="A41" s="218"/>
      <c r="B41" s="241"/>
      <c r="C41" s="276"/>
      <c r="D41" s="431"/>
      <c r="E41" s="465"/>
      <c r="F41" s="465" t="s">
        <v>857</v>
      </c>
      <c r="G41" s="465"/>
      <c r="H41" s="636"/>
      <c r="I41" s="636"/>
      <c r="J41" s="636"/>
      <c r="K41" s="636"/>
      <c r="L41" s="736">
        <v>239833.83</v>
      </c>
      <c r="M41" s="627">
        <v>925.34</v>
      </c>
      <c r="N41" s="884">
        <v>1.5647366252616566</v>
      </c>
      <c r="O41" s="736">
        <v>239930.26</v>
      </c>
      <c r="P41" s="735">
        <v>938.91</v>
      </c>
      <c r="Q41" s="889">
        <v>1.5696051395550075</v>
      </c>
      <c r="R41" s="627">
        <v>241052.42</v>
      </c>
      <c r="S41" s="627">
        <v>968.23</v>
      </c>
      <c r="T41" s="884">
        <v>1.5935734155287449</v>
      </c>
      <c r="U41" s="736">
        <v>241052.41700712751</v>
      </c>
      <c r="V41" s="735">
        <v>968.23098321699842</v>
      </c>
      <c r="W41" s="889">
        <v>1.5653822249502971</v>
      </c>
      <c r="X41" s="1372">
        <v>252662.46773500199</v>
      </c>
      <c r="Y41" s="1373">
        <v>978.19993828999998</v>
      </c>
      <c r="Z41" s="1497">
        <v>1.5701359326296696</v>
      </c>
      <c r="AA41" s="1061">
        <v>255072.69117897982</v>
      </c>
      <c r="AB41" s="1062">
        <v>983.37852375099999</v>
      </c>
      <c r="AC41" s="1505">
        <v>1.5463515259813525</v>
      </c>
    </row>
    <row r="42" spans="1:29" ht="12">
      <c r="A42" s="218"/>
      <c r="B42" s="241"/>
      <c r="D42" s="431"/>
      <c r="E42" s="464"/>
      <c r="F42" s="464" t="s">
        <v>858</v>
      </c>
      <c r="G42" s="464"/>
      <c r="H42" s="634"/>
      <c r="I42" s="634"/>
      <c r="J42" s="634"/>
      <c r="K42" s="634"/>
      <c r="L42" s="738">
        <v>26096.61</v>
      </c>
      <c r="M42" s="737">
        <v>60.33</v>
      </c>
      <c r="N42" s="885">
        <v>0.93756111106640549</v>
      </c>
      <c r="O42" s="738">
        <v>25404.07</v>
      </c>
      <c r="P42" s="737">
        <v>67.25</v>
      </c>
      <c r="Q42" s="890">
        <v>1.0617944722598034</v>
      </c>
      <c r="R42" s="737">
        <v>26165.73</v>
      </c>
      <c r="S42" s="737">
        <v>63.51</v>
      </c>
      <c r="T42" s="885">
        <v>0.96297340735049408</v>
      </c>
      <c r="U42" s="738">
        <v>26165.72563394986</v>
      </c>
      <c r="V42" s="737">
        <v>63.507191744999957</v>
      </c>
      <c r="W42" s="890">
        <v>0.96425142658036844</v>
      </c>
      <c r="X42" s="1376">
        <v>26925.718321242995</v>
      </c>
      <c r="Y42" s="1377">
        <v>67.113918486999992</v>
      </c>
      <c r="Z42" s="1512">
        <v>1.0108708028796254</v>
      </c>
      <c r="AA42" s="1065">
        <v>29303.245411880958</v>
      </c>
      <c r="AB42" s="1066">
        <v>72.866155795999973</v>
      </c>
      <c r="AC42" s="1515">
        <v>0.99738218774999776</v>
      </c>
    </row>
    <row r="43" spans="1:29">
      <c r="A43" s="272"/>
      <c r="B43" s="241"/>
    </row>
    <row r="44" spans="1:29">
      <c r="A44" s="272"/>
      <c r="B44" s="1075"/>
    </row>
    <row r="45" spans="1:29">
      <c r="A45" s="272"/>
      <c r="B45" s="1075"/>
    </row>
    <row r="46" spans="1:29">
      <c r="A46" s="272"/>
      <c r="B46" s="1075"/>
    </row>
    <row r="47" spans="1:29">
      <c r="A47" s="272"/>
      <c r="B47" s="1075"/>
    </row>
    <row r="48" spans="1:29">
      <c r="A48" s="272"/>
      <c r="B48" s="1075"/>
    </row>
    <row r="49" spans="1:29">
      <c r="A49" s="272"/>
      <c r="B49" s="1075"/>
    </row>
    <row r="50" spans="1:29">
      <c r="A50" s="272"/>
      <c r="B50" s="1075"/>
    </row>
    <row r="51" spans="1:29">
      <c r="A51" s="272"/>
      <c r="B51" s="1075"/>
    </row>
    <row r="52" spans="1:29">
      <c r="A52" s="272"/>
      <c r="B52" s="1075"/>
    </row>
    <row r="53" spans="1:29">
      <c r="A53" s="272"/>
      <c r="B53" s="1075"/>
    </row>
    <row r="54" spans="1:29">
      <c r="A54" s="272"/>
      <c r="B54" s="1075"/>
    </row>
    <row r="55" spans="1:29">
      <c r="A55" s="272"/>
      <c r="B55" s="1075"/>
    </row>
    <row r="56" spans="1:29">
      <c r="A56" s="272"/>
      <c r="B56" s="1075"/>
    </row>
    <row r="57" spans="1:29">
      <c r="A57" s="272"/>
      <c r="B57" s="1075"/>
    </row>
    <row r="58" spans="1:29">
      <c r="A58" s="272"/>
      <c r="B58" s="1075"/>
    </row>
    <row r="59" spans="1:29">
      <c r="A59" s="272"/>
      <c r="B59" s="1075"/>
    </row>
    <row r="60" spans="1:29">
      <c r="A60" s="272"/>
      <c r="B60" s="1075"/>
    </row>
    <row r="61" spans="1:29">
      <c r="A61" s="272"/>
      <c r="B61" s="1075"/>
    </row>
    <row r="62" spans="1:29">
      <c r="A62" s="272"/>
      <c r="B62" s="1075"/>
      <c r="AC62" s="1076">
        <v>9</v>
      </c>
    </row>
  </sheetData>
  <mergeCells count="6">
    <mergeCell ref="AA4:AC4"/>
    <mergeCell ref="L4:N4"/>
    <mergeCell ref="O4:Q4"/>
    <mergeCell ref="R4:T4"/>
    <mergeCell ref="U4:W4"/>
    <mergeCell ref="X4:Z4"/>
  </mergeCells>
  <phoneticPr fontId="5" type="noConversion"/>
  <hyperlinks>
    <hyperlink ref="A6" location="'Table of Contents'!A1" display="Table of  Contents" xr:uid="{00000000-0004-0000-0500-000000000000}"/>
    <hyperlink ref="A6:B6" location="'Table of Contents'!A1" display="Table of  Contents" xr:uid="{00000000-0004-0000-0500-000001000000}"/>
    <hyperlink ref="B9" location="'Financial Highlights'!A1" display="Financial Highlights" xr:uid="{00000000-0004-0000-0500-000002000000}"/>
    <hyperlink ref="B10" location="IS!A1" display="Income Statements [Group/Bank]" xr:uid="{00000000-0004-0000-0500-000003000000}"/>
    <hyperlink ref="B11" location="BS!A1" display="Balance Sheets [Group/Bank]" xr:uid="{00000000-0004-0000-0500-000004000000}"/>
    <hyperlink ref="B12" location="'NIM NIS_Bank + Card'!A1" display="NIM &amp; NIS [Bank+Card]" xr:uid="{00000000-0004-0000-0500-000005000000}"/>
    <hyperlink ref="B13" location="'NIM NIS_Bank'!A1" display="NIM &amp; NIS [Bank]" xr:uid="{00000000-0004-0000-0500-000006000000}"/>
    <hyperlink ref="B16" location="Loans_Bank!A1" display="Loans [Bank]" xr:uid="{00000000-0004-0000-0500-000007000000}"/>
    <hyperlink ref="B18" location="'Asset Quality_Group'!A1" display="Asset Quality [Group]" xr:uid="{00000000-0004-0000-0500-000008000000}"/>
    <hyperlink ref="B19" location="'Asset Quality_Bank'!A1" display="Asset Quality [Bank]" xr:uid="{00000000-0004-0000-0500-000009000000}"/>
    <hyperlink ref="B20" location="'Provision_Bank '!A1" display="Provision [Bank]" xr:uid="{00000000-0004-0000-0500-00000A000000}"/>
    <hyperlink ref="B21" location="Delinquency_Bank!A1" display="Delinquency [Bank]" xr:uid="{00000000-0004-0000-0500-00000B000000}"/>
    <hyperlink ref="B14" location="'Non-Interest Income'!A1" display="Non-Interest Income [Group/Bank]" xr:uid="{00000000-0004-0000-0500-00000C000000}"/>
    <hyperlink ref="B15" location="'SG&amp;A Expense'!A1" display="SG&amp;A Expense [Group/Bank]" xr:uid="{00000000-0004-0000-0500-00000D000000}"/>
    <hyperlink ref="B17" location="'Funding_Bank '!A1" display="Funding [Bank]" xr:uid="{00000000-0004-0000-0500-00000E000000}"/>
    <hyperlink ref="B22" location="'Capital Adequacy_Group'!A1" display="Capital Adequacy [Group]" xr:uid="{00000000-0004-0000-0500-00000F000000}"/>
    <hyperlink ref="B23" location="'Capital Adequacy_Bank'!A1" display="Capital Adequacy [Bank]" xr:uid="{00000000-0004-0000-0500-000010000000}"/>
    <hyperlink ref="B24" location="'Woori Card'!A1" display="Woori Card" xr:uid="{00000000-0004-0000-0500-000011000000}"/>
    <hyperlink ref="B25" location="'Orgarnization Structure'!A1" display="Orgarnization Structure" xr:uid="{00000000-0004-0000-0500-000012000000}"/>
    <hyperlink ref="B26" location="'Credit Rating'!A1" display="Credit Rating" xr:uid="{00000000-0004-0000-0500-000013000000}"/>
  </hyperlinks>
  <pageMargins left="0.23622047244094491" right="0.31496062992125984" top="0.74803149606299213" bottom="0.31496062992125984" header="0.31496062992125984" footer="0.31496062992125984"/>
  <pageSetup paperSize="9" scale="6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59999389629810485"/>
    <pageSetUpPr fitToPage="1"/>
  </sheetPr>
  <dimension ref="A1:Z264"/>
  <sheetViews>
    <sheetView view="pageBreakPreview" zoomScaleNormal="120" zoomScaleSheetLayoutView="100" workbookViewId="0">
      <pane xSplit="7" ySplit="4" topLeftCell="M5" activePane="bottomRight" state="frozen"/>
      <selection activeCell="V43" sqref="V43"/>
      <selection pane="topRight" activeCell="V43" sqref="V43"/>
      <selection pane="bottomLeft" activeCell="V43" sqref="V43"/>
      <selection pane="bottomRight" activeCell="W15" sqref="W15"/>
    </sheetView>
  </sheetViews>
  <sheetFormatPr defaultColWidth="9" defaultRowHeight="12"/>
  <cols>
    <col min="1" max="1" width="0.875" style="127" customWidth="1"/>
    <col min="2" max="2" width="27.75" style="185" bestFit="1" customWidth="1"/>
    <col min="3" max="3" width="2.625" style="297" customWidth="1"/>
    <col min="4" max="5" width="1.625" style="131" customWidth="1"/>
    <col min="6" max="6" width="2.75" style="131" customWidth="1"/>
    <col min="7" max="7" width="24.625" style="131" customWidth="1"/>
    <col min="8" max="12" width="10.625" style="163" hidden="1" customWidth="1"/>
    <col min="13" max="18" width="10.625" style="163" customWidth="1"/>
    <col min="19" max="19" width="10.625" style="326" customWidth="1"/>
    <col min="20" max="21" width="10.625" style="163" customWidth="1"/>
    <col min="22" max="16384" width="9" style="131"/>
  </cols>
  <sheetData>
    <row r="1" spans="1:21" s="133" customFormat="1" ht="10.5" customHeight="1">
      <c r="A1" s="22"/>
      <c r="B1" s="128"/>
      <c r="C1" s="278"/>
      <c r="D1" s="129"/>
      <c r="E1" s="129"/>
      <c r="F1" s="129"/>
      <c r="G1" s="129"/>
      <c r="H1" s="130"/>
      <c r="I1" s="130"/>
      <c r="J1" s="130"/>
      <c r="K1" s="130"/>
      <c r="L1" s="130"/>
      <c r="M1" s="130"/>
      <c r="N1" s="130"/>
      <c r="O1" s="130"/>
      <c r="P1" s="130"/>
      <c r="Q1" s="130"/>
      <c r="R1" s="130"/>
      <c r="S1" s="564"/>
      <c r="T1" s="130"/>
      <c r="U1" s="130"/>
    </row>
    <row r="2" spans="1:21" s="133" customFormat="1" ht="15" customHeight="1">
      <c r="A2" s="22"/>
      <c r="B2" s="132"/>
      <c r="C2" s="278"/>
      <c r="D2" s="687" t="s">
        <v>1061</v>
      </c>
      <c r="H2" s="134"/>
      <c r="I2" s="134"/>
      <c r="J2" s="134"/>
      <c r="K2" s="134"/>
      <c r="L2" s="134"/>
      <c r="M2" s="134"/>
      <c r="N2" s="134"/>
      <c r="O2" s="134"/>
      <c r="P2" s="134"/>
      <c r="Q2" s="134"/>
      <c r="R2" s="134"/>
      <c r="S2" s="192"/>
      <c r="T2" s="130"/>
      <c r="U2" s="130"/>
    </row>
    <row r="3" spans="1:21" s="598" customFormat="1" ht="5.0999999999999996" customHeight="1">
      <c r="A3" s="602"/>
      <c r="B3" s="597"/>
      <c r="C3" s="630"/>
      <c r="D3" s="603"/>
      <c r="H3" s="604"/>
      <c r="I3" s="604"/>
      <c r="J3" s="604"/>
      <c r="K3" s="604"/>
      <c r="L3" s="604"/>
      <c r="M3" s="604"/>
      <c r="N3" s="604"/>
      <c r="O3" s="604"/>
      <c r="P3" s="604"/>
      <c r="Q3" s="604"/>
      <c r="R3" s="604"/>
      <c r="S3" s="604"/>
      <c r="T3" s="604"/>
      <c r="U3" s="604"/>
    </row>
    <row r="4" spans="1:21" s="642" customFormat="1" ht="20.100000000000001" customHeight="1">
      <c r="A4" s="640"/>
      <c r="B4" s="641"/>
      <c r="C4" s="663"/>
      <c r="D4" s="643"/>
      <c r="H4" s="601" t="s">
        <v>708</v>
      </c>
      <c r="I4" s="601" t="s">
        <v>728</v>
      </c>
      <c r="J4" s="601" t="s">
        <v>738</v>
      </c>
      <c r="K4" s="601" t="s">
        <v>744</v>
      </c>
      <c r="L4" s="601" t="s">
        <v>745</v>
      </c>
      <c r="M4" s="601" t="s">
        <v>770</v>
      </c>
      <c r="N4" s="601" t="s">
        <v>782</v>
      </c>
      <c r="O4" s="601" t="s">
        <v>789</v>
      </c>
      <c r="P4" s="601" t="s">
        <v>794</v>
      </c>
      <c r="Q4" s="601" t="s">
        <v>787</v>
      </c>
      <c r="R4" s="601" t="s">
        <v>1033</v>
      </c>
      <c r="S4" s="1354" t="s">
        <v>1191</v>
      </c>
      <c r="T4" s="601" t="s">
        <v>5</v>
      </c>
      <c r="U4" s="972" t="s">
        <v>1158</v>
      </c>
    </row>
    <row r="5" spans="1:21" s="133" customFormat="1" ht="12" customHeight="1">
      <c r="A5" s="5"/>
      <c r="B5" s="139"/>
      <c r="C5" s="279"/>
      <c r="H5" s="140"/>
      <c r="I5" s="140"/>
      <c r="J5" s="140"/>
      <c r="K5" s="140"/>
      <c r="L5" s="140"/>
      <c r="M5" s="140"/>
      <c r="N5" s="140"/>
      <c r="O5" s="140"/>
      <c r="P5" s="140"/>
      <c r="Q5" s="140"/>
      <c r="R5" s="140"/>
      <c r="S5" s="140"/>
      <c r="T5" s="141"/>
      <c r="U5" s="141"/>
    </row>
    <row r="6" spans="1:21" s="133" customFormat="1" ht="15" customHeight="1">
      <c r="A6" s="187" t="s">
        <v>58</v>
      </c>
      <c r="B6" s="188"/>
      <c r="C6" s="9"/>
      <c r="D6" s="591" t="s">
        <v>983</v>
      </c>
      <c r="E6" s="47"/>
      <c r="F6" s="465"/>
      <c r="G6" s="465"/>
      <c r="H6" s="280"/>
      <c r="I6" s="280"/>
      <c r="J6" s="280"/>
      <c r="K6" s="280"/>
      <c r="L6" s="280"/>
      <c r="M6" s="280"/>
      <c r="N6" s="280"/>
      <c r="O6" s="280"/>
      <c r="P6" s="280"/>
      <c r="Q6" s="280"/>
      <c r="R6" s="280"/>
      <c r="S6" s="357"/>
      <c r="T6" s="144"/>
      <c r="U6" s="608" t="s">
        <v>81</v>
      </c>
    </row>
    <row r="7" spans="1:21" ht="15" customHeight="1" thickBot="1">
      <c r="A7" s="189"/>
      <c r="B7" s="190"/>
      <c r="C7" s="282"/>
      <c r="D7" s="476"/>
      <c r="E7" s="475" t="s">
        <v>808</v>
      </c>
      <c r="F7" s="283"/>
      <c r="G7" s="283"/>
      <c r="H7" s="283"/>
      <c r="I7" s="283"/>
      <c r="J7" s="283"/>
      <c r="K7" s="283"/>
      <c r="L7" s="283"/>
      <c r="M7" s="1113"/>
      <c r="N7" s="1113"/>
      <c r="O7" s="1113"/>
      <c r="P7" s="1113"/>
      <c r="Q7" s="1113"/>
      <c r="R7" s="1365">
        <v>271</v>
      </c>
      <c r="S7" s="1223">
        <v>340.48500000000001</v>
      </c>
      <c r="T7" s="1231">
        <f>ROUND(S7,0)/ROUND(R7,0)-1</f>
        <v>0.25461254612546136</v>
      </c>
      <c r="U7" s="1225" t="s">
        <v>1105</v>
      </c>
    </row>
    <row r="8" spans="1:21" ht="15" customHeight="1" thickTop="1">
      <c r="A8" s="689" t="s">
        <v>1066</v>
      </c>
      <c r="B8" s="691"/>
      <c r="C8" s="284"/>
      <c r="D8" s="463"/>
      <c r="E8" s="470" t="s">
        <v>1161</v>
      </c>
      <c r="F8" s="465"/>
      <c r="G8" s="465"/>
      <c r="H8" s="285"/>
      <c r="I8" s="285"/>
      <c r="J8" s="285"/>
      <c r="K8" s="285"/>
      <c r="L8" s="285"/>
      <c r="M8" s="943"/>
      <c r="N8" s="943"/>
      <c r="O8" s="943"/>
      <c r="P8" s="943"/>
      <c r="Q8" s="943"/>
      <c r="R8" s="1366">
        <v>275</v>
      </c>
      <c r="S8" s="1224">
        <v>285.09022309900001</v>
      </c>
      <c r="T8" s="1229">
        <f t="shared" ref="T8:T18" si="0">ROUND(S8,0)/ROUND(R8,0)-1</f>
        <v>3.6363636363636376E-2</v>
      </c>
      <c r="U8" s="1165" t="s">
        <v>1105</v>
      </c>
    </row>
    <row r="9" spans="1:21" ht="15" customHeight="1">
      <c r="A9" s="191"/>
      <c r="B9" s="692" t="s">
        <v>1067</v>
      </c>
      <c r="C9" s="284"/>
      <c r="D9" s="463"/>
      <c r="E9" s="465"/>
      <c r="F9" s="465" t="s">
        <v>859</v>
      </c>
      <c r="G9" s="465"/>
      <c r="H9" s="285"/>
      <c r="I9" s="285"/>
      <c r="J9" s="285"/>
      <c r="K9" s="285"/>
      <c r="L9" s="285"/>
      <c r="M9" s="943"/>
      <c r="N9" s="943"/>
      <c r="O9" s="943"/>
      <c r="P9" s="943"/>
      <c r="Q9" s="943"/>
      <c r="R9" s="1366">
        <v>90</v>
      </c>
      <c r="S9" s="1224">
        <v>100.42076928300001</v>
      </c>
      <c r="T9" s="1229">
        <f t="shared" si="0"/>
        <v>0.11111111111111116</v>
      </c>
      <c r="U9" s="1165" t="s">
        <v>1105</v>
      </c>
    </row>
    <row r="10" spans="1:21" ht="15" customHeight="1">
      <c r="A10" s="191"/>
      <c r="B10" s="692" t="s">
        <v>1068</v>
      </c>
      <c r="C10" s="284"/>
      <c r="D10" s="463"/>
      <c r="E10" s="465"/>
      <c r="F10" s="465"/>
      <c r="G10" s="465" t="s">
        <v>860</v>
      </c>
      <c r="H10" s="285"/>
      <c r="I10" s="285"/>
      <c r="J10" s="285"/>
      <c r="K10" s="285"/>
      <c r="L10" s="285"/>
      <c r="M10" s="943"/>
      <c r="N10" s="943"/>
      <c r="O10" s="943"/>
      <c r="P10" s="943"/>
      <c r="Q10" s="943"/>
      <c r="R10" s="1366">
        <v>41.4</v>
      </c>
      <c r="S10" s="1224">
        <v>47.210769283000005</v>
      </c>
      <c r="T10" s="1229">
        <f t="shared" si="0"/>
        <v>0.14634146341463405</v>
      </c>
      <c r="U10" s="1165" t="s">
        <v>1105</v>
      </c>
    </row>
    <row r="11" spans="1:21" ht="15" customHeight="1">
      <c r="A11" s="690"/>
      <c r="B11" s="692" t="s">
        <v>1069</v>
      </c>
      <c r="C11" s="284"/>
      <c r="D11" s="463"/>
      <c r="E11" s="465"/>
      <c r="F11" s="465"/>
      <c r="G11" s="465" t="s">
        <v>861</v>
      </c>
      <c r="H11" s="285"/>
      <c r="I11" s="285"/>
      <c r="J11" s="285"/>
      <c r="K11" s="285"/>
      <c r="L11" s="285"/>
      <c r="M11" s="943"/>
      <c r="N11" s="943"/>
      <c r="O11" s="943"/>
      <c r="P11" s="943"/>
      <c r="Q11" s="943"/>
      <c r="R11" s="1366">
        <v>22.5</v>
      </c>
      <c r="S11" s="1224">
        <v>24.188000000000002</v>
      </c>
      <c r="T11" s="1176">
        <f t="shared" si="0"/>
        <v>4.3478260869565188E-2</v>
      </c>
      <c r="U11" s="1164" t="s">
        <v>1105</v>
      </c>
    </row>
    <row r="12" spans="1:21" ht="15" customHeight="1">
      <c r="A12" s="690"/>
      <c r="B12" s="692" t="s">
        <v>1070</v>
      </c>
      <c r="C12" s="284"/>
      <c r="D12" s="463"/>
      <c r="E12" s="465"/>
      <c r="F12" s="465"/>
      <c r="G12" s="465" t="s">
        <v>862</v>
      </c>
      <c r="H12" s="285"/>
      <c r="I12" s="285"/>
      <c r="J12" s="285"/>
      <c r="K12" s="285"/>
      <c r="L12" s="285"/>
      <c r="M12" s="943"/>
      <c r="N12" s="943"/>
      <c r="O12" s="943"/>
      <c r="P12" s="943"/>
      <c r="Q12" s="943"/>
      <c r="R12" s="1366">
        <v>25.9</v>
      </c>
      <c r="S12" s="1224">
        <v>29.022000000000006</v>
      </c>
      <c r="T12" s="1176">
        <f t="shared" si="0"/>
        <v>0.11538461538461542</v>
      </c>
      <c r="U12" s="1164" t="s">
        <v>1105</v>
      </c>
    </row>
    <row r="13" spans="1:21" ht="15" customHeight="1">
      <c r="A13" s="690"/>
      <c r="B13" s="692" t="s">
        <v>1071</v>
      </c>
      <c r="C13" s="284"/>
      <c r="D13" s="463"/>
      <c r="E13" s="465"/>
      <c r="F13" s="465" t="s">
        <v>822</v>
      </c>
      <c r="G13" s="465"/>
      <c r="H13" s="285"/>
      <c r="I13" s="285"/>
      <c r="J13" s="285"/>
      <c r="K13" s="285"/>
      <c r="L13" s="285"/>
      <c r="M13" s="943"/>
      <c r="N13" s="943"/>
      <c r="O13" s="943"/>
      <c r="P13" s="943"/>
      <c r="Q13" s="943"/>
      <c r="R13" s="1366">
        <v>38.5</v>
      </c>
      <c r="S13" s="1224">
        <v>29.630302176000001</v>
      </c>
      <c r="T13" s="1176">
        <f t="shared" si="0"/>
        <v>-0.23076923076923073</v>
      </c>
      <c r="U13" s="1164" t="s">
        <v>1105</v>
      </c>
    </row>
    <row r="14" spans="1:21" ht="15" customHeight="1">
      <c r="A14" s="690"/>
      <c r="B14" s="921" t="s">
        <v>1072</v>
      </c>
      <c r="C14" s="284"/>
      <c r="D14" s="463"/>
      <c r="E14" s="464"/>
      <c r="F14" s="464" t="s">
        <v>863</v>
      </c>
      <c r="G14" s="464"/>
      <c r="H14" s="452"/>
      <c r="I14" s="452"/>
      <c r="J14" s="452"/>
      <c r="K14" s="452"/>
      <c r="L14" s="452"/>
      <c r="M14" s="947"/>
      <c r="N14" s="947"/>
      <c r="O14" s="947"/>
      <c r="P14" s="947"/>
      <c r="Q14" s="947"/>
      <c r="R14" s="1367">
        <v>146</v>
      </c>
      <c r="S14" s="1294">
        <v>155.03915164</v>
      </c>
      <c r="T14" s="1232">
        <f t="shared" si="0"/>
        <v>6.164383561643838E-2</v>
      </c>
      <c r="U14" s="1226" t="s">
        <v>1105</v>
      </c>
    </row>
    <row r="15" spans="1:21" ht="15" customHeight="1">
      <c r="A15" s="690"/>
      <c r="B15" s="692" t="s">
        <v>1073</v>
      </c>
      <c r="C15" s="284"/>
      <c r="D15" s="463"/>
      <c r="E15" s="477" t="s">
        <v>864</v>
      </c>
      <c r="F15" s="478"/>
      <c r="G15" s="478"/>
      <c r="H15" s="479"/>
      <c r="I15" s="479"/>
      <c r="J15" s="479"/>
      <c r="K15" s="479"/>
      <c r="L15" s="479"/>
      <c r="M15" s="1114"/>
      <c r="N15" s="1114"/>
      <c r="O15" s="1114"/>
      <c r="P15" s="1114"/>
      <c r="Q15" s="1114"/>
      <c r="R15" s="1368">
        <v>56</v>
      </c>
      <c r="S15" s="1362">
        <v>79.725720594999999</v>
      </c>
      <c r="T15" s="1230">
        <f t="shared" si="0"/>
        <v>0.4285714285714286</v>
      </c>
      <c r="U15" s="1227" t="s">
        <v>1105</v>
      </c>
    </row>
    <row r="16" spans="1:21" ht="15" customHeight="1">
      <c r="A16" s="690"/>
      <c r="B16" s="692" t="s">
        <v>1074</v>
      </c>
      <c r="C16" s="284"/>
      <c r="D16" s="463"/>
      <c r="E16" s="477" t="s">
        <v>865</v>
      </c>
      <c r="F16" s="478"/>
      <c r="G16" s="478"/>
      <c r="H16" s="479"/>
      <c r="I16" s="479"/>
      <c r="J16" s="479"/>
      <c r="K16" s="479"/>
      <c r="L16" s="479"/>
      <c r="M16" s="1114"/>
      <c r="N16" s="1114"/>
      <c r="O16" s="1114"/>
      <c r="P16" s="1114"/>
      <c r="Q16" s="1114"/>
      <c r="R16" s="1368">
        <v>84.1</v>
      </c>
      <c r="S16" s="1362">
        <v>50.587138796000019</v>
      </c>
      <c r="T16" s="1230">
        <f t="shared" si="0"/>
        <v>-0.3928571428571429</v>
      </c>
      <c r="U16" s="1227" t="s">
        <v>1105</v>
      </c>
    </row>
    <row r="17" spans="1:26" ht="15" customHeight="1">
      <c r="A17" s="690"/>
      <c r="B17" s="692" t="s">
        <v>1075</v>
      </c>
      <c r="C17" s="284"/>
      <c r="D17" s="463"/>
      <c r="E17" s="477" t="s">
        <v>1213</v>
      </c>
      <c r="F17" s="478"/>
      <c r="G17" s="478"/>
      <c r="H17" s="480"/>
      <c r="I17" s="480"/>
      <c r="J17" s="480"/>
      <c r="K17" s="480"/>
      <c r="L17" s="480"/>
      <c r="M17" s="1115"/>
      <c r="N17" s="1115"/>
      <c r="O17" s="1115"/>
      <c r="P17" s="1115"/>
      <c r="Q17" s="1114"/>
      <c r="R17" s="1368">
        <v>21.2</v>
      </c>
      <c r="S17" s="1362">
        <v>74.341623956000007</v>
      </c>
      <c r="T17" s="1230" t="s">
        <v>1324</v>
      </c>
      <c r="U17" s="1227" t="s">
        <v>1105</v>
      </c>
    </row>
    <row r="18" spans="1:26" ht="15" customHeight="1" thickBot="1">
      <c r="A18" s="690"/>
      <c r="B18" s="692" t="s">
        <v>1076</v>
      </c>
      <c r="C18" s="284"/>
      <c r="D18" s="463"/>
      <c r="E18" s="481" t="s">
        <v>1162</v>
      </c>
      <c r="F18" s="482"/>
      <c r="G18" s="482"/>
      <c r="H18" s="483"/>
      <c r="I18" s="483"/>
      <c r="J18" s="483"/>
      <c r="K18" s="483"/>
      <c r="L18" s="483"/>
      <c r="M18" s="1116"/>
      <c r="N18" s="1116"/>
      <c r="O18" s="1116"/>
      <c r="P18" s="1116"/>
      <c r="Q18" s="955"/>
      <c r="R18" s="1369">
        <v>-165</v>
      </c>
      <c r="S18" s="1363">
        <v>-149.25970644600002</v>
      </c>
      <c r="T18" s="1177">
        <f t="shared" si="0"/>
        <v>-9.6969696969696928E-2</v>
      </c>
      <c r="U18" s="1170" t="s">
        <v>1105</v>
      </c>
    </row>
    <row r="19" spans="1:26" ht="15" customHeight="1">
      <c r="A19" s="191"/>
      <c r="B19" s="692" t="s">
        <v>1077</v>
      </c>
      <c r="C19" s="284"/>
      <c r="D19" s="47"/>
      <c r="E19" s="181"/>
      <c r="F19" s="181"/>
      <c r="G19" s="287"/>
      <c r="H19" s="286"/>
      <c r="I19" s="286"/>
      <c r="J19" s="286"/>
      <c r="K19" s="286"/>
      <c r="L19" s="286"/>
      <c r="M19" s="286"/>
      <c r="N19" s="286"/>
      <c r="O19" s="286"/>
      <c r="P19" s="286"/>
      <c r="Q19" s="286"/>
      <c r="R19" s="286"/>
      <c r="S19" s="286"/>
      <c r="T19" s="286"/>
      <c r="U19" s="286"/>
    </row>
    <row r="20" spans="1:26" ht="15" customHeight="1">
      <c r="A20" s="690"/>
      <c r="B20" s="692" t="s">
        <v>1078</v>
      </c>
      <c r="C20" s="282"/>
      <c r="D20" s="591" t="s">
        <v>1261</v>
      </c>
      <c r="E20" s="47"/>
      <c r="F20" s="465"/>
      <c r="G20" s="465"/>
      <c r="H20" s="293"/>
      <c r="I20" s="293"/>
      <c r="J20" s="293"/>
      <c r="K20" s="293"/>
      <c r="L20" s="293"/>
      <c r="M20" s="293"/>
      <c r="N20" s="293"/>
      <c r="O20" s="293"/>
      <c r="P20" s="293"/>
      <c r="Q20" s="293"/>
      <c r="R20" s="293"/>
      <c r="S20" s="293"/>
      <c r="T20" s="484"/>
      <c r="U20" s="608" t="s">
        <v>81</v>
      </c>
    </row>
    <row r="21" spans="1:26" ht="15" customHeight="1" thickBot="1">
      <c r="A21" s="690"/>
      <c r="B21" s="692" t="s">
        <v>1079</v>
      </c>
      <c r="C21" s="284"/>
      <c r="D21" s="463"/>
      <c r="E21" s="475" t="s">
        <v>808</v>
      </c>
      <c r="F21" s="283"/>
      <c r="G21" s="283"/>
      <c r="H21" s="283"/>
      <c r="I21" s="283"/>
      <c r="J21" s="283"/>
      <c r="K21" s="283"/>
      <c r="L21" s="283"/>
      <c r="M21" s="833">
        <v>316.06450748899999</v>
      </c>
      <c r="N21" s="833">
        <v>266.07627912100008</v>
      </c>
      <c r="O21" s="833">
        <v>235.76827811499982</v>
      </c>
      <c r="P21" s="833">
        <v>244.04932653200001</v>
      </c>
      <c r="Q21" s="833">
        <v>1061.9583912569999</v>
      </c>
      <c r="R21" s="1388">
        <v>268.54993759900003</v>
      </c>
      <c r="S21" s="1431">
        <v>336.91155799600006</v>
      </c>
      <c r="T21" s="1231">
        <f>ROUND(S21,0)/ROUND(R21,0)-1</f>
        <v>0.25278810408921926</v>
      </c>
      <c r="U21" s="1231">
        <f>ROUND(S21,0)/ROUND(N21,0)-1</f>
        <v>0.26691729323308278</v>
      </c>
      <c r="V21" s="1078"/>
      <c r="Y21" s="1353"/>
    </row>
    <row r="22" spans="1:26" ht="15" customHeight="1" thickTop="1">
      <c r="A22" s="690"/>
      <c r="B22" s="692" t="s">
        <v>1080</v>
      </c>
      <c r="C22" s="284"/>
      <c r="D22" s="463"/>
      <c r="E22" s="470" t="s">
        <v>1163</v>
      </c>
      <c r="F22" s="465"/>
      <c r="G22" s="465"/>
      <c r="H22" s="285"/>
      <c r="I22" s="285"/>
      <c r="J22" s="285"/>
      <c r="K22" s="285"/>
      <c r="L22" s="285"/>
      <c r="M22" s="834">
        <v>293.81123519099998</v>
      </c>
      <c r="N22" s="834">
        <v>284.98036234</v>
      </c>
      <c r="O22" s="834">
        <v>252.666911981</v>
      </c>
      <c r="P22" s="834">
        <v>238.37531010600003</v>
      </c>
      <c r="Q22" s="834">
        <v>1069.833819618</v>
      </c>
      <c r="R22" s="1185">
        <v>268.853223958</v>
      </c>
      <c r="S22" s="1432">
        <v>280.29266309500002</v>
      </c>
      <c r="T22" s="1229">
        <f t="shared" ref="T22:T32" si="1">ROUND(S22,0)/ROUND(R22,0)-1</f>
        <v>4.0892193308550207E-2</v>
      </c>
      <c r="U22" s="1229">
        <f t="shared" ref="U22:U32" si="2">ROUND(S22,0)/ROUND(N22,0)-1</f>
        <v>-1.7543859649122862E-2</v>
      </c>
      <c r="V22" s="1078"/>
      <c r="Y22" s="1353"/>
    </row>
    <row r="23" spans="1:26" ht="15" customHeight="1">
      <c r="A23" s="690"/>
      <c r="B23" s="692" t="s">
        <v>1081</v>
      </c>
      <c r="C23" s="284"/>
      <c r="D23" s="463"/>
      <c r="E23" s="465"/>
      <c r="F23" s="465" t="s">
        <v>859</v>
      </c>
      <c r="G23" s="465"/>
      <c r="H23" s="285"/>
      <c r="I23" s="285"/>
      <c r="J23" s="285"/>
      <c r="K23" s="285"/>
      <c r="L23" s="285"/>
      <c r="M23" s="834">
        <v>96.820052515</v>
      </c>
      <c r="N23" s="834">
        <v>90.686448987999995</v>
      </c>
      <c r="O23" s="834">
        <v>86.370874459000007</v>
      </c>
      <c r="P23" s="834">
        <v>74.691407034999997</v>
      </c>
      <c r="Q23" s="834">
        <v>348.56878299699997</v>
      </c>
      <c r="R23" s="1185">
        <v>88.649169719</v>
      </c>
      <c r="S23" s="1432">
        <v>100.233524493</v>
      </c>
      <c r="T23" s="1229">
        <f t="shared" si="1"/>
        <v>0.12359550561797761</v>
      </c>
      <c r="U23" s="1229">
        <f t="shared" si="2"/>
        <v>9.8901098901098994E-2</v>
      </c>
      <c r="V23" s="1078"/>
      <c r="W23" s="1078"/>
      <c r="X23" s="1078"/>
      <c r="Y23" s="1353"/>
      <c r="Z23" s="971"/>
    </row>
    <row r="24" spans="1:26" ht="15" customHeight="1">
      <c r="A24" s="690"/>
      <c r="B24" s="692" t="s">
        <v>1082</v>
      </c>
      <c r="C24" s="284"/>
      <c r="D24" s="463"/>
      <c r="E24" s="465"/>
      <c r="F24" s="465"/>
      <c r="G24" s="465" t="s">
        <v>860</v>
      </c>
      <c r="H24" s="285"/>
      <c r="I24" s="285"/>
      <c r="J24" s="285"/>
      <c r="K24" s="285"/>
      <c r="L24" s="285"/>
      <c r="M24" s="834">
        <v>49.320052515</v>
      </c>
      <c r="N24" s="834">
        <v>48.886448987999998</v>
      </c>
      <c r="O24" s="834">
        <v>43.270874458999998</v>
      </c>
      <c r="P24" s="834">
        <v>33.691407034999997</v>
      </c>
      <c r="Q24" s="834">
        <v>175.16878299699999</v>
      </c>
      <c r="R24" s="1401">
        <v>41.241635993000003</v>
      </c>
      <c r="S24" s="1432">
        <v>47.024524493000001</v>
      </c>
      <c r="T24" s="1229">
        <f t="shared" si="1"/>
        <v>0.14634146341463405</v>
      </c>
      <c r="U24" s="1229">
        <f t="shared" si="2"/>
        <v>-4.081632653061229E-2</v>
      </c>
      <c r="V24" s="834"/>
      <c r="W24" s="834"/>
      <c r="X24" s="834"/>
      <c r="Y24" s="1353"/>
    </row>
    <row r="25" spans="1:26" ht="15" customHeight="1">
      <c r="A25" s="690"/>
      <c r="B25" s="692" t="s">
        <v>1247</v>
      </c>
      <c r="C25" s="284"/>
      <c r="D25" s="463"/>
      <c r="E25" s="465"/>
      <c r="F25" s="465"/>
      <c r="G25" s="465" t="s">
        <v>861</v>
      </c>
      <c r="H25" s="285"/>
      <c r="I25" s="285"/>
      <c r="J25" s="285"/>
      <c r="K25" s="285"/>
      <c r="L25" s="285"/>
      <c r="M25" s="834">
        <v>22.5</v>
      </c>
      <c r="N25" s="834">
        <v>20.799999999999997</v>
      </c>
      <c r="O25" s="834">
        <v>23.100000000000009</v>
      </c>
      <c r="P25" s="834">
        <v>19</v>
      </c>
      <c r="Q25" s="834">
        <v>85.4</v>
      </c>
      <c r="R25" s="1185">
        <v>21.507533725999998</v>
      </c>
      <c r="S25" s="1432">
        <v>24.187000000000001</v>
      </c>
      <c r="T25" s="1176">
        <f t="shared" si="1"/>
        <v>9.0909090909090828E-2</v>
      </c>
      <c r="U25" s="1176">
        <f t="shared" si="2"/>
        <v>0.14285714285714279</v>
      </c>
      <c r="V25" s="834"/>
      <c r="W25" s="834"/>
      <c r="X25" s="834"/>
      <c r="Y25" s="1353"/>
    </row>
    <row r="26" spans="1:26" ht="15" customHeight="1">
      <c r="A26" s="690"/>
      <c r="B26" s="692" t="s">
        <v>1083</v>
      </c>
      <c r="C26" s="284"/>
      <c r="D26" s="463"/>
      <c r="E26" s="465"/>
      <c r="F26" s="465"/>
      <c r="G26" s="465" t="s">
        <v>862</v>
      </c>
      <c r="H26" s="285"/>
      <c r="I26" s="285"/>
      <c r="J26" s="285"/>
      <c r="K26" s="285"/>
      <c r="L26" s="285"/>
      <c r="M26" s="834">
        <v>25.1</v>
      </c>
      <c r="N26" s="834">
        <v>21.299999999999997</v>
      </c>
      <c r="O26" s="834">
        <v>20.100000000000001</v>
      </c>
      <c r="P26" s="834">
        <v>21.546999999999997</v>
      </c>
      <c r="Q26" s="834">
        <v>88</v>
      </c>
      <c r="R26" s="1185">
        <v>25.9</v>
      </c>
      <c r="S26" s="1432">
        <v>29.022000000000006</v>
      </c>
      <c r="T26" s="1176">
        <f t="shared" si="1"/>
        <v>0.11538461538461542</v>
      </c>
      <c r="U26" s="1176">
        <f t="shared" si="2"/>
        <v>0.38095238095238093</v>
      </c>
      <c r="V26" s="834"/>
      <c r="W26" s="834"/>
      <c r="X26" s="834"/>
      <c r="Y26" s="1353"/>
    </row>
    <row r="27" spans="1:26" ht="15" customHeight="1">
      <c r="A27" s="189"/>
      <c r="B27" s="153"/>
      <c r="C27" s="284"/>
      <c r="D27" s="463"/>
      <c r="E27" s="465"/>
      <c r="F27" s="465" t="s">
        <v>822</v>
      </c>
      <c r="G27" s="465"/>
      <c r="H27" s="285"/>
      <c r="I27" s="285"/>
      <c r="J27" s="285"/>
      <c r="K27" s="285"/>
      <c r="L27" s="285"/>
      <c r="M27" s="834">
        <v>50.776650003</v>
      </c>
      <c r="N27" s="834">
        <v>57.161527680000006</v>
      </c>
      <c r="O27" s="834">
        <v>33.936983546000008</v>
      </c>
      <c r="P27" s="858">
        <v>28.217059262999982</v>
      </c>
      <c r="Q27" s="834">
        <v>170.092220492</v>
      </c>
      <c r="R27" s="1185">
        <v>37.076632349</v>
      </c>
      <c r="S27" s="1432">
        <v>27.762719694999994</v>
      </c>
      <c r="T27" s="1176">
        <f t="shared" si="1"/>
        <v>-0.2432432432432432</v>
      </c>
      <c r="U27" s="1176">
        <f t="shared" si="2"/>
        <v>-0.50877192982456143</v>
      </c>
      <c r="V27" s="1078"/>
      <c r="Y27" s="1353"/>
    </row>
    <row r="28" spans="1:26" ht="15" customHeight="1">
      <c r="A28" s="189"/>
      <c r="B28" s="153"/>
      <c r="C28" s="284"/>
      <c r="D28" s="463"/>
      <c r="E28" s="464"/>
      <c r="F28" s="464" t="s">
        <v>863</v>
      </c>
      <c r="G28" s="464"/>
      <c r="H28" s="452"/>
      <c r="I28" s="452"/>
      <c r="J28" s="452"/>
      <c r="K28" s="452"/>
      <c r="L28" s="452"/>
      <c r="M28" s="835">
        <v>146</v>
      </c>
      <c r="N28" s="835">
        <v>137</v>
      </c>
      <c r="O28" s="835">
        <v>133</v>
      </c>
      <c r="P28" s="835">
        <v>136</v>
      </c>
      <c r="Q28" s="835">
        <v>551.17281612900001</v>
      </c>
      <c r="R28" s="1435">
        <v>143.12742189000002</v>
      </c>
      <c r="S28" s="1433">
        <v>152.29641890700003</v>
      </c>
      <c r="T28" s="1232">
        <f t="shared" si="1"/>
        <v>6.2937062937062915E-2</v>
      </c>
      <c r="U28" s="1232">
        <f t="shared" si="2"/>
        <v>0.10948905109489049</v>
      </c>
      <c r="V28" s="1078"/>
      <c r="W28" s="1078"/>
      <c r="X28" s="1078"/>
      <c r="Y28" s="1353"/>
    </row>
    <row r="29" spans="1:26" ht="15" customHeight="1">
      <c r="A29" s="189"/>
      <c r="B29" s="153"/>
      <c r="C29" s="284"/>
      <c r="D29" s="463"/>
      <c r="E29" s="477" t="s">
        <v>864</v>
      </c>
      <c r="F29" s="478"/>
      <c r="G29" s="478"/>
      <c r="H29" s="479"/>
      <c r="I29" s="479"/>
      <c r="J29" s="479"/>
      <c r="K29" s="479"/>
      <c r="L29" s="479"/>
      <c r="M29" s="840">
        <v>89.203859702000003</v>
      </c>
      <c r="N29" s="840">
        <v>92.075529323999987</v>
      </c>
      <c r="O29" s="840">
        <v>93.255745752999985</v>
      </c>
      <c r="P29" s="840">
        <v>35.898123318000046</v>
      </c>
      <c r="Q29" s="840">
        <v>310.43325809700002</v>
      </c>
      <c r="R29" s="1399">
        <v>55.999111626999998</v>
      </c>
      <c r="S29" s="1434">
        <v>80.243385022000012</v>
      </c>
      <c r="T29" s="1230">
        <f t="shared" si="1"/>
        <v>0.4285714285714286</v>
      </c>
      <c r="U29" s="1230">
        <f t="shared" si="2"/>
        <v>-0.13043478260869568</v>
      </c>
      <c r="V29" s="1078"/>
      <c r="Y29" s="1353"/>
    </row>
    <row r="30" spans="1:26" ht="15" customHeight="1">
      <c r="A30" s="7"/>
      <c r="B30" s="153"/>
      <c r="C30" s="284"/>
      <c r="D30" s="463"/>
      <c r="E30" s="477" t="s">
        <v>865</v>
      </c>
      <c r="F30" s="478"/>
      <c r="G30" s="478"/>
      <c r="H30" s="479"/>
      <c r="I30" s="479"/>
      <c r="J30" s="479"/>
      <c r="K30" s="479"/>
      <c r="L30" s="479"/>
      <c r="M30" s="840">
        <v>71.630185850999993</v>
      </c>
      <c r="N30" s="840">
        <v>51.053925170000014</v>
      </c>
      <c r="O30" s="840">
        <v>41.418372756999986</v>
      </c>
      <c r="P30" s="840">
        <v>59.04258882100001</v>
      </c>
      <c r="Q30" s="840">
        <v>223.145072599</v>
      </c>
      <c r="R30" s="1399">
        <v>83.896588303000001</v>
      </c>
      <c r="S30" s="1434">
        <v>49.567478944999991</v>
      </c>
      <c r="T30" s="1230">
        <f t="shared" si="1"/>
        <v>-0.40476190476190477</v>
      </c>
      <c r="U30" s="1230">
        <f t="shared" si="2"/>
        <v>-1.9607843137254943E-2</v>
      </c>
      <c r="V30" s="1078"/>
      <c r="Y30" s="1353"/>
    </row>
    <row r="31" spans="1:26" ht="15" customHeight="1">
      <c r="A31" s="7"/>
      <c r="B31" s="153"/>
      <c r="C31" s="284"/>
      <c r="D31" s="463"/>
      <c r="E31" s="477" t="s">
        <v>1260</v>
      </c>
      <c r="F31" s="478"/>
      <c r="G31" s="478"/>
      <c r="H31" s="480"/>
      <c r="I31" s="480"/>
      <c r="J31" s="480"/>
      <c r="K31" s="480"/>
      <c r="L31" s="480"/>
      <c r="M31" s="898">
        <v>23.891494253000001</v>
      </c>
      <c r="N31" s="898">
        <v>9.627798760000001</v>
      </c>
      <c r="O31" s="898">
        <v>9.7437016429999943</v>
      </c>
      <c r="P31" s="898">
        <v>36.658355008000008</v>
      </c>
      <c r="Q31" s="840">
        <v>79.921349664000005</v>
      </c>
      <c r="R31" s="1399">
        <v>21.193500890999999</v>
      </c>
      <c r="S31" s="1434">
        <v>74.341623956000007</v>
      </c>
      <c r="T31" s="1230" t="s">
        <v>1324</v>
      </c>
      <c r="U31" s="1230" t="s">
        <v>1324</v>
      </c>
      <c r="V31" s="1078"/>
      <c r="Y31" s="1353"/>
    </row>
    <row r="32" spans="1:26" ht="15" customHeight="1" thickBot="1">
      <c r="A32" s="7"/>
      <c r="B32" s="153"/>
      <c r="C32" s="131"/>
      <c r="D32" s="463"/>
      <c r="E32" s="481" t="s">
        <v>1162</v>
      </c>
      <c r="F32" s="482"/>
      <c r="G32" s="482"/>
      <c r="H32" s="483"/>
      <c r="I32" s="483"/>
      <c r="J32" s="483"/>
      <c r="K32" s="483"/>
      <c r="L32" s="483"/>
      <c r="M32" s="896">
        <v>-162.47226750799999</v>
      </c>
      <c r="N32" s="896">
        <v>-171.66133647299998</v>
      </c>
      <c r="O32" s="896">
        <v>-161.31645401900005</v>
      </c>
      <c r="P32" s="896">
        <v>-125.92505072100005</v>
      </c>
      <c r="Q32" s="897">
        <v>-621.37510872100006</v>
      </c>
      <c r="R32" s="897">
        <v>-161.39248718000002</v>
      </c>
      <c r="S32" s="1364">
        <v>-147.53359302199996</v>
      </c>
      <c r="T32" s="1177">
        <f t="shared" si="1"/>
        <v>-8.0745341614906874E-2</v>
      </c>
      <c r="U32" s="1177">
        <f t="shared" si="2"/>
        <v>-0.13953488372093026</v>
      </c>
      <c r="V32" s="1078"/>
      <c r="Y32" s="1353"/>
    </row>
    <row r="33" spans="1:25" ht="15" customHeight="1" thickTop="1">
      <c r="A33" s="7"/>
      <c r="B33" s="153"/>
      <c r="C33" s="131"/>
      <c r="D33" s="290"/>
      <c r="E33" s="290"/>
      <c r="F33" s="290"/>
      <c r="G33" s="291"/>
      <c r="H33" s="292"/>
      <c r="I33" s="292"/>
      <c r="J33" s="292"/>
      <c r="K33" s="292"/>
      <c r="L33" s="292"/>
      <c r="M33" s="293"/>
      <c r="N33" s="293"/>
      <c r="O33" s="293"/>
      <c r="P33" s="293"/>
      <c r="Q33" s="293"/>
      <c r="R33" s="293"/>
      <c r="S33" s="293"/>
      <c r="T33" s="484"/>
      <c r="U33" s="484"/>
      <c r="Y33" s="1353"/>
    </row>
    <row r="34" spans="1:25" ht="15" customHeight="1">
      <c r="A34" s="7"/>
      <c r="B34" s="153"/>
      <c r="C34" s="131"/>
      <c r="H34" s="131"/>
      <c r="I34" s="131"/>
      <c r="J34" s="131"/>
      <c r="K34" s="131"/>
      <c r="L34" s="131"/>
      <c r="M34" s="131"/>
      <c r="N34" s="131"/>
      <c r="O34" s="131"/>
      <c r="P34" s="131"/>
      <c r="Q34" s="133"/>
      <c r="R34" s="133"/>
      <c r="S34" s="373"/>
      <c r="T34" s="133"/>
      <c r="U34" s="133"/>
      <c r="W34" s="1228"/>
      <c r="Y34" s="1353"/>
    </row>
    <row r="35" spans="1:25" ht="15" customHeight="1">
      <c r="A35" s="7"/>
      <c r="B35" s="153"/>
      <c r="C35" s="131"/>
      <c r="H35" s="131"/>
      <c r="I35" s="131"/>
      <c r="J35" s="131"/>
      <c r="K35" s="131"/>
      <c r="L35" s="131"/>
      <c r="M35" s="131"/>
      <c r="N35" s="131"/>
      <c r="O35" s="131"/>
      <c r="P35" s="131"/>
      <c r="Q35" s="133"/>
      <c r="R35" s="133"/>
      <c r="S35" s="373"/>
      <c r="T35" s="133"/>
      <c r="U35" s="133"/>
    </row>
    <row r="36" spans="1:25" ht="15" customHeight="1">
      <c r="A36" s="7"/>
      <c r="B36" s="153"/>
      <c r="C36" s="131"/>
      <c r="H36" s="131"/>
      <c r="I36" s="131"/>
      <c r="J36" s="131"/>
      <c r="K36" s="131"/>
      <c r="L36" s="131"/>
      <c r="M36" s="131"/>
      <c r="N36" s="131"/>
      <c r="O36" s="131"/>
      <c r="P36" s="131"/>
      <c r="Q36" s="133"/>
      <c r="R36" s="133"/>
      <c r="S36" s="373"/>
      <c r="T36" s="133"/>
      <c r="U36" s="312">
        <v>10</v>
      </c>
    </row>
    <row r="37" spans="1:25" ht="15" customHeight="1">
      <c r="A37" s="7"/>
      <c r="B37" s="153"/>
      <c r="C37" s="131"/>
      <c r="H37" s="131"/>
      <c r="I37" s="131"/>
      <c r="J37" s="131"/>
      <c r="K37" s="131"/>
      <c r="L37" s="131"/>
      <c r="M37" s="131"/>
      <c r="N37" s="131"/>
      <c r="O37" s="131"/>
      <c r="P37" s="131"/>
      <c r="Q37" s="131"/>
      <c r="R37" s="131"/>
      <c r="S37" s="298"/>
      <c r="T37" s="131"/>
      <c r="U37" s="131"/>
    </row>
    <row r="38" spans="1:25" ht="15" customHeight="1">
      <c r="A38" s="7"/>
      <c r="B38" s="153"/>
      <c r="C38" s="131"/>
      <c r="H38" s="131"/>
      <c r="I38" s="131"/>
      <c r="J38" s="131"/>
      <c r="K38" s="131"/>
      <c r="L38" s="131"/>
      <c r="M38" s="131"/>
      <c r="N38" s="131"/>
      <c r="O38" s="131"/>
      <c r="P38" s="131"/>
      <c r="Q38" s="131"/>
      <c r="R38" s="131"/>
      <c r="S38" s="298"/>
      <c r="T38" s="131"/>
      <c r="U38" s="131"/>
    </row>
    <row r="39" spans="1:25" ht="15" customHeight="1">
      <c r="A39" s="7"/>
      <c r="B39" s="153"/>
      <c r="C39" s="131"/>
      <c r="H39" s="131"/>
      <c r="I39" s="131"/>
      <c r="J39" s="131"/>
      <c r="K39" s="131"/>
      <c r="L39" s="131"/>
      <c r="M39" s="131"/>
      <c r="N39" s="131"/>
      <c r="O39" s="131"/>
      <c r="P39" s="131"/>
      <c r="Q39" s="131"/>
      <c r="R39" s="131"/>
      <c r="S39" s="298"/>
      <c r="T39" s="131"/>
      <c r="U39" s="131"/>
    </row>
    <row r="40" spans="1:25" ht="15" customHeight="1">
      <c r="A40" s="7"/>
      <c r="B40" s="153"/>
      <c r="C40" s="131"/>
      <c r="H40" s="131"/>
      <c r="I40" s="131"/>
      <c r="J40" s="131"/>
      <c r="K40" s="131"/>
      <c r="L40" s="131"/>
      <c r="M40" s="131"/>
      <c r="N40" s="131"/>
      <c r="O40" s="131"/>
      <c r="P40" s="131"/>
      <c r="Q40" s="131"/>
      <c r="R40" s="131"/>
      <c r="S40" s="298"/>
      <c r="T40" s="131"/>
      <c r="U40" s="131"/>
    </row>
    <row r="41" spans="1:25" ht="15" customHeight="1">
      <c r="A41" s="7"/>
      <c r="B41" s="153"/>
      <c r="C41" s="131"/>
      <c r="H41" s="131"/>
      <c r="I41" s="131"/>
      <c r="J41" s="131"/>
      <c r="K41" s="131"/>
      <c r="L41" s="131"/>
      <c r="M41" s="131"/>
      <c r="N41" s="131"/>
      <c r="O41" s="131"/>
      <c r="P41" s="131"/>
      <c r="Q41" s="131"/>
      <c r="R41" s="131"/>
      <c r="S41" s="298"/>
      <c r="T41" s="131"/>
      <c r="U41" s="131"/>
    </row>
    <row r="42" spans="1:25" ht="15" customHeight="1">
      <c r="A42" s="7"/>
      <c r="B42" s="153"/>
      <c r="C42" s="131"/>
      <c r="H42" s="131"/>
      <c r="I42" s="131"/>
      <c r="J42" s="131"/>
      <c r="K42" s="131"/>
      <c r="L42" s="131"/>
      <c r="M42" s="131"/>
      <c r="N42" s="131"/>
      <c r="O42" s="131"/>
      <c r="P42" s="131"/>
      <c r="Q42" s="131"/>
      <c r="R42" s="131"/>
      <c r="S42" s="298"/>
      <c r="T42" s="131"/>
      <c r="U42" s="131"/>
    </row>
    <row r="43" spans="1:25" ht="15" customHeight="1">
      <c r="A43" s="7"/>
      <c r="B43" s="150"/>
      <c r="C43" s="131"/>
      <c r="H43" s="131"/>
      <c r="I43" s="131"/>
      <c r="J43" s="131"/>
      <c r="K43" s="131"/>
      <c r="L43" s="131"/>
      <c r="M43" s="131"/>
      <c r="N43" s="131"/>
      <c r="O43" s="131"/>
      <c r="P43" s="131"/>
      <c r="Q43" s="131"/>
      <c r="R43" s="131"/>
      <c r="S43" s="298"/>
      <c r="T43" s="131"/>
      <c r="U43" s="131"/>
    </row>
    <row r="44" spans="1:25">
      <c r="C44" s="131"/>
      <c r="H44" s="131"/>
      <c r="I44" s="131"/>
      <c r="J44" s="131"/>
      <c r="K44" s="131"/>
      <c r="L44" s="131"/>
      <c r="M44" s="131"/>
      <c r="N44" s="131"/>
      <c r="O44" s="131"/>
      <c r="P44" s="131"/>
      <c r="Q44" s="131"/>
      <c r="R44" s="131"/>
      <c r="S44" s="298"/>
      <c r="T44" s="131"/>
      <c r="U44" s="131"/>
    </row>
    <row r="45" spans="1:25">
      <c r="C45" s="296"/>
      <c r="H45" s="131"/>
      <c r="I45" s="131"/>
      <c r="J45" s="131"/>
      <c r="K45" s="131"/>
      <c r="L45" s="131"/>
      <c r="M45" s="131"/>
      <c r="N45" s="131"/>
      <c r="O45" s="131"/>
      <c r="P45" s="131"/>
      <c r="Q45" s="131"/>
      <c r="R45" s="131"/>
      <c r="S45" s="298"/>
      <c r="T45" s="131"/>
      <c r="U45" s="131"/>
    </row>
    <row r="46" spans="1:25">
      <c r="H46" s="131"/>
      <c r="I46" s="131"/>
      <c r="J46" s="131"/>
      <c r="K46" s="131"/>
      <c r="L46" s="131"/>
      <c r="M46" s="131"/>
      <c r="N46" s="131"/>
      <c r="O46" s="131"/>
      <c r="P46" s="131"/>
      <c r="Q46" s="131"/>
      <c r="R46" s="131"/>
      <c r="S46" s="298"/>
      <c r="T46" s="131"/>
      <c r="U46" s="131"/>
    </row>
    <row r="47" spans="1:25">
      <c r="H47" s="131"/>
      <c r="I47" s="131"/>
      <c r="J47" s="131"/>
      <c r="K47" s="131"/>
      <c r="L47" s="131"/>
      <c r="M47" s="131"/>
      <c r="N47" s="131"/>
      <c r="O47" s="131"/>
      <c r="P47" s="131"/>
      <c r="Q47" s="131"/>
      <c r="R47" s="131"/>
      <c r="S47" s="298"/>
      <c r="T47" s="131"/>
      <c r="U47" s="131"/>
    </row>
    <row r="48" spans="1:25">
      <c r="H48" s="131"/>
      <c r="I48" s="131"/>
      <c r="J48" s="131"/>
      <c r="K48" s="131"/>
      <c r="L48" s="131"/>
      <c r="M48" s="131"/>
      <c r="N48" s="131"/>
      <c r="O48" s="131"/>
      <c r="P48" s="131"/>
      <c r="Q48" s="131"/>
      <c r="R48" s="131"/>
      <c r="S48" s="298"/>
      <c r="T48" s="131"/>
      <c r="U48" s="131"/>
    </row>
    <row r="49" spans="4:21">
      <c r="H49" s="131"/>
      <c r="I49" s="131"/>
      <c r="J49" s="131"/>
      <c r="K49" s="131"/>
      <c r="L49" s="131"/>
      <c r="M49" s="131"/>
      <c r="N49" s="131"/>
      <c r="O49" s="131"/>
      <c r="P49" s="131"/>
      <c r="Q49" s="131"/>
      <c r="R49" s="131"/>
      <c r="S49" s="298"/>
      <c r="T49" s="131"/>
      <c r="U49" s="131"/>
    </row>
    <row r="50" spans="4:21">
      <c r="H50" s="131"/>
      <c r="I50" s="131"/>
      <c r="J50" s="131"/>
      <c r="K50" s="131"/>
      <c r="L50" s="131"/>
      <c r="M50" s="131"/>
      <c r="N50" s="131"/>
      <c r="O50" s="131"/>
      <c r="P50" s="131"/>
      <c r="Q50" s="131"/>
      <c r="R50" s="131"/>
      <c r="S50" s="298"/>
      <c r="T50" s="131"/>
      <c r="U50" s="131"/>
    </row>
    <row r="51" spans="4:21">
      <c r="H51" s="131"/>
      <c r="I51" s="131"/>
      <c r="J51" s="131"/>
      <c r="K51" s="131"/>
      <c r="L51" s="131"/>
      <c r="M51" s="131"/>
      <c r="N51" s="131"/>
      <c r="O51" s="131"/>
      <c r="P51" s="131"/>
      <c r="Q51" s="131"/>
      <c r="R51" s="131"/>
      <c r="S51" s="298"/>
      <c r="T51" s="131"/>
      <c r="U51" s="131"/>
    </row>
    <row r="52" spans="4:21">
      <c r="H52" s="131"/>
      <c r="I52" s="131"/>
      <c r="J52" s="131"/>
      <c r="K52" s="131"/>
      <c r="L52" s="131"/>
      <c r="M52" s="131"/>
      <c r="N52" s="131"/>
      <c r="O52" s="131"/>
      <c r="P52" s="131"/>
      <c r="Q52" s="131"/>
      <c r="R52" s="131"/>
      <c r="S52" s="298"/>
      <c r="T52" s="131"/>
      <c r="U52" s="131"/>
    </row>
    <row r="53" spans="4:21">
      <c r="H53" s="131"/>
      <c r="I53" s="131"/>
      <c r="J53" s="131"/>
      <c r="K53" s="131"/>
      <c r="L53" s="131"/>
      <c r="M53" s="131"/>
      <c r="N53" s="131"/>
      <c r="O53" s="131"/>
      <c r="P53" s="131"/>
      <c r="Q53" s="131"/>
      <c r="R53" s="131"/>
      <c r="S53" s="298"/>
      <c r="T53" s="131"/>
      <c r="U53" s="131"/>
    </row>
    <row r="54" spans="4:21">
      <c r="H54" s="131"/>
      <c r="I54" s="131"/>
      <c r="J54" s="131"/>
      <c r="K54" s="131"/>
      <c r="L54" s="131"/>
      <c r="M54" s="131"/>
      <c r="N54" s="131"/>
      <c r="O54" s="131"/>
      <c r="P54" s="131"/>
      <c r="Q54" s="131"/>
      <c r="R54" s="131"/>
      <c r="S54" s="298"/>
      <c r="T54" s="131"/>
      <c r="U54" s="131"/>
    </row>
    <row r="55" spans="4:21">
      <c r="H55" s="131"/>
      <c r="I55" s="131"/>
      <c r="J55" s="131"/>
      <c r="K55" s="131"/>
      <c r="L55" s="131"/>
      <c r="M55" s="131"/>
      <c r="N55" s="131"/>
      <c r="O55" s="131"/>
      <c r="P55" s="131"/>
      <c r="Q55" s="131"/>
      <c r="R55" s="131"/>
      <c r="S55" s="298"/>
      <c r="T55" s="131"/>
      <c r="U55" s="131"/>
    </row>
    <row r="56" spans="4:21">
      <c r="H56" s="131"/>
      <c r="I56" s="131"/>
      <c r="J56" s="131"/>
      <c r="K56" s="131"/>
      <c r="L56" s="131"/>
      <c r="M56" s="131"/>
      <c r="N56" s="131"/>
      <c r="O56" s="131"/>
      <c r="P56" s="131"/>
      <c r="Q56" s="131"/>
      <c r="R56" s="131"/>
      <c r="S56" s="298"/>
      <c r="T56" s="186"/>
      <c r="U56" s="186"/>
    </row>
    <row r="57" spans="4:21">
      <c r="D57" s="281"/>
      <c r="E57" s="298"/>
      <c r="F57" s="295"/>
      <c r="G57" s="295"/>
      <c r="H57" s="281"/>
      <c r="I57" s="281"/>
      <c r="J57" s="281"/>
      <c r="K57" s="281"/>
      <c r="L57" s="281"/>
      <c r="M57" s="281"/>
      <c r="N57" s="281"/>
      <c r="O57" s="281"/>
      <c r="P57" s="281"/>
      <c r="Q57" s="281"/>
      <c r="R57" s="281"/>
      <c r="S57" s="295"/>
      <c r="T57" s="186"/>
      <c r="U57" s="186"/>
    </row>
    <row r="58" spans="4:21">
      <c r="D58" s="142"/>
      <c r="E58" s="142"/>
      <c r="F58" s="142"/>
      <c r="G58" s="142"/>
      <c r="H58" s="166"/>
      <c r="I58" s="166"/>
      <c r="J58" s="166"/>
      <c r="K58" s="166"/>
      <c r="L58" s="166"/>
      <c r="M58" s="166"/>
      <c r="N58" s="166"/>
      <c r="O58" s="166"/>
      <c r="P58" s="166"/>
      <c r="Q58" s="166"/>
      <c r="R58" s="166"/>
      <c r="S58" s="321"/>
      <c r="T58" s="169"/>
      <c r="U58" s="169"/>
    </row>
    <row r="59" spans="4:21">
      <c r="D59" s="142"/>
      <c r="E59" s="142"/>
      <c r="F59" s="142"/>
      <c r="G59" s="142"/>
      <c r="H59" s="166"/>
      <c r="I59" s="166"/>
      <c r="J59" s="166"/>
      <c r="K59" s="166"/>
      <c r="L59" s="166"/>
      <c r="M59" s="166"/>
      <c r="N59" s="166"/>
      <c r="O59" s="166"/>
      <c r="P59" s="166"/>
      <c r="Q59" s="166"/>
      <c r="R59" s="166"/>
      <c r="S59" s="321"/>
      <c r="T59" s="142"/>
      <c r="U59" s="142"/>
    </row>
    <row r="60" spans="4:21">
      <c r="D60" s="142"/>
      <c r="E60" s="142"/>
      <c r="F60" s="142"/>
      <c r="G60" s="142"/>
      <c r="H60" s="166"/>
      <c r="I60" s="166"/>
      <c r="J60" s="166"/>
      <c r="K60" s="166"/>
      <c r="L60" s="166"/>
      <c r="M60" s="166"/>
      <c r="N60" s="166"/>
      <c r="O60" s="166"/>
      <c r="P60" s="166"/>
      <c r="Q60" s="166"/>
      <c r="R60" s="166"/>
      <c r="S60" s="321"/>
      <c r="T60" s="166"/>
      <c r="U60" s="166"/>
    </row>
    <row r="61" spans="4:21">
      <c r="D61" s="142"/>
      <c r="E61" s="142"/>
      <c r="F61" s="142"/>
      <c r="G61" s="142"/>
      <c r="H61" s="166"/>
      <c r="I61" s="166"/>
      <c r="J61" s="166"/>
      <c r="K61" s="166"/>
      <c r="L61" s="166"/>
      <c r="M61" s="166"/>
      <c r="N61" s="166"/>
      <c r="O61" s="166"/>
      <c r="P61" s="166"/>
      <c r="Q61" s="166"/>
      <c r="R61" s="166"/>
      <c r="S61" s="321"/>
      <c r="T61" s="166"/>
      <c r="U61" s="166"/>
    </row>
    <row r="62" spans="4:21">
      <c r="D62" s="142"/>
      <c r="E62" s="142"/>
      <c r="F62" s="142"/>
      <c r="G62" s="142"/>
      <c r="H62" s="166"/>
      <c r="I62" s="166"/>
      <c r="J62" s="166"/>
      <c r="K62" s="166"/>
      <c r="L62" s="166"/>
      <c r="M62" s="166"/>
      <c r="N62" s="166"/>
      <c r="O62" s="166"/>
      <c r="P62" s="166"/>
      <c r="Q62" s="166"/>
      <c r="R62" s="166"/>
      <c r="S62" s="321"/>
      <c r="T62" s="166"/>
      <c r="U62" s="166"/>
    </row>
    <row r="63" spans="4:21">
      <c r="D63" s="156"/>
      <c r="E63" s="156"/>
      <c r="F63" s="156"/>
      <c r="G63" s="156"/>
      <c r="H63" s="177"/>
      <c r="I63" s="177"/>
      <c r="J63" s="177"/>
      <c r="K63" s="177"/>
      <c r="L63" s="177"/>
      <c r="M63" s="177"/>
      <c r="N63" s="177"/>
      <c r="O63" s="177"/>
      <c r="P63" s="177"/>
      <c r="Q63" s="177"/>
      <c r="R63" s="177"/>
      <c r="S63" s="177"/>
      <c r="T63" s="176"/>
      <c r="U63" s="176"/>
    </row>
    <row r="64" spans="4:21">
      <c r="H64" s="212"/>
      <c r="I64" s="212"/>
      <c r="J64" s="212"/>
      <c r="K64" s="212"/>
      <c r="L64" s="212"/>
      <c r="M64" s="212"/>
      <c r="N64" s="212"/>
      <c r="O64" s="212"/>
      <c r="P64" s="212"/>
      <c r="Q64" s="212"/>
      <c r="R64" s="212"/>
      <c r="S64" s="212"/>
      <c r="T64" s="299"/>
      <c r="U64" s="299"/>
    </row>
    <row r="65" spans="4:19">
      <c r="D65" s="213"/>
      <c r="E65" s="213"/>
      <c r="F65" s="213"/>
      <c r="G65" s="213"/>
      <c r="H65" s="214"/>
      <c r="I65" s="214"/>
      <c r="J65" s="214"/>
      <c r="K65" s="214"/>
      <c r="L65" s="214"/>
      <c r="M65" s="214"/>
      <c r="N65" s="214"/>
      <c r="O65" s="214"/>
      <c r="P65" s="214"/>
      <c r="Q65" s="214"/>
      <c r="R65" s="214"/>
      <c r="S65" s="263"/>
    </row>
    <row r="120" spans="2:7">
      <c r="G120" s="300"/>
    </row>
    <row r="127" spans="2:7">
      <c r="B127" s="163"/>
    </row>
    <row r="128" spans="2:7">
      <c r="B128" s="163"/>
      <c r="C128" s="163"/>
    </row>
    <row r="129" spans="2:7">
      <c r="B129" s="163"/>
      <c r="C129" s="163"/>
    </row>
    <row r="130" spans="2:7">
      <c r="B130" s="163"/>
      <c r="C130" s="163"/>
    </row>
    <row r="131" spans="2:7">
      <c r="B131" s="163"/>
      <c r="C131" s="163"/>
    </row>
    <row r="132" spans="2:7">
      <c r="B132" s="163"/>
      <c r="C132" s="163"/>
    </row>
    <row r="133" spans="2:7">
      <c r="B133" s="163"/>
      <c r="C133" s="163"/>
    </row>
    <row r="134" spans="2:7">
      <c r="B134" s="163"/>
      <c r="C134" s="163"/>
    </row>
    <row r="135" spans="2:7">
      <c r="B135" s="163"/>
      <c r="C135" s="163"/>
    </row>
    <row r="136" spans="2:7">
      <c r="B136" s="163"/>
      <c r="C136" s="163"/>
    </row>
    <row r="137" spans="2:7">
      <c r="B137" s="163"/>
      <c r="C137" s="163"/>
    </row>
    <row r="138" spans="2:7">
      <c r="B138" s="163"/>
      <c r="C138" s="163"/>
    </row>
    <row r="139" spans="2:7">
      <c r="B139" s="163"/>
      <c r="C139" s="163"/>
    </row>
    <row r="140" spans="2:7">
      <c r="B140" s="163"/>
      <c r="C140" s="163"/>
      <c r="D140" s="163"/>
      <c r="E140" s="163"/>
      <c r="F140" s="163"/>
      <c r="G140" s="163"/>
    </row>
    <row r="141" spans="2:7">
      <c r="B141" s="163"/>
      <c r="C141" s="163"/>
      <c r="D141" s="163"/>
      <c r="E141" s="163"/>
      <c r="F141" s="163"/>
      <c r="G141" s="163"/>
    </row>
    <row r="142" spans="2:7">
      <c r="B142" s="163"/>
      <c r="C142" s="163"/>
      <c r="D142" s="163"/>
      <c r="E142" s="163"/>
      <c r="F142" s="163"/>
      <c r="G142" s="163"/>
    </row>
    <row r="143" spans="2:7">
      <c r="B143" s="163"/>
      <c r="C143" s="163"/>
      <c r="D143" s="163"/>
      <c r="E143" s="163"/>
      <c r="F143" s="163"/>
      <c r="G143" s="163"/>
    </row>
    <row r="144" spans="2:7">
      <c r="B144" s="163"/>
      <c r="C144" s="163"/>
      <c r="D144" s="163"/>
      <c r="E144" s="163"/>
      <c r="F144" s="163"/>
      <c r="G144" s="163"/>
    </row>
    <row r="145" spans="2:7">
      <c r="B145" s="163"/>
      <c r="C145" s="163"/>
      <c r="D145" s="163"/>
      <c r="E145" s="163"/>
      <c r="F145" s="163"/>
      <c r="G145" s="163"/>
    </row>
    <row r="146" spans="2:7">
      <c r="B146" s="163"/>
      <c r="C146" s="163"/>
      <c r="D146" s="163"/>
      <c r="E146" s="163"/>
      <c r="F146" s="163"/>
      <c r="G146" s="163"/>
    </row>
    <row r="147" spans="2:7">
      <c r="B147" s="163"/>
      <c r="C147" s="163"/>
      <c r="D147" s="163"/>
      <c r="E147" s="163"/>
      <c r="F147" s="163"/>
      <c r="G147" s="163"/>
    </row>
    <row r="148" spans="2:7">
      <c r="B148" s="163"/>
      <c r="C148" s="163"/>
      <c r="D148" s="163"/>
      <c r="E148" s="163"/>
      <c r="F148" s="163"/>
      <c r="G148" s="163"/>
    </row>
    <row r="149" spans="2:7">
      <c r="B149" s="163"/>
      <c r="C149" s="163"/>
      <c r="D149" s="163"/>
      <c r="E149" s="163"/>
      <c r="F149" s="163"/>
      <c r="G149" s="163"/>
    </row>
    <row r="150" spans="2:7">
      <c r="B150" s="163"/>
      <c r="C150" s="163"/>
      <c r="D150" s="163"/>
      <c r="E150" s="163"/>
      <c r="F150" s="163"/>
      <c r="G150" s="163"/>
    </row>
    <row r="151" spans="2:7">
      <c r="B151" s="163"/>
      <c r="C151" s="163"/>
      <c r="D151" s="163"/>
      <c r="E151" s="163"/>
      <c r="F151" s="163"/>
      <c r="G151" s="163"/>
    </row>
    <row r="152" spans="2:7">
      <c r="B152" s="163"/>
      <c r="C152" s="163"/>
      <c r="D152" s="163"/>
      <c r="E152" s="163"/>
      <c r="F152" s="163"/>
      <c r="G152" s="163"/>
    </row>
    <row r="153" spans="2:7">
      <c r="B153" s="163"/>
      <c r="C153" s="163"/>
      <c r="D153" s="163"/>
      <c r="E153" s="163"/>
      <c r="F153" s="163"/>
      <c r="G153" s="163"/>
    </row>
    <row r="154" spans="2:7">
      <c r="B154" s="163"/>
      <c r="C154" s="163"/>
      <c r="D154" s="163"/>
      <c r="E154" s="163"/>
      <c r="F154" s="163"/>
      <c r="G154" s="163"/>
    </row>
    <row r="155" spans="2:7">
      <c r="B155" s="163"/>
      <c r="C155" s="163"/>
      <c r="D155" s="163"/>
      <c r="E155" s="163"/>
      <c r="F155" s="163"/>
      <c r="G155" s="163"/>
    </row>
    <row r="156" spans="2:7">
      <c r="B156" s="163"/>
      <c r="C156" s="163"/>
      <c r="D156" s="163"/>
      <c r="E156" s="163"/>
      <c r="F156" s="163"/>
      <c r="G156" s="163"/>
    </row>
    <row r="157" spans="2:7">
      <c r="B157" s="163"/>
      <c r="C157" s="163"/>
      <c r="D157" s="163"/>
      <c r="E157" s="163"/>
      <c r="F157" s="163"/>
      <c r="G157" s="163"/>
    </row>
    <row r="158" spans="2:7">
      <c r="B158" s="163"/>
      <c r="C158" s="163"/>
      <c r="D158" s="163"/>
      <c r="E158" s="163"/>
      <c r="F158" s="163"/>
      <c r="G158" s="163"/>
    </row>
    <row r="159" spans="2:7">
      <c r="B159" s="163"/>
      <c r="C159" s="163"/>
      <c r="D159" s="163"/>
      <c r="E159" s="163"/>
      <c r="F159" s="163"/>
      <c r="G159" s="163"/>
    </row>
    <row r="160" spans="2:7">
      <c r="B160" s="163"/>
      <c r="C160" s="163"/>
      <c r="D160" s="163"/>
      <c r="E160" s="163"/>
      <c r="F160" s="163"/>
      <c r="G160" s="163"/>
    </row>
    <row r="161" spans="2:7">
      <c r="B161" s="163"/>
      <c r="C161" s="163"/>
      <c r="D161" s="163"/>
      <c r="E161" s="163"/>
      <c r="F161" s="163"/>
      <c r="G161" s="163"/>
    </row>
    <row r="162" spans="2:7">
      <c r="B162" s="163"/>
      <c r="C162" s="163"/>
      <c r="D162" s="163"/>
      <c r="E162" s="163"/>
      <c r="F162" s="163"/>
      <c r="G162" s="163"/>
    </row>
    <row r="163" spans="2:7">
      <c r="B163" s="163"/>
      <c r="C163" s="163"/>
      <c r="D163" s="163"/>
      <c r="E163" s="163"/>
      <c r="F163" s="163"/>
      <c r="G163" s="163"/>
    </row>
    <row r="164" spans="2:7">
      <c r="B164" s="163"/>
      <c r="C164" s="163"/>
      <c r="D164" s="163"/>
      <c r="E164" s="163"/>
      <c r="F164" s="163"/>
      <c r="G164" s="163"/>
    </row>
    <row r="165" spans="2:7">
      <c r="B165" s="163"/>
      <c r="C165" s="163"/>
      <c r="D165" s="163"/>
      <c r="E165" s="163"/>
      <c r="F165" s="163"/>
      <c r="G165" s="163"/>
    </row>
    <row r="166" spans="2:7">
      <c r="B166" s="163"/>
      <c r="C166" s="163"/>
      <c r="D166" s="163"/>
      <c r="E166" s="163"/>
      <c r="F166" s="163"/>
      <c r="G166" s="163"/>
    </row>
    <row r="167" spans="2:7">
      <c r="B167" s="163"/>
      <c r="C167" s="163"/>
      <c r="D167" s="163"/>
      <c r="E167" s="163"/>
      <c r="F167" s="163"/>
      <c r="G167" s="163"/>
    </row>
    <row r="168" spans="2:7">
      <c r="B168" s="163"/>
      <c r="C168" s="163"/>
      <c r="D168" s="163"/>
      <c r="E168" s="163"/>
      <c r="F168" s="163"/>
      <c r="G168" s="163"/>
    </row>
    <row r="169" spans="2:7">
      <c r="B169" s="163"/>
      <c r="C169" s="163"/>
      <c r="D169" s="163"/>
      <c r="E169" s="163"/>
      <c r="F169" s="163"/>
      <c r="G169" s="163"/>
    </row>
    <row r="170" spans="2:7">
      <c r="B170" s="163"/>
      <c r="C170" s="163"/>
      <c r="D170" s="163"/>
      <c r="E170" s="163"/>
      <c r="F170" s="163"/>
      <c r="G170" s="163"/>
    </row>
    <row r="171" spans="2:7">
      <c r="B171" s="163"/>
      <c r="C171" s="163"/>
      <c r="D171" s="163"/>
      <c r="E171" s="163"/>
      <c r="F171" s="163"/>
      <c r="G171" s="163"/>
    </row>
    <row r="172" spans="2:7">
      <c r="B172" s="163"/>
      <c r="C172" s="163"/>
      <c r="D172" s="163"/>
      <c r="E172" s="163"/>
      <c r="F172" s="163"/>
      <c r="G172" s="163"/>
    </row>
    <row r="173" spans="2:7">
      <c r="B173" s="163"/>
      <c r="C173" s="163"/>
      <c r="D173" s="163"/>
      <c r="E173" s="163"/>
      <c r="F173" s="163"/>
      <c r="G173" s="163"/>
    </row>
    <row r="174" spans="2:7">
      <c r="B174" s="163"/>
      <c r="C174" s="163"/>
      <c r="D174" s="163"/>
      <c r="E174" s="163"/>
      <c r="F174" s="163"/>
      <c r="G174" s="163"/>
    </row>
    <row r="175" spans="2:7">
      <c r="B175" s="163"/>
      <c r="C175" s="163"/>
      <c r="D175" s="163"/>
      <c r="E175" s="163"/>
      <c r="F175" s="163"/>
      <c r="G175" s="163"/>
    </row>
    <row r="176" spans="2:7">
      <c r="B176" s="163"/>
      <c r="C176" s="163"/>
      <c r="D176" s="163"/>
      <c r="E176" s="163"/>
      <c r="F176" s="163"/>
      <c r="G176" s="163"/>
    </row>
    <row r="177" spans="2:7">
      <c r="B177" s="163"/>
      <c r="C177" s="163"/>
      <c r="D177" s="163"/>
      <c r="E177" s="163"/>
      <c r="F177" s="163"/>
      <c r="G177" s="163"/>
    </row>
    <row r="178" spans="2:7">
      <c r="B178" s="163"/>
      <c r="C178" s="163"/>
      <c r="D178" s="163"/>
      <c r="E178" s="163"/>
      <c r="F178" s="163"/>
      <c r="G178" s="163"/>
    </row>
    <row r="179" spans="2:7">
      <c r="B179" s="163"/>
      <c r="C179" s="163"/>
      <c r="D179" s="163"/>
      <c r="E179" s="163"/>
      <c r="F179" s="163"/>
      <c r="G179" s="163"/>
    </row>
    <row r="180" spans="2:7">
      <c r="B180" s="163"/>
      <c r="C180" s="163"/>
      <c r="D180" s="163"/>
      <c r="E180" s="163"/>
      <c r="F180" s="163"/>
      <c r="G180" s="163"/>
    </row>
    <row r="181" spans="2:7">
      <c r="B181" s="163"/>
      <c r="C181" s="163"/>
      <c r="D181" s="163"/>
      <c r="E181" s="163"/>
      <c r="F181" s="163"/>
      <c r="G181" s="163"/>
    </row>
    <row r="182" spans="2:7">
      <c r="B182" s="163"/>
      <c r="C182" s="163"/>
      <c r="D182" s="163"/>
      <c r="E182" s="163"/>
      <c r="F182" s="163"/>
      <c r="G182" s="163"/>
    </row>
    <row r="183" spans="2:7">
      <c r="B183" s="163"/>
      <c r="C183" s="163"/>
      <c r="D183" s="163"/>
      <c r="E183" s="163"/>
      <c r="F183" s="163"/>
      <c r="G183" s="163"/>
    </row>
    <row r="184" spans="2:7">
      <c r="B184" s="163"/>
      <c r="C184" s="163"/>
      <c r="D184" s="163"/>
      <c r="E184" s="163"/>
      <c r="F184" s="163"/>
      <c r="G184" s="163"/>
    </row>
    <row r="185" spans="2:7">
      <c r="B185" s="163"/>
      <c r="C185" s="163"/>
      <c r="D185" s="163"/>
      <c r="E185" s="163"/>
      <c r="F185" s="163"/>
      <c r="G185" s="163"/>
    </row>
    <row r="186" spans="2:7">
      <c r="B186" s="163"/>
      <c r="C186" s="163"/>
      <c r="D186" s="163"/>
      <c r="E186" s="163"/>
      <c r="F186" s="163"/>
      <c r="G186" s="163"/>
    </row>
    <row r="187" spans="2:7">
      <c r="B187" s="163"/>
      <c r="C187" s="163"/>
      <c r="D187" s="163"/>
      <c r="E187" s="163"/>
      <c r="F187" s="163"/>
      <c r="G187" s="163"/>
    </row>
    <row r="188" spans="2:7">
      <c r="B188" s="163"/>
      <c r="C188" s="163"/>
      <c r="D188" s="163"/>
      <c r="E188" s="163"/>
      <c r="F188" s="163"/>
      <c r="G188" s="163"/>
    </row>
    <row r="189" spans="2:7">
      <c r="B189" s="163"/>
      <c r="C189" s="163"/>
      <c r="D189" s="163"/>
      <c r="E189" s="163"/>
      <c r="F189" s="163"/>
      <c r="G189" s="163"/>
    </row>
    <row r="190" spans="2:7">
      <c r="B190" s="163"/>
      <c r="C190" s="163"/>
      <c r="D190" s="163"/>
      <c r="E190" s="163"/>
      <c r="F190" s="163"/>
      <c r="G190" s="163"/>
    </row>
    <row r="191" spans="2:7">
      <c r="B191" s="163"/>
      <c r="C191" s="163"/>
      <c r="D191" s="163"/>
      <c r="E191" s="163"/>
      <c r="F191" s="163"/>
      <c r="G191" s="163"/>
    </row>
    <row r="192" spans="2:7">
      <c r="B192" s="163"/>
      <c r="C192" s="163"/>
      <c r="D192" s="163"/>
      <c r="E192" s="163"/>
      <c r="F192" s="163"/>
      <c r="G192" s="163"/>
    </row>
    <row r="193" spans="2:7">
      <c r="B193" s="163"/>
      <c r="C193" s="163"/>
      <c r="D193" s="163"/>
      <c r="E193" s="163"/>
      <c r="F193" s="163"/>
      <c r="G193" s="163"/>
    </row>
    <row r="194" spans="2:7">
      <c r="B194" s="163"/>
      <c r="C194" s="163"/>
      <c r="D194" s="163"/>
      <c r="E194" s="163"/>
      <c r="F194" s="163"/>
      <c r="G194" s="163"/>
    </row>
    <row r="195" spans="2:7">
      <c r="B195" s="163"/>
      <c r="C195" s="163"/>
      <c r="D195" s="163"/>
      <c r="E195" s="163"/>
      <c r="F195" s="163"/>
      <c r="G195" s="163"/>
    </row>
    <row r="196" spans="2:7">
      <c r="B196" s="163"/>
      <c r="C196" s="163"/>
      <c r="D196" s="163"/>
      <c r="E196" s="163"/>
      <c r="F196" s="163"/>
      <c r="G196" s="163"/>
    </row>
    <row r="197" spans="2:7">
      <c r="B197" s="163"/>
      <c r="C197" s="163"/>
      <c r="D197" s="163"/>
      <c r="E197" s="163"/>
      <c r="F197" s="163"/>
      <c r="G197" s="163"/>
    </row>
    <row r="198" spans="2:7">
      <c r="B198" s="163"/>
      <c r="C198" s="163"/>
      <c r="D198" s="163"/>
      <c r="E198" s="163"/>
      <c r="F198" s="163"/>
      <c r="G198" s="163"/>
    </row>
    <row r="199" spans="2:7">
      <c r="B199" s="163"/>
      <c r="C199" s="163"/>
      <c r="D199" s="163"/>
      <c r="E199" s="163"/>
      <c r="F199" s="163"/>
      <c r="G199" s="163"/>
    </row>
    <row r="200" spans="2:7">
      <c r="B200" s="163"/>
      <c r="C200" s="163"/>
      <c r="D200" s="163"/>
      <c r="E200" s="163"/>
      <c r="F200" s="163"/>
      <c r="G200" s="163"/>
    </row>
    <row r="201" spans="2:7">
      <c r="B201" s="163"/>
      <c r="C201" s="163"/>
      <c r="D201" s="163"/>
      <c r="E201" s="163"/>
      <c r="F201" s="163"/>
      <c r="G201" s="163"/>
    </row>
    <row r="202" spans="2:7">
      <c r="B202" s="163"/>
      <c r="C202" s="163"/>
      <c r="D202" s="163"/>
      <c r="E202" s="163"/>
      <c r="F202" s="163"/>
      <c r="G202" s="163"/>
    </row>
    <row r="203" spans="2:7">
      <c r="B203" s="163"/>
      <c r="C203" s="163"/>
      <c r="D203" s="163"/>
      <c r="E203" s="163"/>
      <c r="F203" s="163"/>
      <c r="G203" s="163"/>
    </row>
    <row r="204" spans="2:7">
      <c r="B204" s="163"/>
      <c r="C204" s="163"/>
      <c r="D204" s="163"/>
      <c r="E204" s="163"/>
      <c r="F204" s="163"/>
      <c r="G204" s="163"/>
    </row>
    <row r="205" spans="2:7">
      <c r="B205" s="163"/>
      <c r="C205" s="163"/>
      <c r="D205" s="163"/>
      <c r="E205" s="163"/>
      <c r="F205" s="163"/>
      <c r="G205" s="163"/>
    </row>
    <row r="206" spans="2:7">
      <c r="B206" s="163"/>
      <c r="C206" s="163"/>
      <c r="D206" s="163"/>
      <c r="E206" s="163"/>
      <c r="F206" s="163"/>
      <c r="G206" s="163"/>
    </row>
    <row r="207" spans="2:7">
      <c r="B207" s="163"/>
      <c r="C207" s="163"/>
      <c r="D207" s="163"/>
      <c r="E207" s="163"/>
      <c r="F207" s="163"/>
      <c r="G207" s="163"/>
    </row>
    <row r="208" spans="2:7">
      <c r="B208" s="163"/>
      <c r="C208" s="163"/>
      <c r="D208" s="163"/>
      <c r="E208" s="163"/>
      <c r="F208" s="163"/>
      <c r="G208" s="163"/>
    </row>
    <row r="209" spans="2:7">
      <c r="B209" s="163"/>
      <c r="C209" s="163"/>
      <c r="D209" s="163"/>
      <c r="E209" s="163"/>
      <c r="F209" s="163"/>
      <c r="G209" s="163"/>
    </row>
    <row r="210" spans="2:7">
      <c r="B210" s="163"/>
      <c r="C210" s="163"/>
      <c r="D210" s="163"/>
      <c r="E210" s="163"/>
      <c r="F210" s="163"/>
      <c r="G210" s="163"/>
    </row>
    <row r="211" spans="2:7">
      <c r="B211" s="163"/>
      <c r="C211" s="163"/>
      <c r="D211" s="163"/>
      <c r="E211" s="163"/>
      <c r="F211" s="163"/>
      <c r="G211" s="163"/>
    </row>
    <row r="212" spans="2:7">
      <c r="B212" s="163"/>
      <c r="C212" s="163"/>
      <c r="D212" s="163"/>
      <c r="E212" s="163"/>
      <c r="F212" s="163"/>
      <c r="G212" s="163"/>
    </row>
    <row r="213" spans="2:7">
      <c r="B213" s="163"/>
      <c r="C213" s="163"/>
      <c r="D213" s="163"/>
      <c r="E213" s="163"/>
      <c r="F213" s="163"/>
      <c r="G213" s="163"/>
    </row>
    <row r="214" spans="2:7">
      <c r="B214" s="163"/>
      <c r="C214" s="163"/>
      <c r="D214" s="163"/>
      <c r="E214" s="163"/>
      <c r="F214" s="163"/>
      <c r="G214" s="163"/>
    </row>
    <row r="215" spans="2:7">
      <c r="B215" s="163"/>
      <c r="C215" s="163"/>
      <c r="D215" s="163"/>
      <c r="E215" s="163"/>
      <c r="F215" s="163"/>
      <c r="G215" s="163"/>
    </row>
    <row r="216" spans="2:7">
      <c r="B216" s="163"/>
      <c r="C216" s="163"/>
      <c r="D216" s="163"/>
      <c r="E216" s="163"/>
      <c r="F216" s="163"/>
      <c r="G216" s="163"/>
    </row>
    <row r="217" spans="2:7">
      <c r="B217" s="163"/>
      <c r="C217" s="163"/>
      <c r="D217" s="163"/>
      <c r="E217" s="163"/>
      <c r="F217" s="163"/>
      <c r="G217" s="163"/>
    </row>
    <row r="218" spans="2:7">
      <c r="B218" s="163"/>
      <c r="C218" s="163"/>
      <c r="D218" s="163"/>
      <c r="E218" s="163"/>
      <c r="F218" s="163"/>
      <c r="G218" s="163"/>
    </row>
    <row r="219" spans="2:7">
      <c r="B219" s="163"/>
      <c r="C219" s="163"/>
      <c r="D219" s="163"/>
      <c r="E219" s="163"/>
      <c r="F219" s="163"/>
      <c r="G219" s="163"/>
    </row>
    <row r="220" spans="2:7">
      <c r="B220" s="163"/>
      <c r="C220" s="163"/>
      <c r="D220" s="163"/>
      <c r="E220" s="163"/>
      <c r="F220" s="163"/>
      <c r="G220" s="163"/>
    </row>
    <row r="221" spans="2:7">
      <c r="B221" s="163"/>
      <c r="C221" s="163"/>
      <c r="D221" s="163"/>
      <c r="E221" s="163"/>
      <c r="F221" s="163"/>
      <c r="G221" s="163"/>
    </row>
    <row r="222" spans="2:7">
      <c r="B222" s="163"/>
      <c r="C222" s="163"/>
      <c r="D222" s="163"/>
      <c r="E222" s="163"/>
      <c r="F222" s="163"/>
      <c r="G222" s="163"/>
    </row>
    <row r="223" spans="2:7">
      <c r="B223" s="163"/>
      <c r="C223" s="163"/>
      <c r="D223" s="163"/>
      <c r="E223" s="163"/>
      <c r="F223" s="163"/>
      <c r="G223" s="163"/>
    </row>
    <row r="224" spans="2:7">
      <c r="B224" s="163"/>
      <c r="C224" s="163"/>
      <c r="D224" s="163"/>
      <c r="E224" s="163"/>
      <c r="F224" s="163"/>
      <c r="G224" s="163"/>
    </row>
    <row r="225" spans="2:7">
      <c r="B225" s="163"/>
      <c r="C225" s="163"/>
      <c r="D225" s="163"/>
      <c r="E225" s="163"/>
      <c r="F225" s="163"/>
      <c r="G225" s="163"/>
    </row>
    <row r="226" spans="2:7">
      <c r="B226" s="163"/>
      <c r="C226" s="163"/>
      <c r="D226" s="163"/>
      <c r="E226" s="163"/>
      <c r="F226" s="163"/>
      <c r="G226" s="163"/>
    </row>
    <row r="227" spans="2:7">
      <c r="B227" s="163"/>
      <c r="C227" s="163"/>
      <c r="D227" s="163"/>
      <c r="E227" s="163"/>
      <c r="F227" s="163"/>
      <c r="G227" s="163"/>
    </row>
    <row r="228" spans="2:7">
      <c r="B228" s="163"/>
      <c r="C228" s="163"/>
      <c r="D228" s="163"/>
      <c r="E228" s="163"/>
      <c r="F228" s="163"/>
      <c r="G228" s="163"/>
    </row>
    <row r="229" spans="2:7">
      <c r="B229" s="163"/>
      <c r="C229" s="163"/>
      <c r="D229" s="163"/>
      <c r="E229" s="163"/>
      <c r="F229" s="163"/>
      <c r="G229" s="163"/>
    </row>
    <row r="230" spans="2:7">
      <c r="B230" s="163"/>
      <c r="C230" s="163"/>
      <c r="D230" s="163"/>
      <c r="E230" s="163"/>
      <c r="F230" s="163"/>
      <c r="G230" s="163"/>
    </row>
    <row r="231" spans="2:7">
      <c r="B231" s="163"/>
      <c r="C231" s="163"/>
      <c r="D231" s="163"/>
      <c r="E231" s="163"/>
      <c r="F231" s="163"/>
      <c r="G231" s="163"/>
    </row>
    <row r="232" spans="2:7">
      <c r="B232" s="163"/>
      <c r="C232" s="163"/>
      <c r="D232" s="163"/>
      <c r="E232" s="163"/>
      <c r="F232" s="163"/>
      <c r="G232" s="163"/>
    </row>
    <row r="233" spans="2:7">
      <c r="B233" s="163"/>
      <c r="C233" s="163"/>
      <c r="D233" s="163"/>
      <c r="E233" s="163"/>
      <c r="F233" s="163"/>
      <c r="G233" s="163"/>
    </row>
    <row r="234" spans="2:7">
      <c r="B234" s="163"/>
      <c r="C234" s="163"/>
      <c r="D234" s="163"/>
      <c r="E234" s="163"/>
      <c r="F234" s="163"/>
      <c r="G234" s="163"/>
    </row>
    <row r="235" spans="2:7">
      <c r="B235" s="163"/>
      <c r="C235" s="163"/>
      <c r="D235" s="163"/>
      <c r="E235" s="163"/>
      <c r="F235" s="163"/>
      <c r="G235" s="163"/>
    </row>
    <row r="236" spans="2:7">
      <c r="B236" s="163"/>
      <c r="C236" s="163"/>
      <c r="D236" s="163"/>
      <c r="E236" s="163"/>
      <c r="F236" s="163"/>
      <c r="G236" s="163"/>
    </row>
    <row r="237" spans="2:7">
      <c r="B237" s="163"/>
      <c r="C237" s="163"/>
      <c r="D237" s="163"/>
      <c r="E237" s="163"/>
      <c r="F237" s="163"/>
      <c r="G237" s="163"/>
    </row>
    <row r="238" spans="2:7">
      <c r="B238" s="163"/>
      <c r="C238" s="163"/>
      <c r="D238" s="163"/>
      <c r="E238" s="163"/>
      <c r="F238" s="163"/>
      <c r="G238" s="163"/>
    </row>
    <row r="239" spans="2:7">
      <c r="B239" s="163"/>
      <c r="C239" s="163"/>
      <c r="D239" s="163"/>
      <c r="E239" s="163"/>
      <c r="F239" s="163"/>
      <c r="G239" s="163"/>
    </row>
    <row r="240" spans="2:7">
      <c r="B240" s="163"/>
      <c r="C240" s="163"/>
      <c r="D240" s="163"/>
      <c r="E240" s="163"/>
      <c r="F240" s="163"/>
      <c r="G240" s="163"/>
    </row>
    <row r="241" spans="2:7">
      <c r="B241" s="163"/>
      <c r="C241" s="163"/>
      <c r="D241" s="163"/>
      <c r="E241" s="163"/>
      <c r="F241" s="163"/>
      <c r="G241" s="163"/>
    </row>
    <row r="242" spans="2:7">
      <c r="B242" s="163"/>
      <c r="C242" s="163"/>
      <c r="D242" s="163"/>
      <c r="E242" s="163"/>
      <c r="F242" s="163"/>
      <c r="G242" s="163"/>
    </row>
    <row r="243" spans="2:7">
      <c r="B243" s="163"/>
      <c r="C243" s="163"/>
      <c r="D243" s="163"/>
      <c r="E243" s="163"/>
      <c r="F243" s="163"/>
      <c r="G243" s="163"/>
    </row>
    <row r="244" spans="2:7">
      <c r="B244" s="163"/>
      <c r="C244" s="163"/>
      <c r="D244" s="163"/>
      <c r="E244" s="163"/>
      <c r="F244" s="163"/>
      <c r="G244" s="163"/>
    </row>
    <row r="245" spans="2:7">
      <c r="B245" s="163"/>
      <c r="C245" s="163"/>
      <c r="D245" s="163"/>
      <c r="E245" s="163"/>
      <c r="F245" s="163"/>
      <c r="G245" s="163"/>
    </row>
    <row r="246" spans="2:7">
      <c r="B246" s="163"/>
      <c r="C246" s="163"/>
      <c r="D246" s="163"/>
      <c r="E246" s="163"/>
      <c r="F246" s="163"/>
      <c r="G246" s="163"/>
    </row>
    <row r="247" spans="2:7">
      <c r="B247" s="163"/>
      <c r="C247" s="163"/>
      <c r="D247" s="163"/>
      <c r="E247" s="163"/>
      <c r="F247" s="163"/>
      <c r="G247" s="163"/>
    </row>
    <row r="248" spans="2:7">
      <c r="B248" s="163"/>
      <c r="C248" s="163"/>
      <c r="D248" s="163"/>
      <c r="E248" s="163"/>
      <c r="F248" s="163"/>
      <c r="G248" s="163"/>
    </row>
    <row r="249" spans="2:7">
      <c r="B249" s="163"/>
      <c r="C249" s="163"/>
      <c r="D249" s="163"/>
      <c r="E249" s="163"/>
      <c r="F249" s="163"/>
      <c r="G249" s="163"/>
    </row>
    <row r="250" spans="2:7">
      <c r="B250" s="163"/>
      <c r="C250" s="163"/>
      <c r="D250" s="163"/>
      <c r="E250" s="163"/>
      <c r="F250" s="163"/>
      <c r="G250" s="163"/>
    </row>
    <row r="251" spans="2:7">
      <c r="B251" s="163"/>
      <c r="C251" s="163"/>
      <c r="D251" s="163"/>
      <c r="E251" s="163"/>
      <c r="F251" s="163"/>
      <c r="G251" s="163"/>
    </row>
    <row r="252" spans="2:7">
      <c r="C252" s="163"/>
      <c r="D252" s="163"/>
      <c r="E252" s="163"/>
      <c r="F252" s="163"/>
      <c r="G252" s="163"/>
    </row>
    <row r="253" spans="2:7">
      <c r="D253" s="163"/>
      <c r="E253" s="163"/>
      <c r="F253" s="163"/>
      <c r="G253" s="163"/>
    </row>
    <row r="254" spans="2:7">
      <c r="D254" s="163"/>
      <c r="E254" s="163"/>
      <c r="F254" s="163"/>
      <c r="G254" s="163"/>
    </row>
    <row r="255" spans="2:7">
      <c r="D255" s="163"/>
      <c r="E255" s="163"/>
      <c r="F255" s="163"/>
      <c r="G255" s="163"/>
    </row>
    <row r="256" spans="2:7">
      <c r="D256" s="163"/>
      <c r="E256" s="163"/>
      <c r="F256" s="163"/>
      <c r="G256" s="163"/>
    </row>
    <row r="257" spans="4:7">
      <c r="D257" s="163"/>
      <c r="E257" s="163"/>
      <c r="F257" s="163"/>
      <c r="G257" s="163"/>
    </row>
    <row r="258" spans="4:7">
      <c r="D258" s="163"/>
      <c r="E258" s="163"/>
      <c r="F258" s="163"/>
      <c r="G258" s="163"/>
    </row>
    <row r="259" spans="4:7">
      <c r="D259" s="163"/>
      <c r="E259" s="163"/>
      <c r="F259" s="163"/>
      <c r="G259" s="163"/>
    </row>
    <row r="260" spans="4:7">
      <c r="D260" s="163"/>
      <c r="E260" s="163"/>
      <c r="F260" s="163"/>
      <c r="G260" s="163"/>
    </row>
    <row r="261" spans="4:7">
      <c r="D261" s="163"/>
      <c r="E261" s="163"/>
      <c r="F261" s="163"/>
      <c r="G261" s="163"/>
    </row>
    <row r="262" spans="4:7">
      <c r="D262" s="163"/>
      <c r="E262" s="163"/>
      <c r="F262" s="163"/>
      <c r="G262" s="163"/>
    </row>
    <row r="263" spans="4:7">
      <c r="D263" s="163"/>
      <c r="E263" s="163"/>
      <c r="F263" s="163"/>
      <c r="G263" s="163"/>
    </row>
    <row r="264" spans="4:7">
      <c r="D264" s="163"/>
      <c r="E264" s="163"/>
      <c r="F264" s="163"/>
      <c r="G264" s="163"/>
    </row>
  </sheetData>
  <phoneticPr fontId="4" type="noConversion"/>
  <hyperlinks>
    <hyperlink ref="A6" location="'Table of Contents'!A1" display="Table of  Contents" xr:uid="{00000000-0004-0000-0600-000000000000}"/>
    <hyperlink ref="A6:B6" location="'Table of Contents'!A1" display="Table of  Contents" xr:uid="{00000000-0004-0000-0600-000001000000}"/>
    <hyperlink ref="B9" location="'Financial Highlights'!A1" display="Financial Highlights" xr:uid="{00000000-0004-0000-0600-000002000000}"/>
    <hyperlink ref="B10" location="IS!A1" display="Income Statements [Group/Bank]" xr:uid="{00000000-0004-0000-0600-000003000000}"/>
    <hyperlink ref="B11" location="BS!A1" display="Balance Sheets [Group/Bank]" xr:uid="{00000000-0004-0000-0600-000004000000}"/>
    <hyperlink ref="B12" location="'NIM NIS_Bank + Card'!A1" display="NIM &amp; NIS [Bank+Card]" xr:uid="{00000000-0004-0000-0600-000005000000}"/>
    <hyperlink ref="B13" location="'NIM NIS_Bank'!A1" display="NIM &amp; NIS [Bank]" xr:uid="{00000000-0004-0000-0600-000006000000}"/>
    <hyperlink ref="B16" location="Loans_Bank!A1" display="Loans [Bank]" xr:uid="{00000000-0004-0000-0600-000007000000}"/>
    <hyperlink ref="B18" location="'Asset Quality_Group'!A1" display="Asset Quality [Group]" xr:uid="{00000000-0004-0000-0600-000008000000}"/>
    <hyperlink ref="B19" location="'Asset Quality_Bank'!A1" display="Asset Quality [Bank]" xr:uid="{00000000-0004-0000-0600-000009000000}"/>
    <hyperlink ref="B20" location="'Provision_Bank '!A1" display="Provision [Bank]" xr:uid="{00000000-0004-0000-0600-00000A000000}"/>
    <hyperlink ref="B21" location="Delinquency_Bank!A1" display="Delinquency [Bank]" xr:uid="{00000000-0004-0000-0600-00000B000000}"/>
    <hyperlink ref="B14" location="'Non-Interest Income'!A1" display="Non-Interest Income [Group/Bank]" xr:uid="{00000000-0004-0000-0600-00000C000000}"/>
    <hyperlink ref="B15" location="'SG&amp;A Expense'!A1" display="SG&amp;A Expense [Group/Bank]" xr:uid="{00000000-0004-0000-0600-00000D000000}"/>
    <hyperlink ref="B17" location="'Funding_Bank '!A1" display="Funding [Bank]" xr:uid="{00000000-0004-0000-0600-00000E000000}"/>
    <hyperlink ref="B22" location="'Capital Adequacy_Group'!A1" display="Capital Adequacy [Group]" xr:uid="{00000000-0004-0000-0600-00000F000000}"/>
    <hyperlink ref="B23" location="'Capital Adequacy_Bank'!A1" display="Capital Adequacy [Bank]" xr:uid="{00000000-0004-0000-0600-000010000000}"/>
    <hyperlink ref="B24" location="'Woori Card'!A1" display="Woori Card" xr:uid="{00000000-0004-0000-0600-000011000000}"/>
    <hyperlink ref="B25" location="'Orgarnization Structure'!A1" display="Orgarnization Structure" xr:uid="{00000000-0004-0000-0600-000012000000}"/>
    <hyperlink ref="B26" location="'Credit Rating'!A1" display="Credit Rating" xr:uid="{00000000-0004-0000-0600-000013000000}"/>
  </hyperlinks>
  <pageMargins left="0.23622047244094491" right="0.31496062992125984" top="0.74803149606299213" bottom="0.31496062992125984" header="0.31496062992125984" footer="0.31496062992125984"/>
  <pageSetup paperSize="9" scale="8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59999389629810485"/>
    <pageSetUpPr fitToPage="1"/>
  </sheetPr>
  <dimension ref="A1:Z51"/>
  <sheetViews>
    <sheetView view="pageBreakPreview" zoomScaleNormal="130" zoomScaleSheetLayoutView="100" workbookViewId="0">
      <pane xSplit="7" ySplit="4" topLeftCell="M5" activePane="bottomRight" state="frozen"/>
      <selection activeCell="V43" sqref="V43"/>
      <selection pane="topRight" activeCell="V43" sqref="V43"/>
      <selection pane="bottomLeft" activeCell="V43" sqref="V43"/>
      <selection pane="bottomRight" activeCell="Z32" sqref="Z32"/>
    </sheetView>
  </sheetViews>
  <sheetFormatPr defaultColWidth="9" defaultRowHeight="12"/>
  <cols>
    <col min="1" max="1" width="0.875" style="127" customWidth="1"/>
    <col min="2" max="2" width="27.75" style="185" bestFit="1" customWidth="1"/>
    <col min="3" max="3" width="1.875" style="185" customWidth="1"/>
    <col min="4" max="5" width="1.625" style="131" customWidth="1"/>
    <col min="6" max="6" width="18.75" style="131" customWidth="1"/>
    <col min="7" max="7" width="9.875" style="131" customWidth="1"/>
    <col min="8" max="12" width="10.625" style="163" hidden="1" customWidth="1"/>
    <col min="13" max="18" width="10.625" style="163" customWidth="1"/>
    <col min="19" max="19" width="10.625" style="326" customWidth="1"/>
    <col min="20" max="21" width="10.625" style="163" customWidth="1"/>
    <col min="22" max="16384" width="9" style="131"/>
  </cols>
  <sheetData>
    <row r="1" spans="1:22" s="133" customFormat="1" ht="10.5" customHeight="1">
      <c r="A1" s="22"/>
      <c r="B1" s="128"/>
      <c r="C1" s="128"/>
      <c r="D1" s="129"/>
      <c r="E1" s="129"/>
      <c r="F1" s="129"/>
      <c r="G1" s="129"/>
      <c r="H1" s="130"/>
      <c r="I1" s="130"/>
      <c r="J1" s="130"/>
      <c r="K1" s="130"/>
      <c r="L1" s="130"/>
      <c r="M1" s="130"/>
      <c r="N1" s="130"/>
      <c r="O1" s="130"/>
      <c r="P1" s="130"/>
      <c r="Q1" s="130"/>
      <c r="R1" s="130"/>
      <c r="S1" s="564"/>
      <c r="T1" s="130"/>
      <c r="U1" s="130"/>
    </row>
    <row r="2" spans="1:22" s="133" customFormat="1" ht="15" customHeight="1">
      <c r="A2" s="22"/>
      <c r="B2" s="132"/>
      <c r="C2" s="132"/>
      <c r="D2" s="687" t="s">
        <v>1062</v>
      </c>
      <c r="H2" s="134"/>
      <c r="I2" s="134"/>
      <c r="J2" s="134"/>
      <c r="K2" s="134"/>
      <c r="L2" s="134"/>
      <c r="M2" s="134"/>
      <c r="N2" s="134"/>
      <c r="O2" s="134"/>
      <c r="P2" s="134"/>
      <c r="Q2" s="134"/>
      <c r="R2" s="134"/>
      <c r="S2" s="192"/>
      <c r="T2" s="130"/>
      <c r="U2" s="130"/>
    </row>
    <row r="3" spans="1:22" s="598" customFormat="1" ht="5.0999999999999996" customHeight="1">
      <c r="A3" s="602"/>
      <c r="B3" s="597"/>
      <c r="C3" s="597"/>
      <c r="D3" s="603"/>
      <c r="H3" s="604"/>
      <c r="I3" s="604"/>
      <c r="J3" s="604"/>
      <c r="K3" s="604"/>
      <c r="L3" s="604"/>
      <c r="M3" s="604"/>
      <c r="N3" s="604"/>
      <c r="O3" s="604"/>
      <c r="P3" s="604"/>
      <c r="Q3" s="604"/>
      <c r="R3" s="604"/>
      <c r="S3" s="604"/>
      <c r="T3" s="604"/>
      <c r="U3" s="604"/>
    </row>
    <row r="4" spans="1:22" s="642" customFormat="1" ht="20.100000000000001" customHeight="1">
      <c r="A4" s="640"/>
      <c r="B4" s="641"/>
      <c r="C4" s="641"/>
      <c r="D4" s="643"/>
      <c r="H4" s="664" t="s">
        <v>710</v>
      </c>
      <c r="I4" s="664" t="s">
        <v>730</v>
      </c>
      <c r="J4" s="664" t="s">
        <v>729</v>
      </c>
      <c r="K4" s="664" t="s">
        <v>748</v>
      </c>
      <c r="L4" s="664" t="s">
        <v>749</v>
      </c>
      <c r="M4" s="664" t="s">
        <v>771</v>
      </c>
      <c r="N4" s="664" t="s">
        <v>783</v>
      </c>
      <c r="O4" s="664" t="s">
        <v>792</v>
      </c>
      <c r="P4" s="664" t="s">
        <v>795</v>
      </c>
      <c r="Q4" s="664" t="s">
        <v>791</v>
      </c>
      <c r="R4" s="664" t="s">
        <v>1032</v>
      </c>
      <c r="S4" s="664" t="s">
        <v>1191</v>
      </c>
      <c r="T4" s="601" t="s">
        <v>5</v>
      </c>
      <c r="U4" s="972" t="s">
        <v>1171</v>
      </c>
    </row>
    <row r="5" spans="1:22" s="133" customFormat="1" ht="9.75" customHeight="1">
      <c r="A5" s="5"/>
      <c r="B5" s="139"/>
      <c r="C5" s="139"/>
      <c r="H5" s="140"/>
      <c r="I5" s="140"/>
      <c r="J5" s="140"/>
      <c r="K5" s="140"/>
      <c r="L5" s="140"/>
      <c r="M5" s="140"/>
      <c r="N5" s="140"/>
      <c r="O5" s="140"/>
      <c r="P5" s="140"/>
      <c r="Q5" s="140"/>
      <c r="R5" s="140"/>
      <c r="S5" s="140"/>
      <c r="T5" s="141"/>
      <c r="U5" s="141"/>
      <c r="V5" s="131"/>
    </row>
    <row r="6" spans="1:22" s="133" customFormat="1" ht="15" customHeight="1">
      <c r="A6" s="187" t="s">
        <v>58</v>
      </c>
      <c r="B6" s="188"/>
      <c r="C6" s="6"/>
      <c r="D6" s="629" t="s">
        <v>984</v>
      </c>
      <c r="E6" s="465"/>
      <c r="F6" s="465"/>
      <c r="G6" s="287"/>
      <c r="H6" s="181"/>
      <c r="I6" s="181"/>
      <c r="J6" s="181"/>
      <c r="K6" s="181"/>
      <c r="L6" s="181"/>
      <c r="M6" s="181"/>
      <c r="N6" s="181"/>
      <c r="O6" s="181"/>
      <c r="P6" s="181"/>
      <c r="Q6" s="181"/>
      <c r="R6" s="181"/>
      <c r="S6" s="357"/>
      <c r="T6" s="144"/>
      <c r="U6" s="608" t="s">
        <v>81</v>
      </c>
      <c r="V6" s="131"/>
    </row>
    <row r="7" spans="1:22" ht="15" customHeight="1" thickBot="1">
      <c r="A7" s="189"/>
      <c r="B7" s="190"/>
      <c r="C7" s="158"/>
      <c r="D7" s="465"/>
      <c r="E7" s="1407" t="s">
        <v>1277</v>
      </c>
      <c r="F7" s="632"/>
      <c r="G7" s="632"/>
      <c r="H7" s="301"/>
      <c r="I7" s="301"/>
      <c r="J7" s="301"/>
      <c r="K7" s="301"/>
      <c r="L7" s="301"/>
      <c r="M7" s="966"/>
      <c r="N7" s="966"/>
      <c r="O7" s="966"/>
      <c r="P7" s="966"/>
      <c r="Q7" s="966"/>
      <c r="R7" s="833">
        <v>831.452</v>
      </c>
      <c r="S7" s="843">
        <v>864.33335797299992</v>
      </c>
      <c r="T7" s="1295">
        <f>ROUND(S7,0)/ROUND(R7,0)-1</f>
        <v>3.971119133573997E-2</v>
      </c>
      <c r="U7" s="1206" t="s">
        <v>1105</v>
      </c>
      <c r="V7" s="971"/>
    </row>
    <row r="8" spans="1:22" ht="15" customHeight="1" thickTop="1">
      <c r="A8" s="689" t="s">
        <v>1066</v>
      </c>
      <c r="B8" s="691"/>
      <c r="C8" s="157"/>
      <c r="D8" s="465"/>
      <c r="F8" s="465" t="s">
        <v>866</v>
      </c>
      <c r="G8" s="294"/>
      <c r="H8" s="302"/>
      <c r="I8" s="302"/>
      <c r="J8" s="302"/>
      <c r="K8" s="302"/>
      <c r="L8" s="302"/>
      <c r="M8" s="1104"/>
      <c r="N8" s="1104"/>
      <c r="O8" s="1104"/>
      <c r="P8" s="1104"/>
      <c r="Q8" s="1104"/>
      <c r="R8" s="721">
        <v>525.57299999999998</v>
      </c>
      <c r="S8" s="1089">
        <v>518.50369898899999</v>
      </c>
      <c r="T8" s="1449">
        <f t="shared" ref="T8:T13" si="0">ROUND(S8,0)/ROUND(R8,0)-1</f>
        <v>-1.3307984790874472E-2</v>
      </c>
      <c r="U8" s="1296" t="s">
        <v>1105</v>
      </c>
      <c r="V8" s="1323"/>
    </row>
    <row r="9" spans="1:22" ht="15" customHeight="1">
      <c r="A9" s="191"/>
      <c r="B9" s="692" t="s">
        <v>1067</v>
      </c>
      <c r="C9" s="157"/>
      <c r="D9" s="465"/>
      <c r="E9" s="465"/>
      <c r="F9" s="465" t="s">
        <v>1278</v>
      </c>
      <c r="G9" s="294"/>
      <c r="H9" s="303"/>
      <c r="I9" s="303"/>
      <c r="J9" s="303"/>
      <c r="K9" s="303"/>
      <c r="L9" s="303"/>
      <c r="M9" s="967"/>
      <c r="N9" s="967"/>
      <c r="O9" s="967"/>
      <c r="P9" s="967"/>
      <c r="Q9" s="967"/>
      <c r="R9" s="834">
        <v>7.5659999999999998</v>
      </c>
      <c r="S9" s="846">
        <v>0</v>
      </c>
      <c r="T9" s="1176" t="s">
        <v>1324</v>
      </c>
      <c r="U9" s="989" t="s">
        <v>1105</v>
      </c>
    </row>
    <row r="10" spans="1:22" ht="15" customHeight="1">
      <c r="A10" s="191"/>
      <c r="B10" s="692" t="s">
        <v>1068</v>
      </c>
      <c r="C10" s="157"/>
      <c r="D10" s="465"/>
      <c r="E10" s="465"/>
      <c r="F10" s="465" t="s">
        <v>1279</v>
      </c>
      <c r="G10" s="294"/>
      <c r="H10" s="303"/>
      <c r="I10" s="303"/>
      <c r="J10" s="303"/>
      <c r="K10" s="303"/>
      <c r="L10" s="303"/>
      <c r="M10" s="967"/>
      <c r="N10" s="967"/>
      <c r="O10" s="967"/>
      <c r="P10" s="967"/>
      <c r="Q10" s="967"/>
      <c r="R10" s="834">
        <v>518.00699999999995</v>
      </c>
      <c r="S10" s="846">
        <v>518.50369898899999</v>
      </c>
      <c r="T10" s="1176">
        <f t="shared" si="0"/>
        <v>1.9305019305020377E-3</v>
      </c>
      <c r="U10" s="989" t="s">
        <v>1105</v>
      </c>
    </row>
    <row r="11" spans="1:22" ht="15" customHeight="1">
      <c r="A11" s="690"/>
      <c r="B11" s="692" t="s">
        <v>1069</v>
      </c>
      <c r="C11" s="157"/>
      <c r="D11" s="465"/>
      <c r="F11" s="465" t="s">
        <v>867</v>
      </c>
      <c r="G11" s="294"/>
      <c r="H11" s="303"/>
      <c r="I11" s="303"/>
      <c r="J11" s="303"/>
      <c r="K11" s="303"/>
      <c r="L11" s="303"/>
      <c r="M11" s="967"/>
      <c r="N11" s="967"/>
      <c r="O11" s="967"/>
      <c r="P11" s="967"/>
      <c r="Q11" s="967"/>
      <c r="R11" s="834">
        <v>174.68</v>
      </c>
      <c r="S11" s="846">
        <v>196.62143872599998</v>
      </c>
      <c r="T11" s="1176">
        <f t="shared" si="0"/>
        <v>0.12571428571428567</v>
      </c>
      <c r="U11" s="989" t="s">
        <v>1105</v>
      </c>
    </row>
    <row r="12" spans="1:22" ht="15" customHeight="1">
      <c r="A12" s="690"/>
      <c r="B12" s="692" t="s">
        <v>1070</v>
      </c>
      <c r="C12" s="157"/>
      <c r="D12" s="465"/>
      <c r="F12" s="465" t="s">
        <v>868</v>
      </c>
      <c r="G12" s="294"/>
      <c r="H12" s="303"/>
      <c r="I12" s="303"/>
      <c r="J12" s="303"/>
      <c r="K12" s="303"/>
      <c r="L12" s="303"/>
      <c r="M12" s="1046"/>
      <c r="N12" s="1046"/>
      <c r="O12" s="1046"/>
      <c r="P12" s="1046"/>
      <c r="Q12" s="967"/>
      <c r="R12" s="834">
        <v>96.712000000000003</v>
      </c>
      <c r="S12" s="846">
        <v>109.981887973</v>
      </c>
      <c r="T12" s="1176">
        <f t="shared" si="0"/>
        <v>0.134020618556701</v>
      </c>
      <c r="U12" s="989" t="s">
        <v>1105</v>
      </c>
    </row>
    <row r="13" spans="1:22" ht="15" customHeight="1">
      <c r="A13" s="690"/>
      <c r="B13" s="692" t="s">
        <v>1071</v>
      </c>
      <c r="C13" s="157"/>
      <c r="D13" s="465"/>
      <c r="F13" s="464" t="s">
        <v>1164</v>
      </c>
      <c r="G13" s="449"/>
      <c r="H13" s="449"/>
      <c r="I13" s="449"/>
      <c r="J13" s="449"/>
      <c r="K13" s="449"/>
      <c r="L13" s="449"/>
      <c r="M13" s="1105"/>
      <c r="N13" s="1105"/>
      <c r="O13" s="1105"/>
      <c r="P13" s="1105"/>
      <c r="Q13" s="968"/>
      <c r="R13" s="835">
        <v>34.534999999999997</v>
      </c>
      <c r="S13" s="894">
        <v>39.226332284999998</v>
      </c>
      <c r="T13" s="1235">
        <f t="shared" si="0"/>
        <v>0.11428571428571432</v>
      </c>
      <c r="U13" s="990" t="s">
        <v>1105</v>
      </c>
    </row>
    <row r="14" spans="1:22" ht="15" customHeight="1" thickBot="1">
      <c r="A14" s="690"/>
      <c r="B14" s="692" t="s">
        <v>1072</v>
      </c>
      <c r="C14" s="304"/>
      <c r="D14" s="10"/>
      <c r="E14" s="632" t="s">
        <v>1265</v>
      </c>
      <c r="F14" s="520"/>
      <c r="G14" s="338"/>
      <c r="H14" s="574"/>
      <c r="I14" s="574"/>
      <c r="J14" s="574"/>
      <c r="K14" s="574"/>
      <c r="L14" s="574"/>
      <c r="M14" s="1106"/>
      <c r="N14" s="1106"/>
      <c r="O14" s="1106"/>
      <c r="P14" s="1106"/>
      <c r="Q14" s="1106"/>
      <c r="R14" s="698">
        <v>0.48187321858891957</v>
      </c>
      <c r="S14" s="1112">
        <v>0.47879493236814952</v>
      </c>
      <c r="T14" s="1295" t="s">
        <v>1305</v>
      </c>
      <c r="U14" s="1092" t="s">
        <v>1105</v>
      </c>
      <c r="V14" s="1323"/>
    </row>
    <row r="15" spans="1:22" ht="15" customHeight="1" thickTop="1">
      <c r="A15" s="690"/>
      <c r="B15" s="921" t="s">
        <v>1073</v>
      </c>
      <c r="C15" s="284"/>
      <c r="D15" s="463"/>
      <c r="E15" s="465" t="s">
        <v>869</v>
      </c>
      <c r="F15" s="465"/>
      <c r="G15" s="294"/>
      <c r="H15" s="306"/>
      <c r="I15" s="306"/>
      <c r="J15" s="306"/>
      <c r="K15" s="306"/>
      <c r="L15" s="306"/>
      <c r="M15" s="306"/>
      <c r="N15" s="306"/>
      <c r="O15" s="306"/>
      <c r="P15" s="306"/>
      <c r="Q15" s="306"/>
      <c r="R15" s="306"/>
      <c r="S15" s="834"/>
      <c r="T15" s="488"/>
      <c r="U15" s="488"/>
    </row>
    <row r="16" spans="1:22" ht="15" customHeight="1">
      <c r="A16" s="690"/>
      <c r="B16" s="692" t="s">
        <v>1074</v>
      </c>
      <c r="C16" s="284"/>
      <c r="D16" s="496"/>
      <c r="E16" s="495"/>
      <c r="F16" s="495"/>
      <c r="G16" s="484"/>
      <c r="H16" s="834"/>
      <c r="I16" s="834"/>
      <c r="J16" s="834"/>
      <c r="K16" s="834"/>
      <c r="L16" s="834"/>
      <c r="M16" s="834"/>
      <c r="N16" s="834"/>
      <c r="O16" s="834"/>
      <c r="P16" s="834"/>
      <c r="Q16" s="834"/>
      <c r="R16" s="834"/>
      <c r="S16" s="834"/>
      <c r="T16" s="488"/>
      <c r="U16" s="488"/>
    </row>
    <row r="17" spans="1:26" ht="15" customHeight="1">
      <c r="A17" s="690"/>
      <c r="B17" s="692" t="s">
        <v>1075</v>
      </c>
      <c r="C17" s="282"/>
      <c r="D17" s="463"/>
      <c r="E17" s="208"/>
      <c r="F17" s="208"/>
      <c r="G17" s="294"/>
      <c r="H17" s="306"/>
      <c r="I17" s="306"/>
      <c r="J17" s="306"/>
      <c r="K17" s="306"/>
      <c r="L17" s="306"/>
      <c r="M17" s="306"/>
      <c r="N17" s="306"/>
      <c r="O17" s="306"/>
      <c r="P17" s="306"/>
      <c r="Q17" s="306"/>
      <c r="R17" s="306"/>
      <c r="S17" s="834"/>
      <c r="T17" s="294"/>
      <c r="U17" s="294"/>
    </row>
    <row r="18" spans="1:26" ht="15" customHeight="1">
      <c r="A18" s="690"/>
      <c r="B18" s="692" t="s">
        <v>1076</v>
      </c>
      <c r="C18" s="284"/>
      <c r="D18" s="629" t="s">
        <v>1263</v>
      </c>
      <c r="E18" s="465"/>
      <c r="F18" s="465"/>
      <c r="G18" s="294"/>
      <c r="H18" s="294"/>
      <c r="I18" s="294"/>
      <c r="J18" s="294"/>
      <c r="K18" s="294"/>
      <c r="L18" s="294"/>
      <c r="M18" s="294"/>
      <c r="N18" s="294"/>
      <c r="O18" s="294"/>
      <c r="P18" s="294"/>
      <c r="Q18" s="142"/>
      <c r="R18" s="156"/>
      <c r="S18" s="554"/>
      <c r="T18" s="156"/>
      <c r="U18" s="608" t="s">
        <v>81</v>
      </c>
      <c r="V18" s="891"/>
      <c r="W18" s="891"/>
      <c r="X18" s="971"/>
    </row>
    <row r="19" spans="1:26" ht="15" customHeight="1" thickBot="1">
      <c r="A19" s="191"/>
      <c r="B19" s="692" t="s">
        <v>1077</v>
      </c>
      <c r="C19" s="284"/>
      <c r="D19" s="463"/>
      <c r="E19" s="632" t="s">
        <v>809</v>
      </c>
      <c r="F19" s="632"/>
      <c r="G19" s="632"/>
      <c r="H19" s="301"/>
      <c r="I19" s="301"/>
      <c r="J19" s="301"/>
      <c r="K19" s="301"/>
      <c r="L19" s="301"/>
      <c r="M19" s="301">
        <v>739.68399999999997</v>
      </c>
      <c r="N19" s="301">
        <v>827.654</v>
      </c>
      <c r="O19" s="301">
        <v>818.77299999999991</v>
      </c>
      <c r="P19" s="301">
        <v>1237.922</v>
      </c>
      <c r="Q19" s="301">
        <v>3624.0329999999999</v>
      </c>
      <c r="R19" s="833">
        <v>813.03899999999999</v>
      </c>
      <c r="S19" s="843">
        <v>852.78533106499992</v>
      </c>
      <c r="T19" s="1295">
        <f>ROUND(S19,0)/ROUND(R19,0)-1</f>
        <v>4.9200492004920049E-2</v>
      </c>
      <c r="U19" s="1295">
        <f>ROUND(S19,0)/ROUND(N19,0)-1</f>
        <v>3.0193236714975757E-2</v>
      </c>
      <c r="V19" s="891"/>
      <c r="W19" s="891"/>
      <c r="X19" s="1078"/>
      <c r="Y19" s="971"/>
    </row>
    <row r="20" spans="1:26" ht="15" customHeight="1" thickTop="1">
      <c r="A20" s="690"/>
      <c r="B20" s="692" t="s">
        <v>1078</v>
      </c>
      <c r="C20" s="284"/>
      <c r="D20" s="208"/>
      <c r="E20" s="298"/>
      <c r="F20" s="495" t="s">
        <v>866</v>
      </c>
      <c r="G20" s="307"/>
      <c r="H20" s="324"/>
      <c r="I20" s="324"/>
      <c r="J20" s="324"/>
      <c r="K20" s="324"/>
      <c r="L20" s="324"/>
      <c r="M20" s="834">
        <v>444</v>
      </c>
      <c r="N20" s="834">
        <v>508</v>
      </c>
      <c r="O20" s="834">
        <v>505</v>
      </c>
      <c r="P20" s="834">
        <v>866</v>
      </c>
      <c r="Q20" s="834">
        <v>2323</v>
      </c>
      <c r="R20" s="834">
        <v>478.86399999999998</v>
      </c>
      <c r="S20" s="846">
        <v>482.34211818099999</v>
      </c>
      <c r="T20" s="1176">
        <f t="shared" ref="T20:T25" si="1">ROUND(S20,0)/ROUND(R20,0)-1</f>
        <v>6.2630480167014113E-3</v>
      </c>
      <c r="U20" s="1176">
        <f t="shared" ref="U20:U25" si="2">ROUND(S20,0)/ROUND(N20,0)-1</f>
        <v>-5.1181102362204745E-2</v>
      </c>
      <c r="V20" s="891"/>
      <c r="W20" s="891"/>
    </row>
    <row r="21" spans="1:26" ht="15" customHeight="1">
      <c r="A21" s="690"/>
      <c r="B21" s="692" t="s">
        <v>1079</v>
      </c>
      <c r="C21" s="284"/>
      <c r="E21" s="495"/>
      <c r="F21" s="495" t="s">
        <v>1280</v>
      </c>
      <c r="G21" s="307"/>
      <c r="H21" s="324"/>
      <c r="I21" s="324"/>
      <c r="J21" s="324"/>
      <c r="K21" s="324"/>
      <c r="L21" s="324"/>
      <c r="M21" s="834">
        <v>0</v>
      </c>
      <c r="N21" s="834">
        <v>21</v>
      </c>
      <c r="O21" s="834">
        <v>0</v>
      </c>
      <c r="P21" s="834">
        <v>204</v>
      </c>
      <c r="Q21" s="834">
        <v>225</v>
      </c>
      <c r="R21" s="834">
        <v>0</v>
      </c>
      <c r="S21" s="846">
        <v>0</v>
      </c>
      <c r="T21" s="1297" t="s">
        <v>1326</v>
      </c>
      <c r="U21" s="1297" t="s">
        <v>1366</v>
      </c>
      <c r="V21" s="891"/>
      <c r="W21" s="891"/>
    </row>
    <row r="22" spans="1:26" ht="15" customHeight="1">
      <c r="A22" s="690"/>
      <c r="B22" s="692" t="s">
        <v>1080</v>
      </c>
      <c r="C22" s="284"/>
      <c r="D22" s="463"/>
      <c r="E22" s="495"/>
      <c r="F22" s="495" t="s">
        <v>1281</v>
      </c>
      <c r="G22" s="307"/>
      <c r="H22" s="308"/>
      <c r="I22" s="308"/>
      <c r="J22" s="308"/>
      <c r="K22" s="308"/>
      <c r="L22" s="308"/>
      <c r="M22" s="834">
        <v>444</v>
      </c>
      <c r="N22" s="834">
        <v>487</v>
      </c>
      <c r="O22" s="834">
        <v>505</v>
      </c>
      <c r="P22" s="834">
        <v>662</v>
      </c>
      <c r="Q22" s="834">
        <v>2098</v>
      </c>
      <c r="R22" s="834">
        <v>479</v>
      </c>
      <c r="S22" s="846">
        <v>482.34211818099999</v>
      </c>
      <c r="T22" s="1176">
        <f t="shared" si="1"/>
        <v>6.2630480167014113E-3</v>
      </c>
      <c r="U22" s="1176">
        <f t="shared" si="2"/>
        <v>-1.0266940451745366E-2</v>
      </c>
      <c r="V22" s="891"/>
      <c r="W22" s="891"/>
    </row>
    <row r="23" spans="1:26" ht="15" customHeight="1">
      <c r="A23" s="690"/>
      <c r="B23" s="692" t="s">
        <v>1081</v>
      </c>
      <c r="C23" s="284"/>
      <c r="D23" s="463"/>
      <c r="E23" s="298"/>
      <c r="F23" s="495" t="s">
        <v>867</v>
      </c>
      <c r="G23" s="285"/>
      <c r="H23" s="285"/>
      <c r="I23" s="285"/>
      <c r="J23" s="285"/>
      <c r="K23" s="285"/>
      <c r="L23" s="285"/>
      <c r="M23" s="834">
        <v>219</v>
      </c>
      <c r="N23" s="834">
        <v>229</v>
      </c>
      <c r="O23" s="834">
        <v>231</v>
      </c>
      <c r="P23" s="834">
        <v>290</v>
      </c>
      <c r="Q23" s="834">
        <v>969</v>
      </c>
      <c r="R23" s="834">
        <v>205.364</v>
      </c>
      <c r="S23" s="846">
        <v>225.699625185</v>
      </c>
      <c r="T23" s="1176">
        <f t="shared" si="1"/>
        <v>0.10243902439024399</v>
      </c>
      <c r="U23" s="1176">
        <f t="shared" si="2"/>
        <v>-1.3100436681222738E-2</v>
      </c>
      <c r="V23" s="891"/>
      <c r="W23" s="891"/>
    </row>
    <row r="24" spans="1:26" ht="15" customHeight="1">
      <c r="A24" s="690"/>
      <c r="B24" s="692" t="s">
        <v>1082</v>
      </c>
      <c r="C24" s="284"/>
      <c r="D24" s="463"/>
      <c r="E24" s="298"/>
      <c r="F24" s="495" t="s">
        <v>868</v>
      </c>
      <c r="G24" s="287"/>
      <c r="H24" s="181"/>
      <c r="I24" s="181"/>
      <c r="J24" s="181"/>
      <c r="K24" s="181"/>
      <c r="L24" s="181"/>
      <c r="M24" s="853">
        <v>48</v>
      </c>
      <c r="N24" s="853">
        <v>52</v>
      </c>
      <c r="O24" s="853">
        <v>58</v>
      </c>
      <c r="P24" s="853">
        <v>59</v>
      </c>
      <c r="Q24" s="834">
        <v>217</v>
      </c>
      <c r="R24" s="834">
        <v>93.908000000000001</v>
      </c>
      <c r="S24" s="846">
        <v>105.76714511899999</v>
      </c>
      <c r="T24" s="1176">
        <f t="shared" si="1"/>
        <v>0.12765957446808507</v>
      </c>
      <c r="U24" s="1176">
        <f t="shared" si="2"/>
        <v>1.0384615384615383</v>
      </c>
      <c r="V24" s="891"/>
      <c r="W24" s="891"/>
    </row>
    <row r="25" spans="1:26" ht="15" customHeight="1">
      <c r="A25" s="690"/>
      <c r="B25" s="692" t="s">
        <v>1262</v>
      </c>
      <c r="C25" s="282"/>
      <c r="D25" s="463"/>
      <c r="E25" s="497"/>
      <c r="F25" s="497" t="s">
        <v>1164</v>
      </c>
      <c r="G25" s="449"/>
      <c r="H25" s="449"/>
      <c r="I25" s="449"/>
      <c r="J25" s="449"/>
      <c r="K25" s="449"/>
      <c r="L25" s="449"/>
      <c r="M25" s="895">
        <v>29</v>
      </c>
      <c r="N25" s="895">
        <v>38</v>
      </c>
      <c r="O25" s="895">
        <v>25</v>
      </c>
      <c r="P25" s="895">
        <v>23</v>
      </c>
      <c r="Q25" s="835">
        <v>115</v>
      </c>
      <c r="R25" s="835">
        <v>34.901000000000003</v>
      </c>
      <c r="S25" s="894">
        <v>38.97644257999999</v>
      </c>
      <c r="T25" s="1235">
        <f t="shared" si="1"/>
        <v>0.11428571428571432</v>
      </c>
      <c r="U25" s="1235">
        <f t="shared" si="2"/>
        <v>2.6315789473684292E-2</v>
      </c>
      <c r="V25" s="971"/>
    </row>
    <row r="26" spans="1:26" ht="15" customHeight="1">
      <c r="A26" s="690"/>
      <c r="B26" s="692" t="s">
        <v>1083</v>
      </c>
      <c r="C26" s="284"/>
      <c r="D26" s="463"/>
      <c r="E26" s="496"/>
      <c r="F26" s="496"/>
      <c r="G26" s="554"/>
      <c r="H26" s="554"/>
      <c r="I26" s="554"/>
      <c r="J26" s="554"/>
      <c r="K26" s="554"/>
      <c r="L26" s="554"/>
      <c r="M26" s="1308"/>
      <c r="N26" s="1308"/>
      <c r="O26" s="1308"/>
      <c r="P26" s="1308"/>
      <c r="Q26" s="834"/>
      <c r="R26" s="834"/>
      <c r="S26" s="834"/>
      <c r="T26" s="1309"/>
      <c r="U26" s="1309"/>
      <c r="X26" s="298"/>
      <c r="Y26" s="298"/>
      <c r="Z26" s="298"/>
    </row>
    <row r="27" spans="1:26" ht="15" customHeight="1">
      <c r="A27" s="189"/>
      <c r="B27" s="153"/>
      <c r="C27" s="284"/>
      <c r="D27" s="463"/>
      <c r="G27" s="156"/>
      <c r="H27" s="156"/>
      <c r="I27" s="156"/>
      <c r="J27" s="156"/>
      <c r="K27" s="156"/>
      <c r="L27" s="156"/>
      <c r="M27" s="156"/>
      <c r="N27" s="156"/>
      <c r="O27" s="156"/>
      <c r="P27" s="156"/>
      <c r="Q27" s="142"/>
      <c r="R27" s="156"/>
      <c r="S27" s="554"/>
      <c r="T27" s="156"/>
      <c r="U27" s="608" t="s">
        <v>985</v>
      </c>
    </row>
    <row r="28" spans="1:26" ht="15" customHeight="1" thickBot="1">
      <c r="A28" s="189"/>
      <c r="B28" s="153"/>
      <c r="C28" s="284"/>
      <c r="D28" s="463"/>
      <c r="E28" s="632" t="s">
        <v>1264</v>
      </c>
      <c r="F28" s="632"/>
      <c r="G28" s="632"/>
      <c r="H28" s="301"/>
      <c r="I28" s="301"/>
      <c r="J28" s="301"/>
      <c r="K28" s="301"/>
      <c r="L28" s="301"/>
      <c r="M28" s="301"/>
      <c r="N28" s="301"/>
      <c r="O28" s="301"/>
      <c r="P28" s="301"/>
      <c r="Q28" s="301"/>
      <c r="R28" s="833"/>
      <c r="S28" s="833"/>
      <c r="T28" s="720"/>
      <c r="U28" s="720"/>
    </row>
    <row r="29" spans="1:26" ht="15" customHeight="1" thickTop="1">
      <c r="A29" s="189"/>
      <c r="B29" s="153"/>
      <c r="C29" s="284"/>
      <c r="D29" s="208"/>
      <c r="F29" s="465" t="s">
        <v>870</v>
      </c>
      <c r="G29" s="208"/>
      <c r="H29" s="180"/>
      <c r="I29" s="180"/>
      <c r="J29" s="180"/>
      <c r="K29" s="180"/>
      <c r="L29" s="180"/>
      <c r="M29" s="834">
        <v>880</v>
      </c>
      <c r="N29" s="834">
        <v>880</v>
      </c>
      <c r="O29" s="834">
        <v>878</v>
      </c>
      <c r="P29" s="834">
        <v>877</v>
      </c>
      <c r="Q29" s="1108" t="s">
        <v>1141</v>
      </c>
      <c r="R29" s="834">
        <v>869</v>
      </c>
      <c r="S29" s="846">
        <v>869</v>
      </c>
      <c r="T29" s="1091" t="s">
        <v>1144</v>
      </c>
      <c r="U29" s="1091" t="s">
        <v>1144</v>
      </c>
    </row>
    <row r="30" spans="1:26" ht="15" customHeight="1">
      <c r="A30" s="161"/>
      <c r="B30" s="191"/>
      <c r="C30" s="284"/>
      <c r="D30" s="463"/>
      <c r="E30" s="497"/>
      <c r="F30" s="464" t="s">
        <v>871</v>
      </c>
      <c r="G30" s="449"/>
      <c r="H30" s="449"/>
      <c r="I30" s="449"/>
      <c r="J30" s="449"/>
      <c r="K30" s="449"/>
      <c r="L30" s="449"/>
      <c r="M30" s="839">
        <v>14570</v>
      </c>
      <c r="N30" s="839">
        <v>14454</v>
      </c>
      <c r="O30" s="839">
        <v>14793</v>
      </c>
      <c r="P30" s="1107">
        <v>15189</v>
      </c>
      <c r="Q30" s="1109" t="s">
        <v>1141</v>
      </c>
      <c r="R30" s="835">
        <v>14905</v>
      </c>
      <c r="S30" s="894">
        <v>14853</v>
      </c>
      <c r="T30" s="990" t="s">
        <v>1144</v>
      </c>
      <c r="U30" s="990" t="s">
        <v>1144</v>
      </c>
    </row>
    <row r="31" spans="1:26" ht="15" customHeight="1">
      <c r="A31" s="7"/>
      <c r="B31" s="153"/>
      <c r="C31" s="282"/>
      <c r="D31" s="463"/>
      <c r="E31" s="491" t="s">
        <v>872</v>
      </c>
      <c r="F31" s="3"/>
      <c r="G31" s="208"/>
      <c r="H31" s="180"/>
      <c r="I31" s="180"/>
      <c r="J31" s="180"/>
      <c r="K31" s="180"/>
      <c r="L31" s="180"/>
      <c r="M31" s="180"/>
      <c r="N31" s="180"/>
      <c r="O31" s="180"/>
      <c r="P31" s="180"/>
      <c r="Q31" s="180"/>
      <c r="R31" s="180"/>
      <c r="S31" s="488"/>
      <c r="T31" s="488"/>
      <c r="U31" s="488"/>
    </row>
    <row r="32" spans="1:26" ht="15" customHeight="1">
      <c r="A32" s="150"/>
      <c r="B32" s="153"/>
      <c r="C32" s="284"/>
      <c r="D32" s="463"/>
      <c r="E32" s="516" t="s">
        <v>873</v>
      </c>
      <c r="F32" s="635"/>
      <c r="G32" s="208"/>
      <c r="H32" s="180"/>
      <c r="I32" s="180"/>
      <c r="J32" s="180"/>
      <c r="K32" s="180"/>
      <c r="L32" s="180"/>
      <c r="M32" s="180"/>
      <c r="N32" s="180"/>
      <c r="O32" s="180"/>
      <c r="P32" s="180"/>
      <c r="Q32" s="180"/>
      <c r="R32" s="180"/>
      <c r="S32" s="488"/>
      <c r="T32" s="488"/>
      <c r="U32" s="488"/>
    </row>
    <row r="33" spans="1:21" ht="15" customHeight="1">
      <c r="A33" s="7"/>
      <c r="B33" s="153"/>
      <c r="C33" s="284"/>
      <c r="D33" s="463"/>
      <c r="E33" s="485"/>
      <c r="F33" s="486"/>
      <c r="G33" s="486"/>
      <c r="H33" s="486"/>
      <c r="I33" s="486"/>
      <c r="J33" s="486"/>
      <c r="K33" s="486"/>
      <c r="L33" s="486"/>
      <c r="M33" s="487"/>
      <c r="N33" s="487"/>
      <c r="O33" s="487"/>
      <c r="P33" s="487"/>
      <c r="Q33" s="487"/>
      <c r="R33" s="487"/>
      <c r="S33" s="487"/>
      <c r="T33" s="486"/>
      <c r="U33" s="156"/>
    </row>
    <row r="34" spans="1:21" ht="15" customHeight="1">
      <c r="A34" s="7"/>
      <c r="B34" s="153"/>
      <c r="C34" s="284"/>
      <c r="D34" s="156"/>
    </row>
    <row r="35" spans="1:21" ht="15" customHeight="1">
      <c r="A35" s="7"/>
      <c r="B35" s="153"/>
      <c r="C35" s="284"/>
      <c r="D35" s="463"/>
    </row>
    <row r="36" spans="1:21" ht="15" customHeight="1">
      <c r="A36" s="7"/>
      <c r="B36" s="153"/>
      <c r="C36" s="284"/>
      <c r="D36" s="463"/>
    </row>
    <row r="37" spans="1:21" ht="15" customHeight="1">
      <c r="A37" s="7"/>
      <c r="B37" s="153"/>
      <c r="C37" s="284"/>
      <c r="D37" s="208"/>
    </row>
    <row r="38" spans="1:21" ht="15" customHeight="1">
      <c r="A38" s="7"/>
      <c r="B38" s="153"/>
      <c r="C38" s="284"/>
      <c r="D38" s="208"/>
    </row>
    <row r="39" spans="1:21" ht="15" customHeight="1">
      <c r="A39" s="150"/>
      <c r="B39" s="150"/>
      <c r="C39" s="157"/>
      <c r="D39" s="208"/>
      <c r="U39" s="1171">
        <v>11</v>
      </c>
    </row>
    <row r="40" spans="1:21" ht="13.5">
      <c r="A40" s="150"/>
      <c r="B40" s="150"/>
      <c r="C40" s="310"/>
      <c r="D40" s="485"/>
    </row>
    <row r="41" spans="1:21">
      <c r="C41" s="310"/>
    </row>
    <row r="42" spans="1:21">
      <c r="C42" s="310"/>
    </row>
    <row r="43" spans="1:21">
      <c r="C43" s="310"/>
    </row>
    <row r="44" spans="1:21">
      <c r="C44" s="310"/>
    </row>
    <row r="45" spans="1:21">
      <c r="C45" s="310"/>
    </row>
    <row r="46" spans="1:21">
      <c r="C46" s="310"/>
    </row>
    <row r="47" spans="1:21">
      <c r="C47" s="310"/>
    </row>
    <row r="48" spans="1:21">
      <c r="C48" s="310"/>
    </row>
    <row r="49" spans="3:3">
      <c r="C49" s="310"/>
    </row>
    <row r="50" spans="3:3">
      <c r="C50" s="310"/>
    </row>
    <row r="51" spans="3:3">
      <c r="C51" s="310"/>
    </row>
  </sheetData>
  <phoneticPr fontId="4" type="noConversion"/>
  <hyperlinks>
    <hyperlink ref="A6" location="'Table of Contents'!A1" display="Table of  Contents" xr:uid="{00000000-0004-0000-0700-000000000000}"/>
    <hyperlink ref="A6:B6" location="'Table of Contents'!A1" display="Table of  Contents" xr:uid="{00000000-0004-0000-0700-000001000000}"/>
    <hyperlink ref="B9" location="'Financial Highlights'!A1" display="Financial Highlights" xr:uid="{00000000-0004-0000-0700-000002000000}"/>
    <hyperlink ref="B10" location="IS!A1" display="Income Statements [Group/Bank]" xr:uid="{00000000-0004-0000-0700-000003000000}"/>
    <hyperlink ref="B11" location="BS!A1" display="Balance Sheets [Group/Bank]" xr:uid="{00000000-0004-0000-0700-000004000000}"/>
    <hyperlink ref="B12" location="'NIM NIS_Bank + Card'!A1" display="NIM &amp; NIS [Bank+Card]" xr:uid="{00000000-0004-0000-0700-000005000000}"/>
    <hyperlink ref="B13" location="'NIM NIS_Bank'!A1" display="NIM &amp; NIS [Bank]" xr:uid="{00000000-0004-0000-0700-000006000000}"/>
    <hyperlink ref="B16" location="Loans_Bank!A1" display="Loans [Bank]" xr:uid="{00000000-0004-0000-0700-000007000000}"/>
    <hyperlink ref="B18" location="'Asset Quality_Group'!A1" display="Asset Quality [Group]" xr:uid="{00000000-0004-0000-0700-000008000000}"/>
    <hyperlink ref="B19" location="'Asset Quality_Bank'!A1" display="Asset Quality [Bank]" xr:uid="{00000000-0004-0000-0700-000009000000}"/>
    <hyperlink ref="B20" location="'Provision_Bank '!A1" display="Provision [Bank]" xr:uid="{00000000-0004-0000-0700-00000A000000}"/>
    <hyperlink ref="B21" location="Delinquency_Bank!A1" display="Delinquency [Bank]" xr:uid="{00000000-0004-0000-0700-00000B000000}"/>
    <hyperlink ref="B14" location="'Non-Interest Income'!A1" display="Non-Interest Income [Group/Bank]" xr:uid="{00000000-0004-0000-0700-00000C000000}"/>
    <hyperlink ref="B15" location="'SG&amp;A Expense'!A1" display="SG&amp;A Expense [Group/Bank]" xr:uid="{00000000-0004-0000-0700-00000D000000}"/>
    <hyperlink ref="B17" location="'Funding_Bank '!A1" display="Funding [Bank]" xr:uid="{00000000-0004-0000-0700-00000E000000}"/>
    <hyperlink ref="B22" location="'Capital Adequacy_Group'!A1" display="Capital Adequacy [Group]" xr:uid="{00000000-0004-0000-0700-00000F000000}"/>
    <hyperlink ref="B23" location="'Capital Adequacy_Bank'!A1" display="Capital Adequacy [Bank]" xr:uid="{00000000-0004-0000-0700-000010000000}"/>
    <hyperlink ref="B24" location="'Woori Card'!A1" display="Woori Card" xr:uid="{00000000-0004-0000-0700-000011000000}"/>
    <hyperlink ref="B25" location="'Orgarnization Structure'!A1" display="Orgarnization Structure" xr:uid="{00000000-0004-0000-0700-000012000000}"/>
    <hyperlink ref="B26" location="'Credit Rating'!A1" display="Credit Rating" xr:uid="{00000000-0004-0000-0700-000013000000}"/>
  </hyperlinks>
  <pageMargins left="0.23622047244094491" right="0.31496062992125984" top="0.74803149606299213" bottom="0.31496062992125984" header="0.31496062992125984" footer="0.31496062992125984"/>
  <pageSetup paperSize="9" scale="8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59999389629810485"/>
    <pageSetUpPr fitToPage="1"/>
  </sheetPr>
  <dimension ref="A1:Y191"/>
  <sheetViews>
    <sheetView view="pageBreakPreview" zoomScaleNormal="130" zoomScaleSheetLayoutView="100" workbookViewId="0">
      <pane xSplit="8" ySplit="4" topLeftCell="M5" activePane="bottomRight" state="frozen"/>
      <selection activeCell="V43" sqref="V43"/>
      <selection pane="topRight" activeCell="V43" sqref="V43"/>
      <selection pane="bottomLeft" activeCell="V43" sqref="V43"/>
      <selection pane="bottomRight" activeCell="V36" sqref="V36"/>
    </sheetView>
  </sheetViews>
  <sheetFormatPr defaultColWidth="9" defaultRowHeight="12"/>
  <cols>
    <col min="1" max="1" width="0.875" style="127" customWidth="1"/>
    <col min="2" max="2" width="27.75" style="185" bestFit="1" customWidth="1"/>
    <col min="3" max="3" width="2.625" style="131" customWidth="1"/>
    <col min="4" max="5" width="1.625" style="131" customWidth="1"/>
    <col min="6" max="7" width="2.25" style="131" customWidth="1"/>
    <col min="8" max="8" width="21.625" style="163" customWidth="1"/>
    <col min="9" max="12" width="10.625" style="163" hidden="1" customWidth="1"/>
    <col min="13" max="17" width="10.625" style="163" customWidth="1"/>
    <col min="18" max="18" width="10.625" style="326" customWidth="1"/>
    <col min="19" max="20" width="10.625" style="163" customWidth="1"/>
    <col min="21" max="21" width="12.625" style="131" customWidth="1"/>
    <col min="22" max="22" width="8.125" style="131" customWidth="1"/>
    <col min="23" max="16384" width="9" style="131"/>
  </cols>
  <sheetData>
    <row r="1" spans="1:23" s="133" customFormat="1" ht="10.5" customHeight="1">
      <c r="A1" s="22"/>
      <c r="B1" s="128"/>
      <c r="C1" s="129"/>
      <c r="D1" s="129"/>
      <c r="E1" s="129"/>
      <c r="F1" s="129"/>
      <c r="G1" s="129"/>
      <c r="H1" s="130"/>
      <c r="I1" s="130"/>
      <c r="J1" s="130"/>
      <c r="K1" s="130"/>
      <c r="L1" s="130"/>
      <c r="M1" s="130"/>
      <c r="N1" s="130"/>
      <c r="O1" s="130"/>
      <c r="P1" s="130"/>
      <c r="Q1" s="130"/>
      <c r="R1" s="564"/>
      <c r="S1" s="130"/>
      <c r="T1" s="130"/>
    </row>
    <row r="2" spans="1:23" s="133" customFormat="1" ht="15" customHeight="1">
      <c r="A2" s="22"/>
      <c r="B2" s="132"/>
      <c r="D2" s="687" t="s">
        <v>1113</v>
      </c>
      <c r="H2" s="174"/>
      <c r="I2" s="134"/>
      <c r="J2" s="134"/>
      <c r="K2" s="134"/>
      <c r="L2" s="134"/>
      <c r="M2" s="134"/>
      <c r="N2" s="134"/>
      <c r="O2" s="134"/>
      <c r="P2" s="134"/>
      <c r="Q2" s="134"/>
      <c r="R2" s="192"/>
      <c r="S2" s="134"/>
      <c r="T2" s="130"/>
    </row>
    <row r="3" spans="1:23" s="598" customFormat="1" ht="5.0999999999999996" customHeight="1">
      <c r="A3" s="602"/>
      <c r="B3" s="597"/>
      <c r="D3" s="603"/>
      <c r="H3" s="625"/>
      <c r="I3" s="604"/>
      <c r="J3" s="604"/>
      <c r="K3" s="604"/>
      <c r="L3" s="604"/>
      <c r="M3" s="604"/>
      <c r="N3" s="604"/>
      <c r="O3" s="604"/>
      <c r="P3" s="604"/>
      <c r="Q3" s="604"/>
      <c r="R3" s="604"/>
      <c r="S3" s="604"/>
      <c r="T3" s="604"/>
    </row>
    <row r="4" spans="1:23" s="642" customFormat="1" ht="20.100000000000001" customHeight="1">
      <c r="A4" s="640"/>
      <c r="B4" s="641"/>
      <c r="D4" s="643"/>
      <c r="H4" s="658"/>
      <c r="I4" s="600" t="s">
        <v>708</v>
      </c>
      <c r="J4" s="600" t="s">
        <v>732</v>
      </c>
      <c r="K4" s="600" t="s">
        <v>738</v>
      </c>
      <c r="L4" s="600" t="s">
        <v>759</v>
      </c>
      <c r="M4" s="600" t="s">
        <v>746</v>
      </c>
      <c r="N4" s="600" t="s">
        <v>784</v>
      </c>
      <c r="O4" s="600" t="s">
        <v>789</v>
      </c>
      <c r="P4" s="600" t="s">
        <v>1092</v>
      </c>
      <c r="Q4" s="600" t="s">
        <v>1034</v>
      </c>
      <c r="R4" s="600" t="s">
        <v>1199</v>
      </c>
      <c r="S4" s="601" t="s">
        <v>5</v>
      </c>
      <c r="T4" s="972" t="s">
        <v>1108</v>
      </c>
    </row>
    <row r="5" spans="1:23" s="133" customFormat="1" ht="9.75" customHeight="1">
      <c r="A5" s="5"/>
      <c r="B5" s="139"/>
      <c r="H5" s="140"/>
      <c r="I5" s="311"/>
      <c r="J5" s="311"/>
      <c r="K5" s="311"/>
      <c r="L5" s="311"/>
      <c r="M5" s="311"/>
      <c r="N5" s="311"/>
      <c r="O5" s="311"/>
      <c r="P5" s="311"/>
      <c r="Q5" s="311"/>
      <c r="R5" s="311"/>
      <c r="S5" s="140"/>
      <c r="T5" s="141"/>
      <c r="U5" s="131"/>
    </row>
    <row r="6" spans="1:23" s="133" customFormat="1" ht="14.1" customHeight="1">
      <c r="A6" s="187" t="s">
        <v>58</v>
      </c>
      <c r="B6" s="188"/>
      <c r="C6" s="312"/>
      <c r="D6" s="628" t="s">
        <v>1266</v>
      </c>
      <c r="E6" s="18"/>
      <c r="F6" s="465"/>
      <c r="G6" s="465"/>
      <c r="H6" s="465"/>
      <c r="I6" s="465"/>
      <c r="J6" s="313"/>
      <c r="K6" s="313"/>
      <c r="L6" s="313"/>
      <c r="M6" s="313"/>
      <c r="N6" s="313"/>
      <c r="O6" s="313"/>
      <c r="P6" s="313"/>
      <c r="Q6" s="313"/>
      <c r="R6" s="357"/>
      <c r="S6" s="313"/>
      <c r="T6" s="608" t="s">
        <v>81</v>
      </c>
      <c r="U6" s="131"/>
    </row>
    <row r="7" spans="1:23" ht="14.1" customHeight="1" thickBot="1">
      <c r="A7" s="189"/>
      <c r="B7" s="190"/>
      <c r="C7" s="314"/>
      <c r="D7" s="465"/>
      <c r="E7" s="489" t="s">
        <v>874</v>
      </c>
      <c r="F7" s="489"/>
      <c r="G7" s="489"/>
      <c r="H7" s="489"/>
      <c r="I7" s="489"/>
      <c r="J7" s="315"/>
      <c r="K7" s="315"/>
      <c r="L7" s="315"/>
      <c r="M7" s="315">
        <v>223826.253</v>
      </c>
      <c r="N7" s="315">
        <v>226235</v>
      </c>
      <c r="O7" s="315">
        <v>228655.38999999998</v>
      </c>
      <c r="P7" s="315">
        <v>233916.00399999999</v>
      </c>
      <c r="Q7" s="833">
        <v>235743.07699999999</v>
      </c>
      <c r="R7" s="843">
        <v>241089.253</v>
      </c>
      <c r="S7" s="1016">
        <f>ROUND(R7,0)/ROUND(Q7,0)-1</f>
        <v>2.2677237500159153E-2</v>
      </c>
      <c r="T7" s="1016">
        <f>ROUND(R7,0)/ROUND(N7,0)-1</f>
        <v>6.5657391650275176E-2</v>
      </c>
      <c r="W7" s="971"/>
    </row>
    <row r="8" spans="1:23" ht="14.1" customHeight="1" thickTop="1">
      <c r="A8" s="689" t="s">
        <v>1066</v>
      </c>
      <c r="B8" s="691"/>
      <c r="C8" s="314"/>
      <c r="D8" s="465"/>
      <c r="E8" s="463"/>
      <c r="F8" s="514" t="s">
        <v>29</v>
      </c>
      <c r="G8" s="514"/>
      <c r="H8" s="463"/>
      <c r="I8" s="463"/>
      <c r="J8" s="316"/>
      <c r="K8" s="316"/>
      <c r="L8" s="316"/>
      <c r="M8" s="316">
        <v>113338.91200000001</v>
      </c>
      <c r="N8" s="316">
        <v>115143.09999999999</v>
      </c>
      <c r="O8" s="316">
        <v>116285.73</v>
      </c>
      <c r="P8" s="316">
        <v>117766.59699999999</v>
      </c>
      <c r="Q8" s="834">
        <v>118530.145</v>
      </c>
      <c r="R8" s="846">
        <v>121923.342</v>
      </c>
      <c r="S8" s="1021">
        <f t="shared" ref="S8:S13" si="0">ROUND(R8,0)/ROUND(Q8,0)-1</f>
        <v>2.8625664388762351E-2</v>
      </c>
      <c r="T8" s="1021">
        <f t="shared" ref="T8:T13" si="1">ROUND(R8,0)/ROUND(N8,0)-1</f>
        <v>5.8883301633620766E-2</v>
      </c>
      <c r="W8" s="971"/>
    </row>
    <row r="9" spans="1:23" ht="14.1" customHeight="1">
      <c r="A9" s="191"/>
      <c r="B9" s="692" t="s">
        <v>1067</v>
      </c>
      <c r="C9" s="314"/>
      <c r="D9" s="465"/>
      <c r="E9" s="463"/>
      <c r="F9" s="463"/>
      <c r="G9" s="463" t="s">
        <v>875</v>
      </c>
      <c r="H9" s="463"/>
      <c r="I9" s="463"/>
      <c r="J9" s="319"/>
      <c r="K9" s="319"/>
      <c r="L9" s="319"/>
      <c r="M9" s="319">
        <v>34967.249000000003</v>
      </c>
      <c r="N9" s="319">
        <v>35977.199999999997</v>
      </c>
      <c r="O9" s="319">
        <v>35813.42</v>
      </c>
      <c r="P9" s="319">
        <v>36463.135999999999</v>
      </c>
      <c r="Q9" s="834">
        <v>35175.885000000002</v>
      </c>
      <c r="R9" s="846">
        <v>35777.65</v>
      </c>
      <c r="S9" s="1021">
        <f t="shared" si="0"/>
        <v>1.7113941323629644E-2</v>
      </c>
      <c r="T9" s="1021">
        <f t="shared" si="1"/>
        <v>-5.5313116713455734E-3</v>
      </c>
      <c r="W9" s="971"/>
    </row>
    <row r="10" spans="1:23" ht="14.1" customHeight="1">
      <c r="A10" s="191"/>
      <c r="B10" s="692" t="s">
        <v>1068</v>
      </c>
      <c r="C10" s="314"/>
      <c r="D10" s="465"/>
      <c r="E10" s="463"/>
      <c r="F10" s="463"/>
      <c r="G10" s="463" t="s">
        <v>876</v>
      </c>
      <c r="H10" s="463"/>
      <c r="I10" s="463"/>
      <c r="J10" s="319"/>
      <c r="K10" s="319"/>
      <c r="L10" s="319"/>
      <c r="M10" s="319">
        <v>78371.663</v>
      </c>
      <c r="N10" s="319">
        <v>79165.899999999994</v>
      </c>
      <c r="O10" s="319">
        <v>80472.31</v>
      </c>
      <c r="P10" s="319">
        <v>81303.460999999996</v>
      </c>
      <c r="Q10" s="834">
        <v>83354.259999999995</v>
      </c>
      <c r="R10" s="846">
        <v>86145.691999999995</v>
      </c>
      <c r="S10" s="1021">
        <f t="shared" si="0"/>
        <v>3.349569306811917E-2</v>
      </c>
      <c r="T10" s="1021">
        <f t="shared" si="1"/>
        <v>8.8169163529798089E-2</v>
      </c>
      <c r="W10" s="971"/>
    </row>
    <row r="11" spans="1:23" ht="14.1" customHeight="1">
      <c r="A11" s="690"/>
      <c r="B11" s="692" t="s">
        <v>1069</v>
      </c>
      <c r="C11" s="314"/>
      <c r="D11" s="465"/>
      <c r="E11" s="463"/>
      <c r="F11" s="463"/>
      <c r="G11" s="463"/>
      <c r="H11" s="463" t="s">
        <v>877</v>
      </c>
      <c r="I11" s="414"/>
      <c r="J11" s="319"/>
      <c r="K11" s="319"/>
      <c r="L11" s="319"/>
      <c r="M11" s="834">
        <v>38860.531999999999</v>
      </c>
      <c r="N11" s="834">
        <v>39827.955000000002</v>
      </c>
      <c r="O11" s="834">
        <v>40588.267</v>
      </c>
      <c r="P11" s="834">
        <v>41594.012999999999</v>
      </c>
      <c r="Q11" s="834">
        <v>42439.014999999999</v>
      </c>
      <c r="R11" s="846">
        <v>43320.945</v>
      </c>
      <c r="S11" s="1021">
        <f t="shared" si="0"/>
        <v>2.0782770564810704E-2</v>
      </c>
      <c r="T11" s="1021">
        <f t="shared" si="1"/>
        <v>8.7702119112182286E-2</v>
      </c>
      <c r="W11" s="971"/>
    </row>
    <row r="12" spans="1:23" ht="14.1" customHeight="1">
      <c r="A12" s="690"/>
      <c r="B12" s="692" t="s">
        <v>1070</v>
      </c>
      <c r="C12" s="314"/>
      <c r="D12" s="465"/>
      <c r="E12" s="463"/>
      <c r="F12" s="514" t="s">
        <v>30</v>
      </c>
      <c r="G12" s="514"/>
      <c r="H12" s="463"/>
      <c r="I12" s="463"/>
      <c r="J12" s="319"/>
      <c r="K12" s="319"/>
      <c r="L12" s="319"/>
      <c r="M12" s="319">
        <v>107442.25199999999</v>
      </c>
      <c r="N12" s="319">
        <v>108082.2</v>
      </c>
      <c r="O12" s="319">
        <v>109492.13</v>
      </c>
      <c r="P12" s="319">
        <v>113496.86</v>
      </c>
      <c r="Q12" s="834">
        <v>114547.046</v>
      </c>
      <c r="R12" s="846">
        <v>116599.553</v>
      </c>
      <c r="S12" s="1021">
        <f t="shared" si="0"/>
        <v>1.7922774057810287E-2</v>
      </c>
      <c r="T12" s="1021">
        <f t="shared" si="1"/>
        <v>7.881053274365768E-2</v>
      </c>
      <c r="W12" s="971"/>
    </row>
    <row r="13" spans="1:23" ht="14.1" customHeight="1">
      <c r="A13" s="690"/>
      <c r="B13" s="692" t="s">
        <v>1071</v>
      </c>
      <c r="C13" s="314"/>
      <c r="D13" s="465"/>
      <c r="E13" s="464"/>
      <c r="F13" s="515" t="s">
        <v>878</v>
      </c>
      <c r="G13" s="515"/>
      <c r="H13" s="464"/>
      <c r="I13" s="464"/>
      <c r="J13" s="336"/>
      <c r="K13" s="336"/>
      <c r="L13" s="336"/>
      <c r="M13" s="336">
        <v>3045.0889999999999</v>
      </c>
      <c r="N13" s="336">
        <v>3009.7</v>
      </c>
      <c r="O13" s="336">
        <v>2878.03</v>
      </c>
      <c r="P13" s="336">
        <v>2653.047</v>
      </c>
      <c r="Q13" s="835">
        <v>2665.8870000000002</v>
      </c>
      <c r="R13" s="894">
        <v>2566.3589999999999</v>
      </c>
      <c r="S13" s="963">
        <f t="shared" si="0"/>
        <v>-3.7509377344336126E-2</v>
      </c>
      <c r="T13" s="963">
        <f t="shared" si="1"/>
        <v>-0.14750830564784057</v>
      </c>
      <c r="W13" s="971"/>
    </row>
    <row r="14" spans="1:23" ht="14.1" customHeight="1">
      <c r="A14" s="690"/>
      <c r="B14" s="692" t="s">
        <v>1072</v>
      </c>
      <c r="C14" s="314"/>
      <c r="D14" s="317"/>
      <c r="F14" s="317"/>
      <c r="G14" s="317"/>
      <c r="H14" s="317"/>
      <c r="I14" s="319"/>
      <c r="J14" s="319"/>
      <c r="K14" s="319"/>
      <c r="L14" s="319"/>
      <c r="M14" s="319"/>
      <c r="N14" s="319"/>
      <c r="O14" s="319"/>
      <c r="P14" s="319"/>
      <c r="Q14" s="319"/>
      <c r="R14" s="834"/>
      <c r="S14" s="180"/>
      <c r="T14" s="180"/>
      <c r="W14" s="971"/>
    </row>
    <row r="15" spans="1:23" ht="14.1" customHeight="1">
      <c r="A15" s="690"/>
      <c r="B15" s="692" t="s">
        <v>1073</v>
      </c>
      <c r="C15" s="314"/>
      <c r="D15" s="628" t="s">
        <v>1267</v>
      </c>
      <c r="E15" s="465"/>
      <c r="F15" s="465"/>
      <c r="G15" s="465"/>
      <c r="H15" s="465"/>
      <c r="I15" s="465"/>
      <c r="J15" s="318"/>
      <c r="K15" s="318"/>
      <c r="L15" s="318"/>
      <c r="M15" s="318"/>
      <c r="N15" s="318"/>
      <c r="O15" s="318"/>
      <c r="P15" s="318"/>
      <c r="Q15" s="318"/>
      <c r="R15" s="722"/>
      <c r="S15" s="180"/>
      <c r="T15" s="608"/>
      <c r="W15" s="971"/>
    </row>
    <row r="16" spans="1:23" ht="14.1" customHeight="1" thickBot="1">
      <c r="A16" s="690"/>
      <c r="B16" s="921" t="s">
        <v>1074</v>
      </c>
      <c r="C16" s="314"/>
      <c r="D16" s="465"/>
      <c r="E16" s="489" t="s">
        <v>874</v>
      </c>
      <c r="F16" s="489"/>
      <c r="G16" s="489"/>
      <c r="H16" s="489"/>
      <c r="I16" s="489"/>
      <c r="J16" s="315"/>
      <c r="K16" s="315"/>
      <c r="L16" s="315"/>
      <c r="M16" s="315"/>
      <c r="N16" s="315"/>
      <c r="O16" s="315"/>
      <c r="P16" s="315"/>
      <c r="Q16" s="833"/>
      <c r="R16" s="843"/>
      <c r="S16" s="631"/>
      <c r="T16" s="631"/>
      <c r="W16" s="971"/>
    </row>
    <row r="17" spans="1:25" ht="14.1" customHeight="1" thickTop="1">
      <c r="A17" s="690"/>
      <c r="B17" s="692" t="s">
        <v>1075</v>
      </c>
      <c r="C17" s="314"/>
      <c r="D17" s="465"/>
      <c r="E17" s="463"/>
      <c r="F17" s="514" t="s">
        <v>29</v>
      </c>
      <c r="G17" s="514"/>
      <c r="H17" s="463"/>
      <c r="I17" s="463"/>
      <c r="J17" s="316"/>
      <c r="K17" s="316"/>
      <c r="L17" s="316"/>
      <c r="M17" s="714">
        <v>0.50637005481211361</v>
      </c>
      <c r="N17" s="714">
        <v>0.5089535217804495</v>
      </c>
      <c r="O17" s="714">
        <v>0.50856325757289167</v>
      </c>
      <c r="P17" s="714">
        <v>0.50345677502254182</v>
      </c>
      <c r="Q17" s="714">
        <v>0.50279374694002155</v>
      </c>
      <c r="R17" s="1439">
        <v>0.5057186933172837</v>
      </c>
      <c r="S17" s="974" t="s">
        <v>1109</v>
      </c>
      <c r="T17" s="974" t="s">
        <v>1109</v>
      </c>
      <c r="W17" s="971"/>
    </row>
    <row r="18" spans="1:25" ht="14.1" customHeight="1">
      <c r="A18" s="690"/>
      <c r="B18" s="692" t="s">
        <v>1076</v>
      </c>
      <c r="C18" s="314"/>
      <c r="D18" s="465"/>
      <c r="E18" s="463"/>
      <c r="F18" s="463"/>
      <c r="G18" s="463" t="s">
        <v>875</v>
      </c>
      <c r="H18" s="463"/>
      <c r="I18" s="463"/>
      <c r="J18" s="319"/>
      <c r="K18" s="319"/>
      <c r="L18" s="319"/>
      <c r="M18" s="697">
        <v>0.15622496705067035</v>
      </c>
      <c r="N18" s="697">
        <v>0.1590257917651999</v>
      </c>
      <c r="O18" s="697">
        <v>0.15662617880995502</v>
      </c>
      <c r="P18" s="697">
        <v>0.15588132225446191</v>
      </c>
      <c r="Q18" s="697">
        <v>0.14921280169767193</v>
      </c>
      <c r="R18" s="1119">
        <v>0.14840002013694076</v>
      </c>
      <c r="S18" s="974" t="s">
        <v>1109</v>
      </c>
      <c r="T18" s="974" t="s">
        <v>1109</v>
      </c>
      <c r="W18" s="971"/>
    </row>
    <row r="19" spans="1:25" ht="14.1" customHeight="1">
      <c r="A19" s="191"/>
      <c r="B19" s="692" t="s">
        <v>1077</v>
      </c>
      <c r="C19" s="314"/>
      <c r="D19" s="465"/>
      <c r="E19" s="463"/>
      <c r="F19" s="463"/>
      <c r="G19" s="463" t="s">
        <v>876</v>
      </c>
      <c r="H19" s="463"/>
      <c r="I19" s="463"/>
      <c r="J19" s="319"/>
      <c r="K19" s="319"/>
      <c r="L19" s="319"/>
      <c r="M19" s="697">
        <v>0.35014508776144326</v>
      </c>
      <c r="N19" s="697">
        <v>0.34992773001524963</v>
      </c>
      <c r="O19" s="697">
        <v>0.35193707876293667</v>
      </c>
      <c r="P19" s="697">
        <v>0.34757545276807994</v>
      </c>
      <c r="Q19" s="697">
        <v>0.35358094524234956</v>
      </c>
      <c r="R19" s="1119">
        <v>0.35731867318034288</v>
      </c>
      <c r="S19" s="974" t="s">
        <v>1109</v>
      </c>
      <c r="T19" s="974" t="s">
        <v>1109</v>
      </c>
      <c r="W19" s="971"/>
    </row>
    <row r="20" spans="1:25" ht="14.1" customHeight="1">
      <c r="A20" s="690"/>
      <c r="B20" s="692" t="s">
        <v>1078</v>
      </c>
      <c r="C20" s="314"/>
      <c r="D20" s="465"/>
      <c r="E20" s="463"/>
      <c r="F20" s="463"/>
      <c r="G20" s="463"/>
      <c r="H20" s="463" t="s">
        <v>877</v>
      </c>
      <c r="I20" s="414"/>
      <c r="J20" s="319"/>
      <c r="K20" s="319"/>
      <c r="L20" s="319"/>
      <c r="M20" s="697">
        <v>0.17361918666439902</v>
      </c>
      <c r="N20" s="697">
        <v>0.17604683183415476</v>
      </c>
      <c r="O20" s="697">
        <v>0.17750846371913648</v>
      </c>
      <c r="P20" s="697">
        <v>0.17781602066013405</v>
      </c>
      <c r="Q20" s="697">
        <v>0.18002231726194021</v>
      </c>
      <c r="R20" s="1119">
        <v>0.17968841190942675</v>
      </c>
      <c r="S20" s="974" t="s">
        <v>1109</v>
      </c>
      <c r="T20" s="974" t="s">
        <v>1109</v>
      </c>
      <c r="W20" s="971"/>
    </row>
    <row r="21" spans="1:25" ht="14.1" customHeight="1">
      <c r="A21" s="690"/>
      <c r="B21" s="692" t="s">
        <v>1079</v>
      </c>
      <c r="C21" s="314"/>
      <c r="D21" s="465"/>
      <c r="E21" s="463"/>
      <c r="F21" s="514" t="s">
        <v>30</v>
      </c>
      <c r="G21" s="514"/>
      <c r="H21" s="463"/>
      <c r="I21" s="463"/>
      <c r="J21" s="319"/>
      <c r="K21" s="319"/>
      <c r="L21" s="319"/>
      <c r="M21" s="697">
        <v>0.4800252452959573</v>
      </c>
      <c r="N21" s="697">
        <v>0.47774305478816276</v>
      </c>
      <c r="O21" s="697">
        <v>0.47885217138332059</v>
      </c>
      <c r="P21" s="697">
        <v>0.48520348355472082</v>
      </c>
      <c r="Q21" s="697">
        <v>0.4858978149335007</v>
      </c>
      <c r="R21" s="1119">
        <v>0.48363646056010634</v>
      </c>
      <c r="S21" s="974" t="s">
        <v>1109</v>
      </c>
      <c r="T21" s="974" t="s">
        <v>1109</v>
      </c>
      <c r="W21" s="971"/>
    </row>
    <row r="22" spans="1:25" ht="14.1" customHeight="1">
      <c r="A22" s="690"/>
      <c r="B22" s="692" t="s">
        <v>1080</v>
      </c>
      <c r="C22" s="314"/>
      <c r="D22" s="465"/>
      <c r="E22" s="464"/>
      <c r="F22" s="515" t="s">
        <v>878</v>
      </c>
      <c r="G22" s="515"/>
      <c r="H22" s="464"/>
      <c r="I22" s="464"/>
      <c r="J22" s="336"/>
      <c r="K22" s="336"/>
      <c r="L22" s="336"/>
      <c r="M22" s="715">
        <v>1.360469989192912E-2</v>
      </c>
      <c r="N22" s="715">
        <v>1.3303423431387715E-2</v>
      </c>
      <c r="O22" s="715">
        <v>1.2586757740545721E-2</v>
      </c>
      <c r="P22" s="715">
        <v>1.1341878942152245E-2</v>
      </c>
      <c r="Q22" s="715">
        <v>1.1308442368383952E-2</v>
      </c>
      <c r="R22" s="973">
        <v>1.0644850270451499E-2</v>
      </c>
      <c r="S22" s="1325" t="s">
        <v>1109</v>
      </c>
      <c r="T22" s="1325" t="s">
        <v>1109</v>
      </c>
    </row>
    <row r="23" spans="1:25" ht="14.1" customHeight="1">
      <c r="A23" s="690"/>
      <c r="B23" s="692" t="s">
        <v>1081</v>
      </c>
      <c r="C23" s="314"/>
      <c r="D23" s="321"/>
      <c r="E23" s="321"/>
      <c r="F23" s="321"/>
      <c r="G23" s="321"/>
      <c r="H23" s="321"/>
      <c r="I23" s="265"/>
      <c r="J23" s="265"/>
      <c r="K23" s="265"/>
      <c r="L23" s="265"/>
      <c r="M23" s="265"/>
      <c r="N23" s="265"/>
      <c r="O23" s="265"/>
      <c r="P23" s="267"/>
      <c r="Q23" s="267"/>
      <c r="R23" s="834"/>
      <c r="S23" s="490"/>
      <c r="T23" s="490"/>
      <c r="X23" s="991"/>
      <c r="Y23" s="991"/>
    </row>
    <row r="24" spans="1:25" ht="14.1" customHeight="1">
      <c r="A24" s="690"/>
      <c r="B24" s="692" t="s">
        <v>1082</v>
      </c>
      <c r="C24" s="314"/>
      <c r="D24" s="628" t="s">
        <v>1268</v>
      </c>
      <c r="E24" s="465"/>
      <c r="F24" s="465"/>
      <c r="G24" s="465"/>
      <c r="H24" s="465"/>
      <c r="I24" s="465"/>
      <c r="J24" s="265"/>
      <c r="K24" s="265"/>
      <c r="L24" s="265"/>
      <c r="M24" s="265"/>
      <c r="N24" s="265"/>
      <c r="O24" s="265"/>
      <c r="P24" s="318"/>
      <c r="Q24" s="318"/>
      <c r="R24" s="722"/>
      <c r="S24" s="490"/>
      <c r="T24" s="608" t="s">
        <v>81</v>
      </c>
    </row>
    <row r="25" spans="1:25" ht="14.1" customHeight="1" thickBot="1">
      <c r="A25" s="690"/>
      <c r="B25" s="692" t="s">
        <v>1269</v>
      </c>
      <c r="C25" s="314"/>
      <c r="D25" s="465"/>
      <c r="E25" s="489" t="s">
        <v>879</v>
      </c>
      <c r="F25" s="489"/>
      <c r="G25" s="489"/>
      <c r="H25" s="489"/>
      <c r="I25" s="489"/>
      <c r="J25" s="315"/>
      <c r="K25" s="315"/>
      <c r="L25" s="315"/>
      <c r="M25" s="315">
        <v>201249</v>
      </c>
      <c r="N25" s="315">
        <v>202712</v>
      </c>
      <c r="O25" s="315">
        <v>204283</v>
      </c>
      <c r="P25" s="315">
        <v>208547</v>
      </c>
      <c r="Q25" s="833">
        <v>211065.766</v>
      </c>
      <c r="R25" s="843">
        <v>215189.864</v>
      </c>
      <c r="S25" s="1016">
        <f>R25/Q25-1</f>
        <v>1.953939797134141E-2</v>
      </c>
      <c r="T25" s="1016">
        <f>ROUND(R25,0)/ROUND(N25,0)-1</f>
        <v>6.1555309996448093E-2</v>
      </c>
      <c r="X25" s="298"/>
      <c r="Y25" s="298"/>
    </row>
    <row r="26" spans="1:25" ht="14.1" customHeight="1" thickTop="1">
      <c r="A26" s="690"/>
      <c r="B26" s="692" t="s">
        <v>1083</v>
      </c>
      <c r="C26" s="314"/>
      <c r="D26" s="465"/>
      <c r="E26" s="465"/>
      <c r="F26" s="470" t="s">
        <v>29</v>
      </c>
      <c r="G26" s="470"/>
      <c r="H26" s="465"/>
      <c r="I26" s="465"/>
      <c r="J26" s="316"/>
      <c r="K26" s="316"/>
      <c r="L26" s="316"/>
      <c r="M26" s="505">
        <v>91265</v>
      </c>
      <c r="N26" s="505">
        <v>92222</v>
      </c>
      <c r="O26" s="505">
        <v>92435</v>
      </c>
      <c r="P26" s="505">
        <v>92810</v>
      </c>
      <c r="Q26" s="836">
        <v>94395.865999999995</v>
      </c>
      <c r="R26" s="844">
        <v>96549.922000000006</v>
      </c>
      <c r="S26" s="960">
        <f t="shared" ref="S26:S34" si="2">R26/Q26-1</f>
        <v>2.2819389145706914E-2</v>
      </c>
      <c r="T26" s="960">
        <f t="shared" ref="T26:T34" si="3">ROUND(R26,0)/ROUND(N26,0)-1</f>
        <v>4.6930233566827795E-2</v>
      </c>
      <c r="X26" s="298"/>
      <c r="Y26" s="298"/>
    </row>
    <row r="27" spans="1:25" ht="14.1" customHeight="1">
      <c r="A27" s="189"/>
      <c r="B27" s="153"/>
      <c r="C27" s="314"/>
      <c r="D27" s="465"/>
      <c r="E27" s="465"/>
      <c r="F27" s="465"/>
      <c r="G27" s="465" t="s">
        <v>875</v>
      </c>
      <c r="I27" s="465"/>
      <c r="J27" s="265"/>
      <c r="K27" s="265"/>
      <c r="L27" s="265"/>
      <c r="M27" s="265">
        <v>17115</v>
      </c>
      <c r="N27" s="265">
        <v>17388</v>
      </c>
      <c r="O27" s="265">
        <v>16427</v>
      </c>
      <c r="P27" s="636">
        <v>16232</v>
      </c>
      <c r="Q27" s="722">
        <v>16050.538</v>
      </c>
      <c r="R27" s="956">
        <v>15702.97</v>
      </c>
      <c r="S27" s="960">
        <f t="shared" si="2"/>
        <v>-2.1654601235173598E-2</v>
      </c>
      <c r="T27" s="960">
        <f t="shared" si="3"/>
        <v>-9.6905912123303461E-2</v>
      </c>
      <c r="X27" s="298"/>
      <c r="Y27" s="298"/>
    </row>
    <row r="28" spans="1:25" ht="14.1" customHeight="1">
      <c r="A28" s="189"/>
      <c r="B28" s="153"/>
      <c r="C28" s="314"/>
      <c r="D28" s="465"/>
      <c r="E28" s="465"/>
      <c r="F28" s="465"/>
      <c r="G28" s="465" t="s">
        <v>876</v>
      </c>
      <c r="I28" s="465"/>
      <c r="J28" s="265"/>
      <c r="K28" s="265"/>
      <c r="L28" s="265"/>
      <c r="M28" s="265">
        <v>74150</v>
      </c>
      <c r="N28" s="265">
        <v>74834</v>
      </c>
      <c r="O28" s="265">
        <v>76008</v>
      </c>
      <c r="P28" s="319">
        <v>76578</v>
      </c>
      <c r="Q28" s="834">
        <v>78345.327999999994</v>
      </c>
      <c r="R28" s="846">
        <v>80846.952000000005</v>
      </c>
      <c r="S28" s="960">
        <f t="shared" si="2"/>
        <v>3.1930736188889419E-2</v>
      </c>
      <c r="T28" s="960">
        <f t="shared" si="3"/>
        <v>8.035117727236285E-2</v>
      </c>
      <c r="X28" s="298"/>
      <c r="Y28" s="298"/>
    </row>
    <row r="29" spans="1:25" ht="14.1" customHeight="1">
      <c r="A29" s="189"/>
      <c r="B29" s="153"/>
      <c r="C29" s="314"/>
      <c r="D29" s="465"/>
      <c r="E29" s="465"/>
      <c r="F29" s="465"/>
      <c r="G29" s="465"/>
      <c r="H29" s="465" t="s">
        <v>877</v>
      </c>
      <c r="J29" s="265"/>
      <c r="K29" s="265"/>
      <c r="L29" s="265"/>
      <c r="M29" s="265">
        <v>38644</v>
      </c>
      <c r="N29" s="265">
        <v>39571</v>
      </c>
      <c r="O29" s="265">
        <v>40305</v>
      </c>
      <c r="P29" s="319">
        <v>41255</v>
      </c>
      <c r="Q29" s="834">
        <v>42108.824999999997</v>
      </c>
      <c r="R29" s="846">
        <v>42976.633000000002</v>
      </c>
      <c r="S29" s="960">
        <f t="shared" si="2"/>
        <v>2.0608696633069412E-2</v>
      </c>
      <c r="T29" s="960">
        <f t="shared" si="3"/>
        <v>8.6073134366076109E-2</v>
      </c>
      <c r="X29" s="298"/>
      <c r="Y29" s="298"/>
    </row>
    <row r="30" spans="1:25" ht="14.1" customHeight="1">
      <c r="A30" s="7"/>
      <c r="B30" s="153"/>
      <c r="C30" s="314"/>
      <c r="D30" s="465"/>
      <c r="E30" s="465"/>
      <c r="F30" s="470" t="s">
        <v>30</v>
      </c>
      <c r="G30" s="470"/>
      <c r="H30" s="465"/>
      <c r="I30" s="465"/>
      <c r="J30" s="265"/>
      <c r="K30" s="265"/>
      <c r="L30" s="265"/>
      <c r="M30" s="702">
        <v>107388</v>
      </c>
      <c r="N30" s="702">
        <v>108025</v>
      </c>
      <c r="O30" s="702">
        <v>109432</v>
      </c>
      <c r="P30" s="702">
        <v>113427</v>
      </c>
      <c r="Q30" s="702">
        <v>114425.60000000001</v>
      </c>
      <c r="R30" s="703">
        <v>116482.211</v>
      </c>
      <c r="S30" s="960">
        <f t="shared" si="2"/>
        <v>1.7973346873426888E-2</v>
      </c>
      <c r="T30" s="960">
        <f t="shared" si="3"/>
        <v>7.8287433464475864E-2</v>
      </c>
      <c r="X30" s="298"/>
      <c r="Y30" s="298"/>
    </row>
    <row r="31" spans="1:25" ht="14.1" customHeight="1">
      <c r="A31" s="161"/>
      <c r="B31" s="153"/>
      <c r="C31" s="314"/>
      <c r="D31" s="465"/>
      <c r="E31" s="465"/>
      <c r="F31" s="470"/>
      <c r="G31" s="465" t="s">
        <v>880</v>
      </c>
      <c r="H31" s="465"/>
      <c r="I31" s="465"/>
      <c r="J31" s="265"/>
      <c r="K31" s="265"/>
      <c r="L31" s="265"/>
      <c r="M31" s="265">
        <v>35128</v>
      </c>
      <c r="N31" s="265">
        <v>34952</v>
      </c>
      <c r="O31" s="265">
        <v>35363</v>
      </c>
      <c r="P31" s="319">
        <v>36073</v>
      </c>
      <c r="Q31" s="834">
        <v>36715.792999999998</v>
      </c>
      <c r="R31" s="846">
        <v>37478.442999999999</v>
      </c>
      <c r="S31" s="960">
        <f t="shared" si="2"/>
        <v>2.0771715321523887E-2</v>
      </c>
      <c r="T31" s="960">
        <f t="shared" si="3"/>
        <v>7.2270542458228393E-2</v>
      </c>
      <c r="X31" s="298"/>
      <c r="Y31" s="298"/>
    </row>
    <row r="32" spans="1:25" ht="14.1" customHeight="1">
      <c r="A32" s="7"/>
      <c r="B32" s="153"/>
      <c r="C32" s="314"/>
      <c r="D32" s="465"/>
      <c r="E32" s="465"/>
      <c r="F32" s="470"/>
      <c r="G32" s="465" t="s">
        <v>881</v>
      </c>
      <c r="H32" s="465"/>
      <c r="J32" s="265"/>
      <c r="K32" s="265"/>
      <c r="L32" s="265"/>
      <c r="M32" s="265">
        <v>49111</v>
      </c>
      <c r="N32" s="265">
        <v>49296</v>
      </c>
      <c r="O32" s="265">
        <v>49658</v>
      </c>
      <c r="P32" s="319">
        <v>52280</v>
      </c>
      <c r="Q32" s="834">
        <v>53140.57</v>
      </c>
      <c r="R32" s="846">
        <v>54031.150999999998</v>
      </c>
      <c r="S32" s="960">
        <f t="shared" si="2"/>
        <v>1.6758965889902999E-2</v>
      </c>
      <c r="T32" s="960">
        <f t="shared" si="3"/>
        <v>9.6052418046088883E-2</v>
      </c>
      <c r="X32" s="298"/>
      <c r="Y32" s="298"/>
    </row>
    <row r="33" spans="1:25" ht="14.1" customHeight="1">
      <c r="A33" s="7"/>
      <c r="B33" s="153"/>
      <c r="C33" s="314"/>
      <c r="D33" s="465"/>
      <c r="E33" s="465"/>
      <c r="F33" s="470"/>
      <c r="G33" s="465" t="s">
        <v>28</v>
      </c>
      <c r="H33" s="465"/>
      <c r="I33" s="465"/>
      <c r="J33" s="265"/>
      <c r="K33" s="265"/>
      <c r="L33" s="265"/>
      <c r="M33" s="265">
        <v>23149</v>
      </c>
      <c r="N33" s="265">
        <v>23776</v>
      </c>
      <c r="O33" s="265">
        <v>24411</v>
      </c>
      <c r="P33" s="318">
        <v>25073</v>
      </c>
      <c r="Q33" s="722">
        <v>24569.264999999999</v>
      </c>
      <c r="R33" s="956">
        <v>24972.616999999998</v>
      </c>
      <c r="S33" s="960">
        <f t="shared" si="2"/>
        <v>1.6416933921303611E-2</v>
      </c>
      <c r="T33" s="960">
        <f t="shared" si="3"/>
        <v>5.034488559892325E-2</v>
      </c>
      <c r="X33" s="298"/>
      <c r="Y33" s="298"/>
    </row>
    <row r="34" spans="1:25" ht="14.1" customHeight="1">
      <c r="A34" s="7"/>
      <c r="B34" s="153"/>
      <c r="C34" s="314"/>
      <c r="D34" s="465"/>
      <c r="E34" s="464"/>
      <c r="F34" s="515" t="s">
        <v>878</v>
      </c>
      <c r="G34" s="515"/>
      <c r="H34" s="464"/>
      <c r="I34" s="464"/>
      <c r="J34" s="507"/>
      <c r="K34" s="507"/>
      <c r="L34" s="507"/>
      <c r="M34" s="701">
        <v>2596</v>
      </c>
      <c r="N34" s="701">
        <v>2465</v>
      </c>
      <c r="O34" s="701">
        <v>2416</v>
      </c>
      <c r="P34" s="701">
        <v>2310</v>
      </c>
      <c r="Q34" s="701">
        <v>2244.3000000000002</v>
      </c>
      <c r="R34" s="957">
        <v>2157.73</v>
      </c>
      <c r="S34" s="963">
        <f t="shared" si="2"/>
        <v>-3.8573274517667011E-2</v>
      </c>
      <c r="T34" s="963">
        <f t="shared" si="3"/>
        <v>-0.12454361054766738</v>
      </c>
    </row>
    <row r="35" spans="1:25" ht="14.1" customHeight="1">
      <c r="A35" s="7"/>
      <c r="B35" s="153"/>
      <c r="C35" s="314"/>
      <c r="D35" s="465"/>
      <c r="E35" s="465" t="s">
        <v>1101</v>
      </c>
      <c r="J35" s="265"/>
      <c r="K35" s="265"/>
      <c r="L35" s="265"/>
      <c r="M35" s="265"/>
      <c r="N35" s="265"/>
      <c r="O35" s="265"/>
      <c r="P35" s="319"/>
      <c r="Q35" s="319"/>
      <c r="R35" s="834"/>
      <c r="S35" s="490"/>
      <c r="T35" s="490"/>
    </row>
    <row r="36" spans="1:25" ht="14.1" customHeight="1">
      <c r="A36" s="7"/>
      <c r="B36" s="153"/>
      <c r="C36" s="314"/>
      <c r="H36" s="131"/>
      <c r="I36" s="131"/>
      <c r="J36" s="131"/>
      <c r="K36" s="131"/>
      <c r="L36" s="131"/>
      <c r="M36" s="131"/>
      <c r="N36" s="131"/>
      <c r="O36" s="131"/>
      <c r="P36" s="430"/>
      <c r="Q36" s="430"/>
      <c r="R36" s="983"/>
      <c r="S36" s="131"/>
      <c r="T36" s="131"/>
    </row>
    <row r="37" spans="1:25" ht="14.1" customHeight="1">
      <c r="A37" s="7"/>
      <c r="B37" s="153"/>
      <c r="C37" s="314"/>
      <c r="H37" s="131"/>
      <c r="I37" s="131"/>
      <c r="J37" s="131"/>
      <c r="K37" s="131"/>
      <c r="L37" s="131"/>
      <c r="M37" s="131"/>
      <c r="N37" s="131"/>
      <c r="O37" s="131"/>
      <c r="P37" s="430"/>
      <c r="Q37" s="430"/>
      <c r="R37" s="983"/>
      <c r="S37" s="131"/>
      <c r="T37" s="131"/>
    </row>
    <row r="38" spans="1:25" ht="14.1" customHeight="1">
      <c r="A38" s="7"/>
      <c r="B38" s="153"/>
      <c r="C38" s="314"/>
      <c r="H38" s="131"/>
      <c r="I38" s="131"/>
      <c r="J38" s="131"/>
      <c r="K38" s="131"/>
      <c r="L38" s="131"/>
      <c r="M38" s="131"/>
      <c r="N38" s="131"/>
      <c r="O38" s="131"/>
      <c r="P38" s="430"/>
      <c r="Q38" s="430"/>
      <c r="R38" s="983"/>
      <c r="S38" s="131"/>
      <c r="T38" s="165">
        <v>12</v>
      </c>
    </row>
    <row r="39" spans="1:25" s="598" customFormat="1" ht="5.0999999999999996" customHeight="1">
      <c r="A39" s="602"/>
      <c r="B39" s="597"/>
      <c r="D39" s="603"/>
      <c r="H39" s="625"/>
      <c r="I39" s="604"/>
      <c r="J39" s="604"/>
      <c r="K39" s="604"/>
      <c r="L39" s="604"/>
      <c r="M39" s="604"/>
      <c r="N39" s="604"/>
      <c r="O39" s="604"/>
      <c r="P39" s="604"/>
      <c r="Q39" s="604"/>
      <c r="R39" s="604"/>
      <c r="S39" s="604"/>
    </row>
    <row r="40" spans="1:25" s="642" customFormat="1" ht="20.100000000000001" customHeight="1">
      <c r="A40" s="640"/>
      <c r="B40" s="641"/>
      <c r="D40" s="643"/>
      <c r="H40" s="658"/>
      <c r="I40" s="600" t="s">
        <v>708</v>
      </c>
      <c r="J40" s="600" t="s">
        <v>713</v>
      </c>
      <c r="K40" s="600" t="s">
        <v>726</v>
      </c>
      <c r="L40" s="600" t="s">
        <v>742</v>
      </c>
      <c r="M40" s="600" t="s">
        <v>746</v>
      </c>
      <c r="N40" s="600" t="s">
        <v>768</v>
      </c>
      <c r="O40" s="600" t="s">
        <v>776</v>
      </c>
      <c r="P40" s="600" t="s">
        <v>1159</v>
      </c>
      <c r="Q40" s="600" t="s">
        <v>1034</v>
      </c>
      <c r="R40" s="600" t="s">
        <v>1199</v>
      </c>
      <c r="S40" s="601"/>
      <c r="T40" s="601"/>
    </row>
    <row r="41" spans="1:25" s="133" customFormat="1" ht="8.25" customHeight="1">
      <c r="A41" s="7"/>
      <c r="B41" s="323"/>
      <c r="H41" s="140"/>
      <c r="I41" s="311"/>
      <c r="J41" s="311"/>
      <c r="K41" s="311"/>
      <c r="L41" s="311"/>
      <c r="M41" s="311"/>
      <c r="N41" s="311"/>
      <c r="O41" s="311"/>
      <c r="P41" s="311"/>
      <c r="Q41" s="140"/>
      <c r="R41" s="140"/>
      <c r="S41" s="141"/>
      <c r="U41" s="131"/>
    </row>
    <row r="42" spans="1:25" s="133" customFormat="1" ht="14.1" customHeight="1">
      <c r="A42" s="187" t="s">
        <v>58</v>
      </c>
      <c r="B42" s="188"/>
      <c r="C42" s="312"/>
      <c r="D42" s="628" t="s">
        <v>1270</v>
      </c>
      <c r="E42" s="495"/>
      <c r="F42" s="495"/>
      <c r="G42" s="495"/>
      <c r="H42" s="495"/>
      <c r="I42" s="495"/>
      <c r="J42" s="313"/>
      <c r="K42" s="313"/>
      <c r="L42" s="313"/>
      <c r="M42" s="313"/>
      <c r="N42" s="313"/>
      <c r="O42" s="313"/>
      <c r="P42" s="313"/>
      <c r="R42" s="373"/>
      <c r="S42" s="707" t="s">
        <v>1096</v>
      </c>
      <c r="T42" s="608"/>
      <c r="U42" s="131"/>
    </row>
    <row r="43" spans="1:25" ht="14.1" customHeight="1" thickBot="1">
      <c r="A43" s="189"/>
      <c r="B43" s="190"/>
      <c r="C43" s="314"/>
      <c r="D43" s="495"/>
      <c r="E43" s="489" t="s">
        <v>986</v>
      </c>
      <c r="F43" s="489"/>
      <c r="G43" s="489"/>
      <c r="H43" s="489"/>
      <c r="I43" s="489"/>
      <c r="J43" s="315"/>
      <c r="K43" s="315"/>
      <c r="L43" s="315"/>
      <c r="M43" s="315">
        <v>91265.299999999988</v>
      </c>
      <c r="N43" s="315">
        <v>92221.7</v>
      </c>
      <c r="O43" s="315">
        <v>92435.000000000015</v>
      </c>
      <c r="P43" s="315">
        <v>92809.800000000017</v>
      </c>
      <c r="Q43" s="833">
        <v>94395.85</v>
      </c>
      <c r="R43" s="843">
        <v>96549.9</v>
      </c>
      <c r="S43" s="1318">
        <f>R43/R43</f>
        <v>1</v>
      </c>
      <c r="T43" s="476"/>
    </row>
    <row r="44" spans="1:25" ht="14.1" customHeight="1" thickTop="1">
      <c r="A44" s="689" t="s">
        <v>1066</v>
      </c>
      <c r="B44" s="691"/>
      <c r="C44" s="314"/>
      <c r="D44" s="495"/>
      <c r="E44" s="495"/>
      <c r="F44" s="494" t="s">
        <v>987</v>
      </c>
      <c r="G44" s="494"/>
      <c r="H44" s="495"/>
      <c r="I44" s="495"/>
      <c r="J44" s="316"/>
      <c r="K44" s="316"/>
      <c r="L44" s="316"/>
      <c r="M44" s="316">
        <v>17114.700000000004</v>
      </c>
      <c r="N44" s="316">
        <v>17388.2</v>
      </c>
      <c r="O44" s="316">
        <v>16426.7</v>
      </c>
      <c r="P44" s="316">
        <v>16231.599999999999</v>
      </c>
      <c r="Q44" s="834">
        <v>16050.55</v>
      </c>
      <c r="R44" s="1315">
        <v>15702.9</v>
      </c>
      <c r="S44" s="1316">
        <f>S45+S46+S49+S50+S51</f>
        <v>1</v>
      </c>
      <c r="T44" s="317"/>
    </row>
    <row r="45" spans="1:25" ht="14.1" customHeight="1">
      <c r="A45" s="191"/>
      <c r="B45" s="692" t="s">
        <v>1067</v>
      </c>
      <c r="C45" s="314"/>
      <c r="D45" s="495"/>
      <c r="E45" s="495"/>
      <c r="F45" s="495"/>
      <c r="G45" s="495" t="s">
        <v>988</v>
      </c>
      <c r="H45" s="495"/>
      <c r="J45" s="318"/>
      <c r="K45" s="318"/>
      <c r="L45" s="318"/>
      <c r="M45" s="636">
        <v>0</v>
      </c>
      <c r="N45" s="636">
        <v>0</v>
      </c>
      <c r="O45" s="636">
        <v>0</v>
      </c>
      <c r="P45" s="636">
        <v>0</v>
      </c>
      <c r="Q45" s="834">
        <v>0</v>
      </c>
      <c r="R45" s="1315">
        <v>0</v>
      </c>
      <c r="S45" s="1319">
        <v>0</v>
      </c>
      <c r="T45" s="317"/>
    </row>
    <row r="46" spans="1:25" ht="14.1" customHeight="1">
      <c r="A46" s="191"/>
      <c r="B46" s="692" t="s">
        <v>1068</v>
      </c>
      <c r="C46" s="314"/>
      <c r="D46" s="495"/>
      <c r="E46" s="495"/>
      <c r="F46" s="495"/>
      <c r="G46" s="495" t="s">
        <v>989</v>
      </c>
      <c r="H46" s="495"/>
      <c r="J46" s="318"/>
      <c r="K46" s="318"/>
      <c r="L46" s="318"/>
      <c r="M46" s="636">
        <v>10030.299999999999</v>
      </c>
      <c r="N46" s="636">
        <v>10188.4</v>
      </c>
      <c r="O46" s="636">
        <v>9683.6</v>
      </c>
      <c r="P46" s="636">
        <v>10029</v>
      </c>
      <c r="Q46" s="834">
        <v>9861.2000000000007</v>
      </c>
      <c r="R46" s="1315">
        <v>9697.6</v>
      </c>
      <c r="S46" s="1316">
        <f>R46/$R$44</f>
        <v>0.6175674556928975</v>
      </c>
      <c r="T46" s="317"/>
    </row>
    <row r="47" spans="1:25" ht="14.1" customHeight="1">
      <c r="A47" s="690"/>
      <c r="B47" s="692" t="s">
        <v>1069</v>
      </c>
      <c r="C47" s="314"/>
      <c r="D47" s="495"/>
      <c r="E47" s="495"/>
      <c r="F47" s="495"/>
      <c r="G47" s="495"/>
      <c r="H47" s="495" t="s">
        <v>990</v>
      </c>
      <c r="J47" s="318"/>
      <c r="K47" s="318"/>
      <c r="L47" s="318"/>
      <c r="M47" s="636">
        <v>6556.1</v>
      </c>
      <c r="N47" s="636">
        <v>6562</v>
      </c>
      <c r="O47" s="636">
        <v>6231.2</v>
      </c>
      <c r="P47" s="636">
        <v>6311</v>
      </c>
      <c r="Q47" s="834">
        <v>6556.4</v>
      </c>
      <c r="R47" s="1315">
        <v>6644.8</v>
      </c>
      <c r="S47" s="1316">
        <f t="shared" ref="S47:S51" si="4">R47/$R$44</f>
        <v>0.42315750593839357</v>
      </c>
      <c r="T47" s="317"/>
    </row>
    <row r="48" spans="1:25" ht="14.1" customHeight="1">
      <c r="A48" s="690"/>
      <c r="B48" s="692" t="s">
        <v>1070</v>
      </c>
      <c r="C48" s="314"/>
      <c r="D48" s="495"/>
      <c r="E48" s="495"/>
      <c r="F48" s="494"/>
      <c r="G48" s="495"/>
      <c r="H48" s="495" t="s">
        <v>991</v>
      </c>
      <c r="J48" s="318"/>
      <c r="K48" s="318"/>
      <c r="L48" s="318"/>
      <c r="M48" s="636">
        <v>12.3</v>
      </c>
      <c r="N48" s="636">
        <v>19.3</v>
      </c>
      <c r="O48" s="636">
        <v>18.8</v>
      </c>
      <c r="P48" s="636">
        <v>11.6</v>
      </c>
      <c r="Q48" s="834">
        <v>11.6</v>
      </c>
      <c r="R48" s="1315">
        <v>11.6</v>
      </c>
      <c r="S48" s="1316">
        <f t="shared" si="4"/>
        <v>7.3871705226423142E-4</v>
      </c>
      <c r="T48" s="317"/>
    </row>
    <row r="49" spans="1:20" ht="14.1" customHeight="1">
      <c r="A49" s="690"/>
      <c r="B49" s="692" t="s">
        <v>1071</v>
      </c>
      <c r="C49" s="314"/>
      <c r="D49" s="495"/>
      <c r="E49" s="495"/>
      <c r="F49" s="494"/>
      <c r="G49" s="495" t="s">
        <v>992</v>
      </c>
      <c r="H49" s="495"/>
      <c r="J49" s="319"/>
      <c r="K49" s="319"/>
      <c r="L49" s="319"/>
      <c r="M49" s="319">
        <v>38</v>
      </c>
      <c r="N49" s="319">
        <v>24</v>
      </c>
      <c r="O49" s="319">
        <v>28</v>
      </c>
      <c r="P49" s="319">
        <v>20.6</v>
      </c>
      <c r="Q49" s="834">
        <v>18.2</v>
      </c>
      <c r="R49" s="1315">
        <v>19.899999999999999</v>
      </c>
      <c r="S49" s="1316">
        <f t="shared" si="4"/>
        <v>1.26728183966019E-3</v>
      </c>
      <c r="T49" s="488"/>
    </row>
    <row r="50" spans="1:20" ht="14.1" customHeight="1">
      <c r="A50" s="690"/>
      <c r="B50" s="692" t="s">
        <v>1072</v>
      </c>
      <c r="C50" s="314"/>
      <c r="D50" s="495"/>
      <c r="E50" s="495"/>
      <c r="F50" s="495"/>
      <c r="G50" s="495" t="s">
        <v>993</v>
      </c>
      <c r="H50" s="495"/>
      <c r="J50" s="319"/>
      <c r="K50" s="319"/>
      <c r="L50" s="319"/>
      <c r="M50" s="319">
        <v>3256.2</v>
      </c>
      <c r="N50" s="319">
        <v>2989.1</v>
      </c>
      <c r="O50" s="319">
        <v>2951.7</v>
      </c>
      <c r="P50" s="319">
        <v>2830.7</v>
      </c>
      <c r="Q50" s="834">
        <v>3097.4</v>
      </c>
      <c r="R50" s="1315">
        <v>2950.4</v>
      </c>
      <c r="S50" s="1316">
        <f t="shared" si="4"/>
        <v>0.18788886129313695</v>
      </c>
      <c r="T50" s="488"/>
    </row>
    <row r="51" spans="1:20" ht="14.1" customHeight="1">
      <c r="A51" s="690"/>
      <c r="B51" s="692" t="s">
        <v>1073</v>
      </c>
      <c r="C51" s="314"/>
      <c r="D51" s="494"/>
      <c r="E51" s="495"/>
      <c r="F51" s="497"/>
      <c r="G51" s="497" t="s">
        <v>994</v>
      </c>
      <c r="H51" s="497"/>
      <c r="I51" s="498"/>
      <c r="J51" s="336"/>
      <c r="K51" s="336"/>
      <c r="L51" s="336"/>
      <c r="M51" s="634">
        <v>3790.2</v>
      </c>
      <c r="N51" s="634">
        <v>4186.7</v>
      </c>
      <c r="O51" s="634">
        <v>3763.4</v>
      </c>
      <c r="P51" s="634">
        <v>3351.3</v>
      </c>
      <c r="Q51" s="835">
        <v>3073.75</v>
      </c>
      <c r="R51" s="1317">
        <v>3035</v>
      </c>
      <c r="S51" s="1440">
        <f t="shared" si="4"/>
        <v>0.19327640117430539</v>
      </c>
      <c r="T51" s="488"/>
    </row>
    <row r="52" spans="1:20" ht="14.1" customHeight="1">
      <c r="A52" s="690"/>
      <c r="B52" s="921" t="s">
        <v>1074</v>
      </c>
      <c r="C52" s="314"/>
      <c r="D52" s="495"/>
      <c r="E52" s="494"/>
      <c r="F52" s="494" t="s">
        <v>889</v>
      </c>
      <c r="G52" s="494"/>
      <c r="H52" s="495"/>
      <c r="I52" s="495"/>
      <c r="J52" s="319"/>
      <c r="K52" s="319"/>
      <c r="L52" s="319"/>
      <c r="M52" s="319">
        <v>74149.599999999991</v>
      </c>
      <c r="N52" s="319">
        <v>74833.5</v>
      </c>
      <c r="O52" s="319">
        <v>76008.300000000017</v>
      </c>
      <c r="P52" s="319">
        <v>76578.200000000012</v>
      </c>
      <c r="Q52" s="834">
        <v>78345.3</v>
      </c>
      <c r="R52" s="1315">
        <v>80847</v>
      </c>
      <c r="S52" s="1316">
        <f>S54+S57+S58+S59</f>
        <v>1</v>
      </c>
      <c r="T52" s="488"/>
    </row>
    <row r="53" spans="1:20" ht="14.1" customHeight="1">
      <c r="A53" s="690"/>
      <c r="B53" s="692" t="s">
        <v>1075</v>
      </c>
      <c r="C53" s="314"/>
      <c r="D53" s="495"/>
      <c r="E53" s="495"/>
      <c r="F53" s="495"/>
      <c r="G53" s="495" t="s">
        <v>988</v>
      </c>
      <c r="H53" s="495"/>
      <c r="I53" s="414"/>
      <c r="J53" s="319"/>
      <c r="K53" s="319"/>
      <c r="L53" s="319"/>
      <c r="M53" s="319">
        <v>0</v>
      </c>
      <c r="N53" s="319">
        <v>0</v>
      </c>
      <c r="O53" s="319">
        <v>0</v>
      </c>
      <c r="P53" s="319">
        <v>0</v>
      </c>
      <c r="Q53" s="834">
        <v>0</v>
      </c>
      <c r="R53" s="1315">
        <v>0</v>
      </c>
      <c r="S53" s="1319">
        <v>0</v>
      </c>
      <c r="T53" s="488"/>
    </row>
    <row r="54" spans="1:20" ht="14.1" customHeight="1">
      <c r="A54" s="690"/>
      <c r="B54" s="692" t="s">
        <v>1076</v>
      </c>
      <c r="C54" s="314"/>
      <c r="D54" s="495"/>
      <c r="E54" s="495"/>
      <c r="F54" s="495"/>
      <c r="G54" s="495" t="s">
        <v>989</v>
      </c>
      <c r="H54" s="495"/>
      <c r="I54" s="414"/>
      <c r="J54" s="319"/>
      <c r="K54" s="319"/>
      <c r="L54" s="319"/>
      <c r="M54" s="717">
        <v>54629.9</v>
      </c>
      <c r="N54" s="717">
        <v>55313.8</v>
      </c>
      <c r="O54" s="717">
        <v>56024.1</v>
      </c>
      <c r="P54" s="636">
        <v>55114.1</v>
      </c>
      <c r="Q54" s="834">
        <v>51274</v>
      </c>
      <c r="R54" s="1315">
        <v>50153.4</v>
      </c>
      <c r="S54" s="1316">
        <f>R54/$R$52</f>
        <v>0.62034954914839147</v>
      </c>
      <c r="T54" s="488"/>
    </row>
    <row r="55" spans="1:20" ht="14.1" customHeight="1">
      <c r="A55" s="191"/>
      <c r="B55" s="692" t="s">
        <v>1077</v>
      </c>
      <c r="C55" s="314"/>
      <c r="D55" s="495"/>
      <c r="E55" s="495"/>
      <c r="F55" s="495"/>
      <c r="G55" s="495"/>
      <c r="H55" s="495" t="s">
        <v>990</v>
      </c>
      <c r="I55" s="414"/>
      <c r="J55" s="156"/>
      <c r="K55" s="156"/>
      <c r="L55" s="156"/>
      <c r="M55" s="718">
        <v>16101.6</v>
      </c>
      <c r="N55" s="718">
        <v>15716.1</v>
      </c>
      <c r="O55" s="718">
        <v>16216.5</v>
      </c>
      <c r="P55" s="319">
        <v>16330</v>
      </c>
      <c r="Q55" s="834">
        <v>16004.7</v>
      </c>
      <c r="R55" s="1315">
        <v>16950.7</v>
      </c>
      <c r="S55" s="1316">
        <f t="shared" ref="S55:S59" si="5">R55/$R$52</f>
        <v>0.20966393310821677</v>
      </c>
      <c r="T55" s="488"/>
    </row>
    <row r="56" spans="1:20" ht="14.1" customHeight="1">
      <c r="A56" s="690"/>
      <c r="B56" s="692" t="s">
        <v>1078</v>
      </c>
      <c r="C56" s="314"/>
      <c r="D56" s="495"/>
      <c r="E56" s="495"/>
      <c r="F56" s="494"/>
      <c r="G56" s="495"/>
      <c r="H56" s="495" t="s">
        <v>991</v>
      </c>
      <c r="I56" s="414"/>
      <c r="J56" s="320"/>
      <c r="K56" s="320"/>
      <c r="L56" s="320"/>
      <c r="M56" s="319">
        <v>237.3</v>
      </c>
      <c r="N56" s="319">
        <v>207.1</v>
      </c>
      <c r="O56" s="319">
        <v>200.5</v>
      </c>
      <c r="P56" s="319">
        <v>189.7</v>
      </c>
      <c r="Q56" s="834">
        <v>168.7</v>
      </c>
      <c r="R56" s="1315">
        <v>150.1</v>
      </c>
      <c r="S56" s="1316">
        <f t="shared" si="5"/>
        <v>1.8565933182431011E-3</v>
      </c>
      <c r="T56" s="488"/>
    </row>
    <row r="57" spans="1:20" ht="14.1" customHeight="1">
      <c r="A57" s="690"/>
      <c r="B57" s="692" t="s">
        <v>1079</v>
      </c>
      <c r="C57" s="314"/>
      <c r="D57" s="495"/>
      <c r="E57" s="495"/>
      <c r="F57" s="494"/>
      <c r="G57" s="495" t="s">
        <v>992</v>
      </c>
      <c r="H57" s="495"/>
      <c r="I57" s="414"/>
      <c r="J57" s="320"/>
      <c r="K57" s="320"/>
      <c r="L57" s="320"/>
      <c r="M57" s="319">
        <v>108.2</v>
      </c>
      <c r="N57" s="319">
        <v>105.4</v>
      </c>
      <c r="O57" s="319">
        <v>106.8</v>
      </c>
      <c r="P57" s="636">
        <v>96.8</v>
      </c>
      <c r="Q57" s="834">
        <v>103.9</v>
      </c>
      <c r="R57" s="1315">
        <v>95.8</v>
      </c>
      <c r="S57" s="1316">
        <f t="shared" si="5"/>
        <v>1.1849542963870026E-3</v>
      </c>
      <c r="T57" s="488"/>
    </row>
    <row r="58" spans="1:20" ht="14.1" customHeight="1">
      <c r="A58" s="690"/>
      <c r="B58" s="692" t="s">
        <v>1080</v>
      </c>
      <c r="C58" s="314"/>
      <c r="D58" s="495"/>
      <c r="E58" s="495"/>
      <c r="F58" s="495"/>
      <c r="G58" s="495" t="s">
        <v>993</v>
      </c>
      <c r="H58" s="495"/>
      <c r="I58" s="414"/>
      <c r="J58" s="467"/>
      <c r="K58" s="467"/>
      <c r="L58" s="467"/>
      <c r="M58" s="319">
        <v>13361.2</v>
      </c>
      <c r="N58" s="319">
        <v>13440.8</v>
      </c>
      <c r="O58" s="319">
        <v>13773.8</v>
      </c>
      <c r="P58" s="319">
        <v>15630</v>
      </c>
      <c r="Q58" s="834">
        <v>20957.5</v>
      </c>
      <c r="R58" s="1315">
        <v>24515.4</v>
      </c>
      <c r="S58" s="1316">
        <f t="shared" si="5"/>
        <v>0.30323203087313072</v>
      </c>
      <c r="T58" s="488"/>
    </row>
    <row r="59" spans="1:20" ht="14.1" customHeight="1">
      <c r="A59" s="690"/>
      <c r="B59" s="692" t="s">
        <v>1081</v>
      </c>
      <c r="C59" s="314"/>
      <c r="D59" s="494"/>
      <c r="E59" s="495"/>
      <c r="F59" s="495"/>
      <c r="G59" s="495" t="s">
        <v>994</v>
      </c>
      <c r="H59" s="495"/>
      <c r="I59" s="414"/>
      <c r="J59" s="267"/>
      <c r="K59" s="267"/>
      <c r="L59" s="267"/>
      <c r="M59" s="319">
        <v>6050.3</v>
      </c>
      <c r="N59" s="319">
        <v>5973.5</v>
      </c>
      <c r="O59" s="319">
        <v>6103.6</v>
      </c>
      <c r="P59" s="636">
        <v>5737.3</v>
      </c>
      <c r="Q59" s="834">
        <v>6009.9</v>
      </c>
      <c r="R59" s="1315">
        <v>6082.4</v>
      </c>
      <c r="S59" s="1316">
        <f t="shared" si="5"/>
        <v>7.5233465682090855E-2</v>
      </c>
      <c r="T59" s="488"/>
    </row>
    <row r="60" spans="1:20" ht="14.1" customHeight="1" thickBot="1">
      <c r="A60" s="690"/>
      <c r="B60" s="692" t="s">
        <v>1082</v>
      </c>
      <c r="C60" s="314"/>
      <c r="D60" s="494"/>
      <c r="E60" s="489" t="s">
        <v>30</v>
      </c>
      <c r="F60" s="489"/>
      <c r="G60" s="489"/>
      <c r="H60" s="489"/>
      <c r="I60" s="489"/>
      <c r="J60" s="315"/>
      <c r="K60" s="315"/>
      <c r="L60" s="315"/>
      <c r="M60" s="315">
        <v>107388.30000000002</v>
      </c>
      <c r="N60" s="315">
        <v>108024.65000000001</v>
      </c>
      <c r="O60" s="315">
        <v>109431.49999999999</v>
      </c>
      <c r="P60" s="315">
        <v>113426.59999999999</v>
      </c>
      <c r="Q60" s="833">
        <v>114425.63999999998</v>
      </c>
      <c r="R60" s="1314">
        <v>116482.2</v>
      </c>
      <c r="S60" s="1318">
        <f>S61+S62+S65+S66+S67</f>
        <v>0.99999999999999989</v>
      </c>
      <c r="T60" s="569"/>
    </row>
    <row r="61" spans="1:20" ht="14.1" customHeight="1" thickTop="1">
      <c r="A61" s="690"/>
      <c r="B61" s="692" t="s">
        <v>1271</v>
      </c>
      <c r="C61" s="314"/>
      <c r="D61" s="495"/>
      <c r="E61" s="495"/>
      <c r="F61" s="495"/>
      <c r="G61" s="495" t="s">
        <v>988</v>
      </c>
      <c r="H61" s="495"/>
      <c r="I61" s="414"/>
      <c r="J61" s="267"/>
      <c r="K61" s="267"/>
      <c r="L61" s="267"/>
      <c r="M61" s="319">
        <v>4.5</v>
      </c>
      <c r="N61" s="319">
        <v>3.8</v>
      </c>
      <c r="O61" s="319">
        <v>3.4</v>
      </c>
      <c r="P61" s="319">
        <v>3</v>
      </c>
      <c r="Q61" s="834">
        <v>2.6</v>
      </c>
      <c r="R61" s="1315">
        <v>2.2999999999999998</v>
      </c>
      <c r="S61" s="1316">
        <f>R61/$R$60</f>
        <v>1.9745506180343434E-5</v>
      </c>
      <c r="T61" s="488"/>
    </row>
    <row r="62" spans="1:20" ht="14.1" customHeight="1">
      <c r="A62" s="690"/>
      <c r="B62" s="692" t="s">
        <v>1083</v>
      </c>
      <c r="C62" s="314"/>
      <c r="D62" s="495"/>
      <c r="E62" s="495"/>
      <c r="F62" s="495"/>
      <c r="G62" s="495" t="s">
        <v>989</v>
      </c>
      <c r="H62" s="495"/>
      <c r="I62" s="414"/>
      <c r="J62" s="267"/>
      <c r="K62" s="267"/>
      <c r="L62" s="267"/>
      <c r="M62" s="319">
        <v>60108.3</v>
      </c>
      <c r="N62" s="319">
        <v>62660.85</v>
      </c>
      <c r="O62" s="319">
        <v>64803.199999999997</v>
      </c>
      <c r="P62" s="636">
        <v>66000.5</v>
      </c>
      <c r="Q62" s="834">
        <v>63846.64</v>
      </c>
      <c r="R62" s="1315">
        <v>62451.5</v>
      </c>
      <c r="S62" s="1316">
        <f t="shared" ref="S62:S67" si="6">R62/$R$60</f>
        <v>0.53614629531379043</v>
      </c>
      <c r="T62" s="488"/>
    </row>
    <row r="63" spans="1:20" ht="14.1" customHeight="1">
      <c r="A63" s="189"/>
      <c r="B63" s="153"/>
      <c r="C63" s="314"/>
      <c r="D63" s="495"/>
      <c r="E63" s="495"/>
      <c r="F63" s="495"/>
      <c r="G63" s="495"/>
      <c r="H63" s="495" t="s">
        <v>990</v>
      </c>
      <c r="I63" s="414"/>
      <c r="J63" s="267"/>
      <c r="K63" s="267"/>
      <c r="L63" s="267"/>
      <c r="M63" s="319">
        <v>4472.2</v>
      </c>
      <c r="N63" s="319">
        <v>4962.8</v>
      </c>
      <c r="O63" s="319">
        <v>5485.2</v>
      </c>
      <c r="P63" s="319">
        <v>5825.5</v>
      </c>
      <c r="Q63" s="834">
        <v>5547.9</v>
      </c>
      <c r="R63" s="1315">
        <v>5112.6000000000004</v>
      </c>
      <c r="S63" s="1316">
        <f t="shared" si="6"/>
        <v>4.3891684738097327E-2</v>
      </c>
      <c r="T63" s="488"/>
    </row>
    <row r="64" spans="1:20" ht="14.1" customHeight="1">
      <c r="A64" s="189"/>
      <c r="B64" s="153"/>
      <c r="C64" s="314"/>
      <c r="D64" s="495"/>
      <c r="E64" s="495"/>
      <c r="F64" s="494"/>
      <c r="G64" s="495"/>
      <c r="H64" s="495" t="s">
        <v>991</v>
      </c>
      <c r="I64" s="414"/>
      <c r="J64" s="267"/>
      <c r="K64" s="267"/>
      <c r="L64" s="267"/>
      <c r="M64" s="319">
        <v>51554.6</v>
      </c>
      <c r="N64" s="319">
        <v>52967.8</v>
      </c>
      <c r="O64" s="319">
        <v>54122.3</v>
      </c>
      <c r="P64" s="636">
        <v>54935.199999999997</v>
      </c>
      <c r="Q64" s="834">
        <v>53305.05</v>
      </c>
      <c r="R64" s="1315">
        <v>52391.1</v>
      </c>
      <c r="S64" s="1316">
        <f t="shared" si="6"/>
        <v>0.44977773428043083</v>
      </c>
      <c r="T64" s="488"/>
    </row>
    <row r="65" spans="1:21" ht="14.1" customHeight="1">
      <c r="A65" s="189"/>
      <c r="B65" s="153"/>
      <c r="C65" s="314"/>
      <c r="D65" s="495"/>
      <c r="E65" s="495"/>
      <c r="F65" s="494"/>
      <c r="G65" s="495" t="s">
        <v>992</v>
      </c>
      <c r="H65" s="495"/>
      <c r="I65" s="414"/>
      <c r="J65" s="267"/>
      <c r="K65" s="267"/>
      <c r="L65" s="267"/>
      <c r="M65" s="319">
        <v>315</v>
      </c>
      <c r="N65" s="319">
        <v>307.89999999999998</v>
      </c>
      <c r="O65" s="319">
        <v>318.8</v>
      </c>
      <c r="P65" s="319">
        <v>330.4</v>
      </c>
      <c r="Q65" s="834">
        <v>295.2</v>
      </c>
      <c r="R65" s="1315">
        <v>294.8</v>
      </c>
      <c r="S65" s="1316">
        <f t="shared" si="6"/>
        <v>2.5308587921588021E-3</v>
      </c>
      <c r="T65" s="488"/>
    </row>
    <row r="66" spans="1:21" ht="14.1" customHeight="1">
      <c r="A66" s="7"/>
      <c r="B66" s="153"/>
      <c r="C66" s="314"/>
      <c r="D66" s="495"/>
      <c r="E66" s="495"/>
      <c r="F66" s="495"/>
      <c r="G66" s="495" t="s">
        <v>993</v>
      </c>
      <c r="H66" s="495"/>
      <c r="I66" s="414"/>
      <c r="J66" s="267"/>
      <c r="K66" s="267"/>
      <c r="L66" s="267"/>
      <c r="M66" s="319">
        <v>44928.3</v>
      </c>
      <c r="N66" s="319">
        <v>42873</v>
      </c>
      <c r="O66" s="319">
        <v>41970.6</v>
      </c>
      <c r="P66" s="319">
        <v>43912.7</v>
      </c>
      <c r="Q66" s="834">
        <v>46465.599999999999</v>
      </c>
      <c r="R66" s="1315">
        <v>49302.6</v>
      </c>
      <c r="S66" s="1316">
        <f t="shared" si="6"/>
        <v>0.42326295348130444</v>
      </c>
      <c r="T66" s="488"/>
    </row>
    <row r="67" spans="1:21" ht="14.1" customHeight="1">
      <c r="A67" s="161"/>
      <c r="B67" s="153"/>
      <c r="C67" s="314"/>
      <c r="D67" s="494"/>
      <c r="E67" s="495"/>
      <c r="F67" s="495"/>
      <c r="G67" s="495" t="s">
        <v>994</v>
      </c>
      <c r="H67" s="495"/>
      <c r="I67" s="414"/>
      <c r="J67" s="267"/>
      <c r="K67" s="267"/>
      <c r="L67" s="267"/>
      <c r="M67" s="319">
        <v>2032.2</v>
      </c>
      <c r="N67" s="319">
        <v>2179.1</v>
      </c>
      <c r="O67" s="319">
        <v>2335.5</v>
      </c>
      <c r="P67" s="636">
        <v>3180</v>
      </c>
      <c r="Q67" s="834">
        <v>3815.6</v>
      </c>
      <c r="R67" s="1315">
        <v>4431</v>
      </c>
      <c r="S67" s="1316">
        <f t="shared" si="6"/>
        <v>3.8040146906565986E-2</v>
      </c>
      <c r="T67" s="488"/>
    </row>
    <row r="68" spans="1:21" ht="14.1" customHeight="1" thickBot="1">
      <c r="A68" s="7"/>
      <c r="B68" s="153"/>
      <c r="C68" s="314"/>
      <c r="D68" s="495"/>
      <c r="E68" s="489" t="s">
        <v>878</v>
      </c>
      <c r="F68" s="489"/>
      <c r="G68" s="489"/>
      <c r="H68" s="489"/>
      <c r="I68" s="489"/>
      <c r="J68" s="315"/>
      <c r="K68" s="315"/>
      <c r="L68" s="315"/>
      <c r="M68" s="315">
        <v>2596.1999999999998</v>
      </c>
      <c r="N68" s="315">
        <v>2465.46</v>
      </c>
      <c r="O68" s="315">
        <v>2415.9000000000005</v>
      </c>
      <c r="P68" s="315">
        <v>2310.4</v>
      </c>
      <c r="Q68" s="833">
        <v>2244.2699999999995</v>
      </c>
      <c r="R68" s="1314">
        <v>2157.8000000000002</v>
      </c>
      <c r="S68" s="1318">
        <f>S70+S73+S74+S75</f>
        <v>1</v>
      </c>
      <c r="T68" s="569"/>
    </row>
    <row r="69" spans="1:21" ht="14.1" customHeight="1" thickTop="1">
      <c r="A69" s="7"/>
      <c r="B69" s="153"/>
      <c r="C69" s="314"/>
      <c r="D69" s="495"/>
      <c r="E69" s="495"/>
      <c r="F69" s="495"/>
      <c r="G69" s="495" t="s">
        <v>988</v>
      </c>
      <c r="H69" s="495"/>
      <c r="I69" s="414"/>
      <c r="J69" s="156"/>
      <c r="K69" s="156"/>
      <c r="L69" s="156"/>
      <c r="M69" s="717">
        <v>0</v>
      </c>
      <c r="N69" s="717">
        <v>0</v>
      </c>
      <c r="O69" s="717">
        <v>0</v>
      </c>
      <c r="P69" s="636">
        <v>0</v>
      </c>
      <c r="Q69" s="834">
        <v>0</v>
      </c>
      <c r="R69" s="1315">
        <v>0</v>
      </c>
      <c r="S69" s="1319">
        <v>0</v>
      </c>
      <c r="T69" s="488"/>
    </row>
    <row r="70" spans="1:21" ht="14.1" customHeight="1">
      <c r="A70" s="7"/>
      <c r="B70" s="153"/>
      <c r="C70" s="314"/>
      <c r="D70" s="495"/>
      <c r="E70" s="495"/>
      <c r="F70" s="495"/>
      <c r="G70" s="495" t="s">
        <v>989</v>
      </c>
      <c r="H70" s="495"/>
      <c r="I70" s="414"/>
      <c r="J70" s="156"/>
      <c r="K70" s="156"/>
      <c r="L70" s="156"/>
      <c r="M70" s="718">
        <v>1551.8</v>
      </c>
      <c r="N70" s="718">
        <v>1500.65</v>
      </c>
      <c r="O70" s="718">
        <v>1466.6</v>
      </c>
      <c r="P70" s="319">
        <v>1398.4</v>
      </c>
      <c r="Q70" s="834">
        <v>1522.6799999999998</v>
      </c>
      <c r="R70" s="1315">
        <v>1431.9</v>
      </c>
      <c r="S70" s="1316">
        <f>R70/$R$68</f>
        <v>0.66359254796552047</v>
      </c>
      <c r="T70" s="488"/>
    </row>
    <row r="71" spans="1:21" ht="14.1" customHeight="1">
      <c r="A71" s="7"/>
      <c r="B71" s="153"/>
      <c r="C71" s="314"/>
      <c r="D71" s="495"/>
      <c r="E71" s="495"/>
      <c r="F71" s="495"/>
      <c r="G71" s="495"/>
      <c r="H71" s="495" t="s">
        <v>990</v>
      </c>
      <c r="J71" s="131"/>
      <c r="K71" s="131"/>
      <c r="L71" s="131"/>
      <c r="M71" s="719">
        <v>1064.2</v>
      </c>
      <c r="N71" s="719">
        <v>1005.7</v>
      </c>
      <c r="O71" s="719">
        <v>977.7</v>
      </c>
      <c r="P71" s="319">
        <v>943.9</v>
      </c>
      <c r="Q71" s="834">
        <v>1181.04</v>
      </c>
      <c r="R71" s="1315">
        <v>1107.7</v>
      </c>
      <c r="S71" s="1316">
        <f t="shared" ref="S71:S75" si="7">R71/$R$68</f>
        <v>0.51334692742608212</v>
      </c>
      <c r="T71" s="488"/>
    </row>
    <row r="72" spans="1:21" ht="14.1" customHeight="1">
      <c r="A72" s="7"/>
      <c r="B72" s="153"/>
      <c r="C72" s="314"/>
      <c r="D72" s="495"/>
      <c r="E72" s="495"/>
      <c r="F72" s="494"/>
      <c r="G72" s="495"/>
      <c r="H72" s="495" t="s">
        <v>991</v>
      </c>
      <c r="J72" s="131"/>
      <c r="K72" s="131"/>
      <c r="L72" s="131"/>
      <c r="M72" s="719">
        <v>0</v>
      </c>
      <c r="N72" s="719">
        <v>0</v>
      </c>
      <c r="O72" s="719">
        <v>0</v>
      </c>
      <c r="P72" s="636">
        <v>0</v>
      </c>
      <c r="Q72" s="834">
        <v>0</v>
      </c>
      <c r="R72" s="1315">
        <v>0</v>
      </c>
      <c r="S72" s="1316">
        <f t="shared" si="7"/>
        <v>0</v>
      </c>
      <c r="T72" s="321"/>
    </row>
    <row r="73" spans="1:21" ht="14.1" customHeight="1">
      <c r="A73" s="7"/>
      <c r="B73" s="153"/>
      <c r="C73" s="314"/>
      <c r="D73" s="495"/>
      <c r="E73" s="495"/>
      <c r="F73" s="494"/>
      <c r="G73" s="495" t="s">
        <v>992</v>
      </c>
      <c r="H73" s="495"/>
      <c r="J73" s="131"/>
      <c r="K73" s="131"/>
      <c r="L73" s="131"/>
      <c r="M73" s="719">
        <v>2</v>
      </c>
      <c r="N73" s="719">
        <v>2.11</v>
      </c>
      <c r="O73" s="719">
        <v>2</v>
      </c>
      <c r="P73" s="319">
        <v>1.9</v>
      </c>
      <c r="Q73" s="834">
        <v>1.94</v>
      </c>
      <c r="R73" s="1315">
        <v>1.9</v>
      </c>
      <c r="S73" s="1316">
        <f t="shared" si="7"/>
        <v>8.8052646213736198E-4</v>
      </c>
      <c r="T73" s="321"/>
    </row>
    <row r="74" spans="1:21" ht="14.1" customHeight="1">
      <c r="A74" s="7"/>
      <c r="B74" s="153"/>
      <c r="C74" s="314"/>
      <c r="D74" s="495"/>
      <c r="E74" s="495"/>
      <c r="F74" s="495"/>
      <c r="G74" s="495" t="s">
        <v>993</v>
      </c>
      <c r="H74" s="495"/>
      <c r="J74" s="131"/>
      <c r="K74" s="131"/>
      <c r="L74" s="131"/>
      <c r="M74" s="719">
        <v>592.29999999999995</v>
      </c>
      <c r="N74" s="719">
        <v>633</v>
      </c>
      <c r="O74" s="719">
        <v>618.79999999999995</v>
      </c>
      <c r="P74" s="636">
        <v>543.1</v>
      </c>
      <c r="Q74" s="834">
        <v>352.75</v>
      </c>
      <c r="R74" s="1315">
        <v>357.3</v>
      </c>
      <c r="S74" s="1316">
        <f t="shared" si="7"/>
        <v>0.16558531837983131</v>
      </c>
      <c r="T74" s="321"/>
    </row>
    <row r="75" spans="1:21" ht="14.1" customHeight="1">
      <c r="A75" s="7"/>
      <c r="B75" s="153"/>
      <c r="C75" s="314"/>
      <c r="D75" s="494"/>
      <c r="E75" s="495"/>
      <c r="F75" s="495"/>
      <c r="G75" s="495" t="s">
        <v>994</v>
      </c>
      <c r="H75" s="495"/>
      <c r="J75" s="131"/>
      <c r="K75" s="131"/>
      <c r="L75" s="131"/>
      <c r="M75" s="719">
        <v>450.1</v>
      </c>
      <c r="N75" s="719">
        <v>329.7</v>
      </c>
      <c r="O75" s="719">
        <v>328.5</v>
      </c>
      <c r="P75" s="319">
        <v>367</v>
      </c>
      <c r="Q75" s="834">
        <v>366.9</v>
      </c>
      <c r="R75" s="1315">
        <v>366.7</v>
      </c>
      <c r="S75" s="1316">
        <f t="shared" si="7"/>
        <v>0.16994160719251086</v>
      </c>
      <c r="T75" s="321"/>
    </row>
    <row r="76" spans="1:21" ht="14.1" customHeight="1">
      <c r="A76" s="7"/>
      <c r="B76" s="153"/>
      <c r="C76" s="314"/>
      <c r="D76" s="494"/>
      <c r="E76" s="495"/>
      <c r="F76" s="495"/>
      <c r="G76" s="495"/>
      <c r="H76" s="495"/>
      <c r="J76" s="131"/>
      <c r="K76" s="131"/>
      <c r="L76" s="131"/>
      <c r="M76" s="131"/>
      <c r="N76" s="131"/>
      <c r="O76" s="131"/>
      <c r="P76" s="319"/>
      <c r="Q76" s="180"/>
      <c r="R76" s="488"/>
      <c r="S76" s="180"/>
      <c r="T76" s="312">
        <v>13</v>
      </c>
    </row>
    <row r="77" spans="1:21" s="598" customFormat="1" ht="3.75" customHeight="1">
      <c r="A77" s="602"/>
      <c r="B77" s="597"/>
      <c r="D77" s="603"/>
      <c r="H77" s="625"/>
      <c r="I77" s="604"/>
      <c r="J77" s="604"/>
      <c r="K77" s="604"/>
      <c r="L77" s="604"/>
      <c r="M77" s="604"/>
      <c r="N77" s="604"/>
      <c r="O77" s="604"/>
      <c r="P77" s="604"/>
      <c r="Q77" s="604"/>
      <c r="R77" s="604"/>
      <c r="S77" s="604"/>
    </row>
    <row r="78" spans="1:21" s="642" customFormat="1" ht="20.100000000000001" customHeight="1">
      <c r="A78" s="640"/>
      <c r="B78" s="641"/>
      <c r="D78" s="643"/>
      <c r="H78" s="658"/>
      <c r="I78" s="600" t="s">
        <v>708</v>
      </c>
      <c r="J78" s="600" t="s">
        <v>713</v>
      </c>
      <c r="K78" s="600" t="s">
        <v>726</v>
      </c>
      <c r="L78" s="600" t="s">
        <v>742</v>
      </c>
      <c r="M78" s="600" t="s">
        <v>746</v>
      </c>
      <c r="N78" s="600" t="s">
        <v>768</v>
      </c>
      <c r="O78" s="600" t="s">
        <v>776</v>
      </c>
      <c r="P78" s="600" t="s">
        <v>1159</v>
      </c>
      <c r="Q78" s="600" t="s">
        <v>1034</v>
      </c>
      <c r="R78" s="600" t="s">
        <v>1199</v>
      </c>
      <c r="S78" s="601"/>
      <c r="T78" s="601"/>
    </row>
    <row r="79" spans="1:21" s="133" customFormat="1" ht="9.75" customHeight="1">
      <c r="A79" s="7"/>
      <c r="B79" s="323"/>
      <c r="H79" s="140"/>
      <c r="I79" s="311"/>
      <c r="J79" s="311"/>
      <c r="K79" s="311"/>
      <c r="L79" s="311"/>
      <c r="M79" s="311"/>
      <c r="N79" s="311"/>
      <c r="O79" s="311"/>
      <c r="P79" s="311"/>
      <c r="Q79" s="140"/>
      <c r="R79" s="140"/>
      <c r="S79" s="141"/>
      <c r="U79" s="131"/>
    </row>
    <row r="80" spans="1:21" s="133" customFormat="1" ht="14.1" customHeight="1">
      <c r="A80" s="187" t="s">
        <v>58</v>
      </c>
      <c r="B80" s="188"/>
      <c r="C80" s="312"/>
      <c r="D80" s="628" t="s">
        <v>1272</v>
      </c>
      <c r="E80" s="495"/>
      <c r="F80" s="495"/>
      <c r="G80" s="495"/>
      <c r="H80" s="495"/>
      <c r="I80" s="465"/>
      <c r="J80" s="313"/>
      <c r="K80" s="313"/>
      <c r="L80" s="313"/>
      <c r="M80" s="313"/>
      <c r="N80" s="313"/>
      <c r="O80" s="313"/>
      <c r="P80" s="313"/>
      <c r="R80" s="373"/>
      <c r="S80" s="707" t="s">
        <v>1096</v>
      </c>
      <c r="T80" s="608"/>
      <c r="U80" s="131"/>
    </row>
    <row r="81" spans="1:24" ht="14.1" customHeight="1" thickBot="1">
      <c r="A81" s="189"/>
      <c r="B81" s="190"/>
      <c r="C81" s="314"/>
      <c r="D81" s="495"/>
      <c r="E81" s="489" t="s">
        <v>986</v>
      </c>
      <c r="F81" s="489"/>
      <c r="G81" s="315"/>
      <c r="H81" s="315"/>
      <c r="I81" s="489"/>
      <c r="J81" s="315"/>
      <c r="K81" s="315"/>
      <c r="L81" s="315"/>
      <c r="M81" s="720">
        <v>91265.328179000004</v>
      </c>
      <c r="N81" s="720">
        <v>92222.1</v>
      </c>
      <c r="O81" s="720">
        <v>92434.985000000001</v>
      </c>
      <c r="P81" s="720">
        <v>92810.3</v>
      </c>
      <c r="Q81" s="833">
        <v>94395.85</v>
      </c>
      <c r="R81" s="843">
        <v>96549.930000000008</v>
      </c>
      <c r="S81" s="1318">
        <f>R81/R81</f>
        <v>1</v>
      </c>
      <c r="T81" s="476"/>
    </row>
    <row r="82" spans="1:24" ht="14.1" customHeight="1" thickTop="1">
      <c r="A82" s="689" t="s">
        <v>1066</v>
      </c>
      <c r="B82" s="691"/>
      <c r="C82" s="314"/>
      <c r="D82" s="495"/>
      <c r="E82" s="495"/>
      <c r="F82" s="494" t="s">
        <v>987</v>
      </c>
      <c r="G82" s="495"/>
      <c r="H82" s="495"/>
      <c r="I82" s="465"/>
      <c r="J82" s="316"/>
      <c r="K82" s="316"/>
      <c r="L82" s="316"/>
      <c r="M82" s="721">
        <v>17115.689999999999</v>
      </c>
      <c r="N82" s="721">
        <v>17388.099999999999</v>
      </c>
      <c r="O82" s="721">
        <v>16426.727999999999</v>
      </c>
      <c r="P82" s="721">
        <v>16231.5</v>
      </c>
      <c r="Q82" s="722">
        <v>16050.55</v>
      </c>
      <c r="R82" s="956">
        <v>15702.973999999998</v>
      </c>
      <c r="S82" s="1316">
        <f>S83+S88+S89</f>
        <v>1.0000000000000002</v>
      </c>
      <c r="T82" s="317"/>
    </row>
    <row r="83" spans="1:24" ht="14.1" customHeight="1">
      <c r="A83" s="191"/>
      <c r="B83" s="692" t="s">
        <v>1067</v>
      </c>
      <c r="C83" s="314"/>
      <c r="D83" s="495"/>
      <c r="E83" s="495"/>
      <c r="F83" s="495"/>
      <c r="G83" s="495" t="s">
        <v>995</v>
      </c>
      <c r="H83" s="495"/>
      <c r="I83" s="465"/>
      <c r="J83" s="318"/>
      <c r="K83" s="318"/>
      <c r="L83" s="318"/>
      <c r="M83" s="722">
        <v>4712.29</v>
      </c>
      <c r="N83" s="722">
        <v>4489.7</v>
      </c>
      <c r="O83" s="722">
        <v>4529.982</v>
      </c>
      <c r="P83" s="722">
        <v>4212.8999999999996</v>
      </c>
      <c r="Q83" s="722">
        <v>4278.9069999999992</v>
      </c>
      <c r="R83" s="956">
        <v>4261.2610000000004</v>
      </c>
      <c r="S83" s="1320">
        <f>R83/$R$82</f>
        <v>0.27136649401571961</v>
      </c>
      <c r="T83" s="317"/>
      <c r="X83" s="298"/>
    </row>
    <row r="84" spans="1:24" ht="14.1" customHeight="1">
      <c r="A84" s="191"/>
      <c r="B84" s="692" t="s">
        <v>1068</v>
      </c>
      <c r="C84" s="314"/>
      <c r="D84" s="495"/>
      <c r="E84" s="495"/>
      <c r="F84" s="495"/>
      <c r="G84" s="495"/>
      <c r="H84" s="495" t="s">
        <v>996</v>
      </c>
      <c r="I84" s="465"/>
      <c r="J84" s="318"/>
      <c r="K84" s="318"/>
      <c r="L84" s="318"/>
      <c r="M84" s="722">
        <v>4119.9459999999999</v>
      </c>
      <c r="N84" s="722">
        <v>4177.6000000000004</v>
      </c>
      <c r="O84" s="722">
        <v>4210.665</v>
      </c>
      <c r="P84" s="722">
        <v>4042.8</v>
      </c>
      <c r="Q84" s="722">
        <v>4101.3559999999998</v>
      </c>
      <c r="R84" s="956">
        <v>4089.268</v>
      </c>
      <c r="S84" s="1320">
        <f t="shared" ref="S84:S89" si="8">R84/$R$82</f>
        <v>0.2604136006338672</v>
      </c>
      <c r="T84" s="317"/>
      <c r="X84" s="298"/>
    </row>
    <row r="85" spans="1:24" ht="14.1" customHeight="1">
      <c r="A85" s="690"/>
      <c r="B85" s="692" t="s">
        <v>1069</v>
      </c>
      <c r="C85" s="314"/>
      <c r="D85" s="495"/>
      <c r="E85" s="495"/>
      <c r="F85" s="495"/>
      <c r="G85" s="495"/>
      <c r="H85" s="495" t="s">
        <v>829</v>
      </c>
      <c r="J85" s="318"/>
      <c r="K85" s="318"/>
      <c r="L85" s="318"/>
      <c r="M85" s="722">
        <v>230.30600000000001</v>
      </c>
      <c r="N85" s="722">
        <v>269.60000000000002</v>
      </c>
      <c r="O85" s="722">
        <v>278.416</v>
      </c>
      <c r="P85" s="722">
        <v>129.4</v>
      </c>
      <c r="Q85" s="722">
        <v>134.702</v>
      </c>
      <c r="R85" s="956">
        <v>131.626</v>
      </c>
      <c r="S85" s="1320">
        <f t="shared" si="8"/>
        <v>8.3822338367241789E-3</v>
      </c>
      <c r="T85" s="317"/>
      <c r="X85" s="298"/>
    </row>
    <row r="86" spans="1:24" ht="14.1" customHeight="1">
      <c r="A86" s="690"/>
      <c r="B86" s="692" t="s">
        <v>1070</v>
      </c>
      <c r="C86" s="314"/>
      <c r="D86" s="495"/>
      <c r="E86" s="495"/>
      <c r="F86" s="494"/>
      <c r="G86" s="495"/>
      <c r="H86" s="495" t="s">
        <v>997</v>
      </c>
      <c r="I86" s="465"/>
      <c r="J86" s="318"/>
      <c r="K86" s="318"/>
      <c r="L86" s="318"/>
      <c r="M86" s="722">
        <v>359.90499999999997</v>
      </c>
      <c r="N86" s="722">
        <v>38.299999999999997</v>
      </c>
      <c r="O86" s="722">
        <v>38.274999999999999</v>
      </c>
      <c r="P86" s="722">
        <v>38.1</v>
      </c>
      <c r="Q86" s="834">
        <v>40.935000000000002</v>
      </c>
      <c r="R86" s="846">
        <v>39.728999999999999</v>
      </c>
      <c r="S86" s="1320">
        <f t="shared" si="8"/>
        <v>2.5300302987192108E-3</v>
      </c>
      <c r="T86" s="317"/>
      <c r="X86" s="298"/>
    </row>
    <row r="87" spans="1:24" ht="14.1" customHeight="1">
      <c r="A87" s="690"/>
      <c r="B87" s="692" t="s">
        <v>1071</v>
      </c>
      <c r="C87" s="314"/>
      <c r="D87" s="495"/>
      <c r="E87" s="495"/>
      <c r="F87" s="494"/>
      <c r="G87" s="495"/>
      <c r="H87" s="495" t="s">
        <v>28</v>
      </c>
      <c r="I87" s="465"/>
      <c r="J87" s="319"/>
      <c r="K87" s="319"/>
      <c r="L87" s="319"/>
      <c r="M87" s="723">
        <v>2.13</v>
      </c>
      <c r="N87" s="723">
        <v>4.2</v>
      </c>
      <c r="O87" s="723">
        <v>2.6259999999999999</v>
      </c>
      <c r="P87" s="723">
        <v>2.5</v>
      </c>
      <c r="Q87" s="834">
        <v>1.9239999999999999</v>
      </c>
      <c r="R87" s="846">
        <v>0.63800000000000001</v>
      </c>
      <c r="S87" s="1320">
        <f t="shared" si="8"/>
        <v>4.0629246408992338E-5</v>
      </c>
      <c r="T87" s="317"/>
      <c r="X87" s="298"/>
    </row>
    <row r="88" spans="1:24" ht="14.1" customHeight="1">
      <c r="A88" s="690"/>
      <c r="B88" s="692" t="s">
        <v>1072</v>
      </c>
      <c r="C88" s="314"/>
      <c r="D88" s="495"/>
      <c r="E88" s="495"/>
      <c r="F88" s="495"/>
      <c r="G88" s="495" t="s">
        <v>998</v>
      </c>
      <c r="H88" s="495"/>
      <c r="I88" s="319"/>
      <c r="J88" s="319"/>
      <c r="K88" s="319"/>
      <c r="L88" s="319"/>
      <c r="M88" s="723">
        <v>11155.24</v>
      </c>
      <c r="N88" s="723">
        <v>11759.9</v>
      </c>
      <c r="O88" s="723">
        <v>10877.043</v>
      </c>
      <c r="P88" s="722">
        <v>10969</v>
      </c>
      <c r="Q88" s="722">
        <v>10741.991</v>
      </c>
      <c r="R88" s="956">
        <v>10441.919</v>
      </c>
      <c r="S88" s="1320">
        <f t="shared" si="8"/>
        <v>0.66496442011557821</v>
      </c>
      <c r="T88" s="317"/>
      <c r="X88" s="298"/>
    </row>
    <row r="89" spans="1:24" ht="14.1" customHeight="1">
      <c r="A89" s="690"/>
      <c r="B89" s="692" t="s">
        <v>1073</v>
      </c>
      <c r="C89" s="314"/>
      <c r="D89" s="494"/>
      <c r="E89" s="495"/>
      <c r="F89" s="495"/>
      <c r="G89" s="495" t="s">
        <v>999</v>
      </c>
      <c r="H89" s="495"/>
      <c r="I89" s="465"/>
      <c r="J89" s="318"/>
      <c r="K89" s="318"/>
      <c r="L89" s="318"/>
      <c r="M89" s="722">
        <v>1247.1600000000001</v>
      </c>
      <c r="N89" s="722">
        <v>1138.5</v>
      </c>
      <c r="O89" s="722">
        <v>1019.703</v>
      </c>
      <c r="P89" s="723">
        <v>1049.5999999999999</v>
      </c>
      <c r="Q89" s="722">
        <v>1029.6399999999999</v>
      </c>
      <c r="R89" s="956">
        <v>999.7940000000001</v>
      </c>
      <c r="S89" s="1320">
        <f t="shared" si="8"/>
        <v>6.3669085868702333E-2</v>
      </c>
      <c r="T89" s="723"/>
      <c r="X89" s="298"/>
    </row>
    <row r="90" spans="1:24" ht="14.1" customHeight="1">
      <c r="A90" s="690"/>
      <c r="B90" s="921" t="s">
        <v>1074</v>
      </c>
      <c r="C90" s="314"/>
      <c r="D90" s="495"/>
      <c r="E90" s="494"/>
      <c r="F90" s="500" t="s">
        <v>889</v>
      </c>
      <c r="G90" s="501"/>
      <c r="H90" s="501"/>
      <c r="I90" s="502"/>
      <c r="J90" s="503"/>
      <c r="K90" s="503"/>
      <c r="L90" s="503"/>
      <c r="M90" s="725">
        <v>74149.638179000001</v>
      </c>
      <c r="N90" s="725">
        <v>74834</v>
      </c>
      <c r="O90" s="725">
        <v>76008.256999999998</v>
      </c>
      <c r="P90" s="725">
        <v>76577.8</v>
      </c>
      <c r="Q90" s="872">
        <v>78345.3</v>
      </c>
      <c r="R90" s="981">
        <v>80846.956000000006</v>
      </c>
      <c r="S90" s="1321">
        <f>S91+S96+S97</f>
        <v>0.99999999999999989</v>
      </c>
      <c r="T90" s="569"/>
      <c r="X90" s="298"/>
    </row>
    <row r="91" spans="1:24" ht="14.1" customHeight="1">
      <c r="A91" s="690"/>
      <c r="B91" s="692" t="s">
        <v>1075</v>
      </c>
      <c r="C91" s="314"/>
      <c r="D91" s="495"/>
      <c r="E91" s="495"/>
      <c r="F91" s="495"/>
      <c r="G91" s="495" t="s">
        <v>995</v>
      </c>
      <c r="H91" s="495"/>
      <c r="I91" s="465"/>
      <c r="J91" s="267"/>
      <c r="K91" s="267"/>
      <c r="L91" s="267"/>
      <c r="M91" s="723">
        <v>54635.152730000002</v>
      </c>
      <c r="N91" s="723">
        <v>55507</v>
      </c>
      <c r="O91" s="723">
        <v>56449.694000000003</v>
      </c>
      <c r="P91" s="723">
        <v>57303</v>
      </c>
      <c r="Q91" s="722">
        <v>58764.398000000001</v>
      </c>
      <c r="R91" s="956">
        <v>60571.123999999996</v>
      </c>
      <c r="S91" s="1316">
        <f>R91/$R$90</f>
        <v>0.74920723051094207</v>
      </c>
      <c r="T91" s="484"/>
      <c r="X91" s="298"/>
    </row>
    <row r="92" spans="1:24" ht="14.1" customHeight="1">
      <c r="A92" s="690"/>
      <c r="B92" s="692" t="s">
        <v>1076</v>
      </c>
      <c r="C92" s="314"/>
      <c r="D92" s="495"/>
      <c r="E92" s="495"/>
      <c r="F92" s="495"/>
      <c r="G92" s="495"/>
      <c r="H92" s="495" t="s">
        <v>996</v>
      </c>
      <c r="I92" s="465"/>
      <c r="J92" s="318"/>
      <c r="K92" s="318"/>
      <c r="L92" s="318"/>
      <c r="M92" s="722">
        <v>52942.17</v>
      </c>
      <c r="N92" s="722">
        <v>54590.9</v>
      </c>
      <c r="O92" s="722">
        <v>55573.978000000003</v>
      </c>
      <c r="P92" s="722">
        <v>56491</v>
      </c>
      <c r="Q92" s="722">
        <v>57951.152000000002</v>
      </c>
      <c r="R92" s="956">
        <v>59822.244999999995</v>
      </c>
      <c r="S92" s="1316">
        <f t="shared" ref="S92:S97" si="9">R92/$R$90</f>
        <v>0.73994430909680742</v>
      </c>
      <c r="T92" s="488"/>
      <c r="X92" s="298"/>
    </row>
    <row r="93" spans="1:24" ht="14.1" customHeight="1">
      <c r="A93" s="191"/>
      <c r="B93" s="692" t="s">
        <v>1077</v>
      </c>
      <c r="C93" s="314"/>
      <c r="D93" s="495"/>
      <c r="E93" s="495"/>
      <c r="F93" s="495"/>
      <c r="G93" s="495"/>
      <c r="H93" s="495" t="s">
        <v>829</v>
      </c>
      <c r="I93" s="465"/>
      <c r="J93" s="318"/>
      <c r="K93" s="318"/>
      <c r="L93" s="318"/>
      <c r="M93" s="722">
        <v>761.4</v>
      </c>
      <c r="N93" s="722">
        <v>695.4</v>
      </c>
      <c r="O93" s="722">
        <v>665.75</v>
      </c>
      <c r="P93" s="722">
        <v>604.79999999999995</v>
      </c>
      <c r="Q93" s="722">
        <v>613.78599999999994</v>
      </c>
      <c r="R93" s="956">
        <v>553.64300000000003</v>
      </c>
      <c r="S93" s="1316">
        <f t="shared" si="9"/>
        <v>6.8480376676148449E-3</v>
      </c>
      <c r="T93" s="488"/>
      <c r="X93" s="298"/>
    </row>
    <row r="94" spans="1:24" ht="14.1" customHeight="1">
      <c r="A94" s="690"/>
      <c r="B94" s="692" t="s">
        <v>1078</v>
      </c>
      <c r="C94" s="314"/>
      <c r="D94" s="495"/>
      <c r="E94" s="495"/>
      <c r="F94" s="494"/>
      <c r="G94" s="495"/>
      <c r="H94" s="495" t="s">
        <v>997</v>
      </c>
      <c r="J94" s="318"/>
      <c r="K94" s="318"/>
      <c r="L94" s="318"/>
      <c r="M94" s="722">
        <v>799.37</v>
      </c>
      <c r="N94" s="722">
        <v>76.8</v>
      </c>
      <c r="O94" s="722">
        <v>73.355000000000004</v>
      </c>
      <c r="P94" s="722">
        <v>79.599999999999994</v>
      </c>
      <c r="Q94" s="722">
        <v>79.844000000000008</v>
      </c>
      <c r="R94" s="956">
        <v>74.522999999999996</v>
      </c>
      <c r="S94" s="1316">
        <f t="shared" si="9"/>
        <v>9.2177867525401931E-4</v>
      </c>
      <c r="T94" s="488"/>
      <c r="X94" s="298"/>
    </row>
    <row r="95" spans="1:24" ht="14.1" customHeight="1">
      <c r="A95" s="690"/>
      <c r="B95" s="692" t="s">
        <v>1079</v>
      </c>
      <c r="C95" s="314"/>
      <c r="D95" s="495"/>
      <c r="E95" s="495"/>
      <c r="F95" s="494"/>
      <c r="G95" s="495"/>
      <c r="H95" s="495" t="s">
        <v>28</v>
      </c>
      <c r="I95" s="465"/>
      <c r="J95" s="318"/>
      <c r="K95" s="318"/>
      <c r="L95" s="318"/>
      <c r="M95" s="722">
        <v>132.22</v>
      </c>
      <c r="N95" s="722">
        <v>143.4</v>
      </c>
      <c r="O95" s="722">
        <v>136.61099999999999</v>
      </c>
      <c r="P95" s="722">
        <v>128</v>
      </c>
      <c r="Q95" s="834">
        <v>119.61600000000001</v>
      </c>
      <c r="R95" s="846">
        <v>120.71300000000001</v>
      </c>
      <c r="S95" s="1316">
        <f t="shared" si="9"/>
        <v>1.493105071265763E-3</v>
      </c>
      <c r="T95" s="488"/>
      <c r="X95" s="298"/>
    </row>
    <row r="96" spans="1:24" ht="14.1" customHeight="1">
      <c r="A96" s="690"/>
      <c r="B96" s="692" t="s">
        <v>1080</v>
      </c>
      <c r="C96" s="314"/>
      <c r="D96" s="495"/>
      <c r="E96" s="495"/>
      <c r="F96" s="495"/>
      <c r="G96" s="495" t="s">
        <v>998</v>
      </c>
      <c r="H96" s="495"/>
      <c r="I96" s="465"/>
      <c r="J96" s="319"/>
      <c r="K96" s="319"/>
      <c r="L96" s="319"/>
      <c r="M96" s="723">
        <v>10999.2569</v>
      </c>
      <c r="N96" s="723">
        <v>10839</v>
      </c>
      <c r="O96" s="723">
        <v>10971.875</v>
      </c>
      <c r="P96" s="722">
        <v>10684.7</v>
      </c>
      <c r="Q96" s="722">
        <v>10953.8</v>
      </c>
      <c r="R96" s="956">
        <v>11402.655999999999</v>
      </c>
      <c r="S96" s="1316">
        <f t="shared" si="9"/>
        <v>0.14104001639839103</v>
      </c>
      <c r="T96" s="723"/>
      <c r="X96" s="298"/>
    </row>
    <row r="97" spans="1:24" ht="14.1" customHeight="1">
      <c r="A97" s="690"/>
      <c r="B97" s="692" t="s">
        <v>1081</v>
      </c>
      <c r="C97" s="314"/>
      <c r="D97" s="494"/>
      <c r="E97" s="495"/>
      <c r="F97" s="495"/>
      <c r="G97" s="495" t="s">
        <v>999</v>
      </c>
      <c r="H97" s="495"/>
      <c r="I97" s="265"/>
      <c r="J97" s="265"/>
      <c r="K97" s="265"/>
      <c r="L97" s="265"/>
      <c r="M97" s="722">
        <v>8515.2285489999995</v>
      </c>
      <c r="N97" s="722">
        <v>8488</v>
      </c>
      <c r="O97" s="722">
        <v>8586.6880000000001</v>
      </c>
      <c r="P97" s="723">
        <v>8590.1</v>
      </c>
      <c r="Q97" s="722">
        <v>8627.0509999999995</v>
      </c>
      <c r="R97" s="956">
        <v>8873.1759999999995</v>
      </c>
      <c r="S97" s="1316">
        <f t="shared" si="9"/>
        <v>0.10975275309066675</v>
      </c>
      <c r="T97" s="723"/>
      <c r="X97" s="298"/>
    </row>
    <row r="98" spans="1:24" ht="14.1" customHeight="1" thickBot="1">
      <c r="A98" s="690"/>
      <c r="B98" s="692" t="s">
        <v>1082</v>
      </c>
      <c r="C98" s="314"/>
      <c r="D98" s="494"/>
      <c r="E98" s="489" t="s">
        <v>30</v>
      </c>
      <c r="F98" s="489"/>
      <c r="G98" s="489"/>
      <c r="H98" s="315"/>
      <c r="I98" s="315"/>
      <c r="J98" s="489"/>
      <c r="K98" s="315"/>
      <c r="L98" s="315"/>
      <c r="M98" s="720">
        <v>107388.34</v>
      </c>
      <c r="N98" s="720">
        <v>108024.6</v>
      </c>
      <c r="O98" s="720">
        <v>109431.511</v>
      </c>
      <c r="P98" s="720">
        <v>113427.1</v>
      </c>
      <c r="Q98" s="833">
        <v>114425.63999999998</v>
      </c>
      <c r="R98" s="843">
        <v>116482.21</v>
      </c>
      <c r="S98" s="1318">
        <f>S99+S104+S105</f>
        <v>0.99999999999999978</v>
      </c>
      <c r="T98" s="569"/>
      <c r="V98" s="1322"/>
      <c r="X98" s="298"/>
    </row>
    <row r="99" spans="1:24" ht="14.1" customHeight="1" thickTop="1">
      <c r="A99" s="690"/>
      <c r="B99" s="692" t="s">
        <v>1271</v>
      </c>
      <c r="C99" s="314"/>
      <c r="D99" s="495"/>
      <c r="E99" s="495"/>
      <c r="F99" s="495"/>
      <c r="G99" s="495" t="s">
        <v>995</v>
      </c>
      <c r="H99" s="495"/>
      <c r="I99" s="504"/>
      <c r="J99" s="505"/>
      <c r="K99" s="505"/>
      <c r="L99" s="505"/>
      <c r="M99" s="721">
        <v>59497.2</v>
      </c>
      <c r="N99" s="721">
        <v>57811.3</v>
      </c>
      <c r="O99" s="721">
        <v>58018.387000000002</v>
      </c>
      <c r="P99" s="721">
        <v>58796.9</v>
      </c>
      <c r="Q99" s="721">
        <v>59107.675000000003</v>
      </c>
      <c r="R99" s="846">
        <v>61648.906999999992</v>
      </c>
      <c r="S99" s="1316">
        <f>R99/$R$98</f>
        <v>0.52925598681549735</v>
      </c>
      <c r="T99" s="569"/>
      <c r="X99" s="298"/>
    </row>
    <row r="100" spans="1:24" ht="14.1" customHeight="1">
      <c r="A100" s="690"/>
      <c r="B100" s="692" t="s">
        <v>1083</v>
      </c>
      <c r="C100" s="314"/>
      <c r="D100" s="495"/>
      <c r="E100" s="495"/>
      <c r="F100" s="495"/>
      <c r="G100" s="495"/>
      <c r="H100" s="495" t="s">
        <v>996</v>
      </c>
      <c r="I100" s="465"/>
      <c r="J100" s="267"/>
      <c r="K100" s="267"/>
      <c r="L100" s="267"/>
      <c r="M100" s="723">
        <v>58090.91</v>
      </c>
      <c r="N100" s="723">
        <v>56518.2</v>
      </c>
      <c r="O100" s="723">
        <v>56721.152000000002</v>
      </c>
      <c r="P100" s="723">
        <v>57464.2</v>
      </c>
      <c r="Q100" s="722">
        <v>57826.590000000004</v>
      </c>
      <c r="R100" s="956">
        <v>60354.398999999998</v>
      </c>
      <c r="S100" s="1316">
        <f t="shared" ref="S100:S105" si="10">R100/$R$98</f>
        <v>0.51814263311109909</v>
      </c>
      <c r="T100" s="484"/>
      <c r="V100" s="1322"/>
      <c r="X100" s="298"/>
    </row>
    <row r="101" spans="1:24" ht="14.1" customHeight="1">
      <c r="A101" s="189"/>
      <c r="B101" s="153"/>
      <c r="C101" s="314"/>
      <c r="D101" s="495"/>
      <c r="E101" s="495"/>
      <c r="F101" s="495"/>
      <c r="G101" s="495"/>
      <c r="H101" s="495" t="s">
        <v>829</v>
      </c>
      <c r="I101" s="465"/>
      <c r="J101" s="265"/>
      <c r="K101" s="265"/>
      <c r="L101" s="265"/>
      <c r="M101" s="722">
        <v>876.02</v>
      </c>
      <c r="N101" s="722">
        <v>881.3</v>
      </c>
      <c r="O101" s="722">
        <v>901.279</v>
      </c>
      <c r="P101" s="722">
        <v>934.8</v>
      </c>
      <c r="Q101" s="722">
        <v>895.60900000000004</v>
      </c>
      <c r="R101" s="956">
        <v>903.40899999999999</v>
      </c>
      <c r="S101" s="1316">
        <f t="shared" si="10"/>
        <v>7.7557680267227071E-3</v>
      </c>
      <c r="T101" s="723"/>
      <c r="X101" s="298"/>
    </row>
    <row r="102" spans="1:24" ht="14.1" customHeight="1">
      <c r="A102" s="189"/>
      <c r="B102" s="153"/>
      <c r="C102" s="314"/>
      <c r="D102" s="495"/>
      <c r="E102" s="495"/>
      <c r="F102" s="494"/>
      <c r="G102" s="495"/>
      <c r="H102" s="495" t="s">
        <v>997</v>
      </c>
      <c r="I102" s="465"/>
      <c r="J102" s="265"/>
      <c r="K102" s="265"/>
      <c r="L102" s="265"/>
      <c r="M102" s="722">
        <v>530.27</v>
      </c>
      <c r="N102" s="722">
        <v>411.8</v>
      </c>
      <c r="O102" s="722">
        <v>395.95600000000002</v>
      </c>
      <c r="P102" s="723">
        <v>398</v>
      </c>
      <c r="Q102" s="722">
        <v>385.476</v>
      </c>
      <c r="R102" s="956">
        <v>391.09899999999999</v>
      </c>
      <c r="S102" s="1316">
        <f t="shared" si="10"/>
        <v>3.3575856776755864E-3</v>
      </c>
      <c r="T102" s="723"/>
      <c r="X102" s="298"/>
    </row>
    <row r="103" spans="1:24" ht="14.1" customHeight="1">
      <c r="A103" s="189"/>
      <c r="B103" s="153"/>
      <c r="C103" s="314"/>
      <c r="D103" s="495"/>
      <c r="E103" s="495"/>
      <c r="F103" s="494"/>
      <c r="G103" s="495"/>
      <c r="H103" s="495" t="s">
        <v>28</v>
      </c>
      <c r="J103" s="265"/>
      <c r="K103" s="265"/>
      <c r="L103" s="265"/>
      <c r="M103" s="722">
        <v>0</v>
      </c>
      <c r="N103" s="722">
        <v>0</v>
      </c>
      <c r="O103" s="722">
        <v>0</v>
      </c>
      <c r="P103" s="723">
        <v>0</v>
      </c>
      <c r="Q103" s="722">
        <v>0</v>
      </c>
      <c r="R103" s="956">
        <v>0</v>
      </c>
      <c r="S103" s="1316">
        <f t="shared" si="10"/>
        <v>0</v>
      </c>
      <c r="T103" s="723"/>
      <c r="X103" s="298"/>
    </row>
    <row r="104" spans="1:24" ht="14.1" customHeight="1">
      <c r="A104" s="7"/>
      <c r="B104" s="153"/>
      <c r="C104" s="314"/>
      <c r="D104" s="495"/>
      <c r="E104" s="495"/>
      <c r="F104" s="495"/>
      <c r="G104" s="495" t="s">
        <v>998</v>
      </c>
      <c r="H104" s="495"/>
      <c r="I104" s="465"/>
      <c r="J104" s="265"/>
      <c r="K104" s="265"/>
      <c r="L104" s="265"/>
      <c r="M104" s="722">
        <v>22508.33</v>
      </c>
      <c r="N104" s="722">
        <v>21543.200000000001</v>
      </c>
      <c r="O104" s="722">
        <v>21963.274000000001</v>
      </c>
      <c r="P104" s="722">
        <v>23309.200000000001</v>
      </c>
      <c r="Q104" s="722">
        <v>23595.144</v>
      </c>
      <c r="R104" s="956">
        <v>23630.143</v>
      </c>
      <c r="S104" s="1316">
        <f t="shared" si="10"/>
        <v>0.20286482373574469</v>
      </c>
      <c r="T104" s="723"/>
      <c r="X104" s="298"/>
    </row>
    <row r="105" spans="1:24" ht="14.1" customHeight="1">
      <c r="A105" s="161"/>
      <c r="B105" s="153"/>
      <c r="C105" s="314"/>
      <c r="D105" s="494"/>
      <c r="E105" s="495"/>
      <c r="F105" s="495"/>
      <c r="G105" s="495" t="s">
        <v>999</v>
      </c>
      <c r="H105" s="495"/>
      <c r="I105" s="465"/>
      <c r="J105" s="265"/>
      <c r="K105" s="265"/>
      <c r="L105" s="265"/>
      <c r="M105" s="722">
        <v>25382.81</v>
      </c>
      <c r="N105" s="722">
        <v>28670.1</v>
      </c>
      <c r="O105" s="722">
        <v>29449.85</v>
      </c>
      <c r="P105" s="723">
        <v>31321</v>
      </c>
      <c r="Q105" s="722">
        <v>31722.778999999999</v>
      </c>
      <c r="R105" s="956">
        <v>31203.159999999996</v>
      </c>
      <c r="S105" s="1316">
        <f t="shared" si="10"/>
        <v>0.26787918944875783</v>
      </c>
      <c r="T105" s="723"/>
      <c r="X105" s="298"/>
    </row>
    <row r="106" spans="1:24" ht="14.1" customHeight="1" thickBot="1">
      <c r="A106" s="7"/>
      <c r="B106" s="153"/>
      <c r="C106" s="314"/>
      <c r="D106" s="495"/>
      <c r="E106" s="489" t="s">
        <v>878</v>
      </c>
      <c r="F106" s="489"/>
      <c r="G106" s="489"/>
      <c r="H106" s="315"/>
      <c r="I106" s="315"/>
      <c r="J106" s="489"/>
      <c r="K106" s="315"/>
      <c r="L106" s="315"/>
      <c r="M106" s="720">
        <v>2596.1509999999998</v>
      </c>
      <c r="N106" s="720">
        <v>2464.5</v>
      </c>
      <c r="O106" s="720">
        <v>2415.8820000000001</v>
      </c>
      <c r="P106" s="720">
        <v>2309.5</v>
      </c>
      <c r="Q106" s="833">
        <v>2244.2699999999995</v>
      </c>
      <c r="R106" s="843">
        <v>2157.73</v>
      </c>
      <c r="S106" s="1318">
        <f>S107+S112+S113</f>
        <v>1</v>
      </c>
      <c r="T106" s="569"/>
      <c r="X106" s="298"/>
    </row>
    <row r="107" spans="1:24" ht="14.1" customHeight="1" thickTop="1">
      <c r="A107" s="7"/>
      <c r="B107" s="153"/>
      <c r="C107" s="314"/>
      <c r="D107" s="495"/>
      <c r="E107" s="495"/>
      <c r="F107" s="495"/>
      <c r="G107" s="495" t="s">
        <v>995</v>
      </c>
      <c r="H107" s="495"/>
      <c r="I107" s="465"/>
      <c r="J107" s="265"/>
      <c r="K107" s="265"/>
      <c r="L107" s="265"/>
      <c r="M107" s="722">
        <v>1006.02</v>
      </c>
      <c r="N107" s="722">
        <v>1003.7</v>
      </c>
      <c r="O107" s="722">
        <v>987.14</v>
      </c>
      <c r="P107" s="722">
        <v>946.4</v>
      </c>
      <c r="Q107" s="722">
        <v>932.62522000000013</v>
      </c>
      <c r="R107" s="956">
        <v>894.33800000000008</v>
      </c>
      <c r="S107" s="1316">
        <f>R107/$R$106</f>
        <v>0.41448095915615024</v>
      </c>
      <c r="T107" s="723"/>
      <c r="X107" s="298"/>
    </row>
    <row r="108" spans="1:24" ht="14.1" customHeight="1">
      <c r="A108" s="7"/>
      <c r="B108" s="153"/>
      <c r="C108" s="314"/>
      <c r="D108" s="495"/>
      <c r="E108" s="495"/>
      <c r="F108" s="495"/>
      <c r="G108" s="495"/>
      <c r="H108" s="495" t="s">
        <v>996</v>
      </c>
      <c r="I108" s="465"/>
      <c r="J108" s="265"/>
      <c r="K108" s="265"/>
      <c r="L108" s="265"/>
      <c r="M108" s="722">
        <v>975.49</v>
      </c>
      <c r="N108" s="722">
        <v>969.8</v>
      </c>
      <c r="O108" s="722">
        <v>954.34</v>
      </c>
      <c r="P108" s="723">
        <v>921.3</v>
      </c>
      <c r="Q108" s="722">
        <v>907.63300000000004</v>
      </c>
      <c r="R108" s="956">
        <v>870.28600000000006</v>
      </c>
      <c r="S108" s="1316">
        <f t="shared" ref="S108:S113" si="11">R108/$R$106</f>
        <v>0.40333405940502287</v>
      </c>
      <c r="T108" s="321"/>
      <c r="X108" s="298"/>
    </row>
    <row r="109" spans="1:24" ht="14.1" customHeight="1">
      <c r="A109" s="7"/>
      <c r="B109" s="153"/>
      <c r="C109" s="314"/>
      <c r="D109" s="495"/>
      <c r="E109" s="495"/>
      <c r="F109" s="495"/>
      <c r="G109" s="495"/>
      <c r="H109" s="495" t="s">
        <v>829</v>
      </c>
      <c r="J109" s="265"/>
      <c r="K109" s="265"/>
      <c r="L109" s="265"/>
      <c r="M109" s="722">
        <v>15.97</v>
      </c>
      <c r="N109" s="722">
        <v>19.3</v>
      </c>
      <c r="O109" s="722">
        <v>18.234999999999999</v>
      </c>
      <c r="P109" s="722">
        <v>10</v>
      </c>
      <c r="Q109" s="722">
        <v>10.422000000000001</v>
      </c>
      <c r="R109" s="956">
        <v>10.404</v>
      </c>
      <c r="S109" s="1316">
        <f t="shared" si="11"/>
        <v>4.8217339518846197E-3</v>
      </c>
      <c r="T109" s="321"/>
      <c r="X109" s="298"/>
    </row>
    <row r="110" spans="1:24" ht="14.1" customHeight="1">
      <c r="A110" s="7"/>
      <c r="B110" s="153"/>
      <c r="C110" s="314"/>
      <c r="D110" s="495"/>
      <c r="E110" s="495"/>
      <c r="F110" s="494"/>
      <c r="G110" s="495"/>
      <c r="H110" s="495" t="s">
        <v>997</v>
      </c>
      <c r="I110" s="131"/>
      <c r="J110" s="131"/>
      <c r="K110" s="131"/>
      <c r="L110" s="131"/>
      <c r="M110" s="724">
        <v>14.56</v>
      </c>
      <c r="N110" s="724">
        <v>14.6</v>
      </c>
      <c r="O110" s="724">
        <v>14.565</v>
      </c>
      <c r="P110" s="723">
        <v>14.6</v>
      </c>
      <c r="Q110" s="722">
        <v>14.569999999999999</v>
      </c>
      <c r="R110" s="956">
        <v>13.648</v>
      </c>
      <c r="S110" s="1316">
        <f t="shared" si="11"/>
        <v>6.3251657992427221E-3</v>
      </c>
      <c r="T110" s="321"/>
      <c r="X110" s="298"/>
    </row>
    <row r="111" spans="1:24" ht="14.1" customHeight="1">
      <c r="A111" s="7"/>
      <c r="B111" s="153"/>
      <c r="C111" s="314"/>
      <c r="D111" s="495"/>
      <c r="E111" s="495"/>
      <c r="F111" s="494"/>
      <c r="G111" s="495"/>
      <c r="H111" s="495" t="s">
        <v>28</v>
      </c>
      <c r="I111" s="131"/>
      <c r="J111" s="131"/>
      <c r="K111" s="131"/>
      <c r="L111" s="131"/>
      <c r="M111" s="724">
        <v>0</v>
      </c>
      <c r="N111" s="724">
        <v>0</v>
      </c>
      <c r="O111" s="724">
        <v>0</v>
      </c>
      <c r="P111" s="723">
        <v>0</v>
      </c>
      <c r="Q111" s="722">
        <v>2.2000000000000001E-4</v>
      </c>
      <c r="R111" s="956">
        <v>0</v>
      </c>
      <c r="S111" s="1316">
        <f t="shared" si="11"/>
        <v>0</v>
      </c>
      <c r="T111" s="321"/>
      <c r="X111" s="298"/>
    </row>
    <row r="112" spans="1:24" ht="14.1" customHeight="1">
      <c r="A112" s="7"/>
      <c r="B112" s="153"/>
      <c r="C112" s="314"/>
      <c r="D112" s="495"/>
      <c r="E112" s="495"/>
      <c r="F112" s="495"/>
      <c r="G112" s="495" t="s">
        <v>998</v>
      </c>
      <c r="H112" s="495"/>
      <c r="I112" s="131"/>
      <c r="J112" s="131"/>
      <c r="K112" s="131"/>
      <c r="L112" s="131"/>
      <c r="M112" s="724">
        <v>1390.3050000000001</v>
      </c>
      <c r="N112" s="724">
        <v>1262.2</v>
      </c>
      <c r="O112" s="724">
        <v>1224.076</v>
      </c>
      <c r="P112" s="722">
        <v>1174.4000000000001</v>
      </c>
      <c r="Q112" s="722">
        <v>1114.576</v>
      </c>
      <c r="R112" s="956">
        <v>1062.1469999999999</v>
      </c>
      <c r="S112" s="1316">
        <f t="shared" si="11"/>
        <v>0.4922520426559393</v>
      </c>
      <c r="T112" s="321"/>
      <c r="X112" s="298"/>
    </row>
    <row r="113" spans="1:24" ht="14.1" customHeight="1">
      <c r="A113" s="7"/>
      <c r="B113" s="153"/>
      <c r="C113" s="314"/>
      <c r="D113" s="494"/>
      <c r="E113" s="495"/>
      <c r="F113" s="495"/>
      <c r="G113" s="495" t="s">
        <v>999</v>
      </c>
      <c r="H113" s="495"/>
      <c r="I113" s="131"/>
      <c r="J113" s="131"/>
      <c r="K113" s="131"/>
      <c r="L113" s="131"/>
      <c r="M113" s="724">
        <v>199.82599999999999</v>
      </c>
      <c r="N113" s="724">
        <v>199.6</v>
      </c>
      <c r="O113" s="724">
        <v>204.666</v>
      </c>
      <c r="P113" s="723">
        <v>189.7</v>
      </c>
      <c r="Q113" s="722">
        <v>197.05599999999998</v>
      </c>
      <c r="R113" s="956">
        <v>201.245</v>
      </c>
      <c r="S113" s="1316">
        <f t="shared" si="11"/>
        <v>9.3266998187910441E-2</v>
      </c>
      <c r="T113" s="321"/>
      <c r="X113" s="298"/>
    </row>
    <row r="114" spans="1:24" ht="14.1" customHeight="1">
      <c r="A114" s="7"/>
      <c r="B114" s="153"/>
      <c r="C114" s="314"/>
      <c r="H114" s="131"/>
      <c r="I114" s="131"/>
      <c r="J114" s="131"/>
      <c r="K114" s="131"/>
      <c r="L114" s="131"/>
      <c r="M114" s="131"/>
      <c r="N114" s="131"/>
      <c r="O114" s="131"/>
      <c r="P114" s="430"/>
      <c r="Q114" s="131"/>
      <c r="R114" s="298"/>
      <c r="S114" s="131"/>
      <c r="T114" s="165">
        <v>14</v>
      </c>
      <c r="X114" s="298"/>
    </row>
    <row r="115" spans="1:24" s="163" customFormat="1" ht="14.1" customHeight="1">
      <c r="A115" s="127"/>
      <c r="B115" s="185"/>
      <c r="C115" s="131"/>
      <c r="D115" s="131"/>
      <c r="E115" s="131"/>
      <c r="F115" s="131"/>
      <c r="G115" s="131"/>
      <c r="I115" s="326"/>
      <c r="J115" s="326"/>
      <c r="K115" s="326"/>
      <c r="L115" s="326"/>
      <c r="M115" s="326"/>
      <c r="N115" s="326"/>
      <c r="O115" s="326"/>
      <c r="P115" s="326"/>
      <c r="Q115" s="326"/>
      <c r="R115" s="326"/>
      <c r="U115" s="131"/>
      <c r="X115" s="298"/>
    </row>
    <row r="116" spans="1:24" s="163" customFormat="1" ht="14.1" customHeight="1">
      <c r="A116" s="127"/>
      <c r="B116" s="185"/>
      <c r="C116" s="131"/>
      <c r="D116" s="131"/>
      <c r="E116" s="131"/>
      <c r="F116" s="131"/>
      <c r="G116" s="131"/>
      <c r="I116" s="326"/>
      <c r="J116" s="326"/>
      <c r="K116" s="326"/>
      <c r="L116" s="326"/>
      <c r="M116" s="326"/>
      <c r="N116" s="326"/>
      <c r="O116" s="326"/>
      <c r="P116" s="326"/>
      <c r="Q116" s="326"/>
      <c r="R116" s="326"/>
      <c r="U116" s="131"/>
      <c r="X116" s="298"/>
    </row>
    <row r="117" spans="1:24" s="163" customFormat="1" ht="14.1" customHeight="1">
      <c r="A117" s="127"/>
      <c r="B117" s="185"/>
      <c r="C117" s="131"/>
      <c r="D117" s="131"/>
      <c r="E117" s="131"/>
      <c r="F117" s="131"/>
      <c r="G117" s="131"/>
      <c r="I117" s="326"/>
      <c r="J117" s="326"/>
      <c r="K117" s="326"/>
      <c r="L117" s="326"/>
      <c r="M117" s="326"/>
      <c r="N117" s="326"/>
      <c r="O117" s="326"/>
      <c r="P117" s="326"/>
      <c r="Q117" s="326"/>
      <c r="R117" s="326"/>
      <c r="U117" s="131"/>
      <c r="X117" s="298"/>
    </row>
    <row r="118" spans="1:24" s="163" customFormat="1" ht="14.1" customHeight="1">
      <c r="A118" s="127"/>
      <c r="B118" s="185"/>
      <c r="C118" s="131"/>
      <c r="D118" s="131"/>
      <c r="E118" s="131"/>
      <c r="F118" s="131"/>
      <c r="G118" s="131"/>
      <c r="I118" s="326"/>
      <c r="J118" s="326"/>
      <c r="K118" s="326"/>
      <c r="L118" s="326"/>
      <c r="M118" s="326"/>
      <c r="N118" s="326"/>
      <c r="O118" s="326"/>
      <c r="P118" s="326"/>
      <c r="Q118" s="326"/>
      <c r="R118" s="326"/>
      <c r="U118" s="131"/>
    </row>
    <row r="119" spans="1:24" s="163" customFormat="1" ht="14.1" customHeight="1">
      <c r="A119" s="127"/>
      <c r="B119" s="185"/>
      <c r="C119" s="131"/>
      <c r="D119" s="131"/>
      <c r="E119" s="131"/>
      <c r="F119" s="131"/>
      <c r="G119" s="131"/>
      <c r="I119" s="326"/>
      <c r="J119" s="326"/>
      <c r="K119" s="326"/>
      <c r="L119" s="326"/>
      <c r="M119" s="326"/>
      <c r="N119" s="326"/>
      <c r="O119" s="326"/>
      <c r="P119" s="326"/>
      <c r="Q119" s="326"/>
      <c r="R119" s="326"/>
      <c r="U119" s="131"/>
    </row>
    <row r="120" spans="1:24" s="163" customFormat="1" ht="14.1" customHeight="1">
      <c r="A120" s="127"/>
      <c r="B120" s="185"/>
      <c r="C120" s="131"/>
      <c r="D120" s="131"/>
      <c r="E120" s="131"/>
      <c r="F120" s="131"/>
      <c r="G120" s="131"/>
      <c r="I120" s="326"/>
      <c r="J120" s="326"/>
      <c r="K120" s="326"/>
      <c r="L120" s="326"/>
      <c r="M120" s="326"/>
      <c r="N120" s="326"/>
      <c r="O120" s="326"/>
      <c r="P120" s="326"/>
      <c r="Q120" s="326"/>
      <c r="R120" s="326"/>
      <c r="U120" s="131"/>
    </row>
    <row r="121" spans="1:24" s="163" customFormat="1" ht="14.1" customHeight="1">
      <c r="A121" s="127"/>
      <c r="B121" s="185"/>
      <c r="C121" s="131"/>
      <c r="D121" s="131"/>
      <c r="E121" s="131"/>
      <c r="F121" s="131"/>
      <c r="G121" s="131"/>
      <c r="I121" s="326"/>
      <c r="J121" s="326"/>
      <c r="K121" s="326"/>
      <c r="L121" s="326"/>
      <c r="M121" s="326"/>
      <c r="N121" s="326"/>
      <c r="O121" s="326"/>
      <c r="P121" s="326"/>
      <c r="Q121" s="326"/>
      <c r="R121" s="326"/>
      <c r="U121" s="131"/>
    </row>
    <row r="122" spans="1:24" s="163" customFormat="1" ht="14.1" customHeight="1">
      <c r="A122" s="127"/>
      <c r="B122" s="185"/>
      <c r="C122" s="131"/>
      <c r="D122" s="131"/>
      <c r="E122" s="131"/>
      <c r="F122" s="131"/>
      <c r="G122" s="131"/>
      <c r="I122" s="326"/>
      <c r="J122" s="326"/>
      <c r="K122" s="326"/>
      <c r="L122" s="326"/>
      <c r="M122" s="326"/>
      <c r="N122" s="326"/>
      <c r="O122" s="326"/>
      <c r="P122" s="326"/>
      <c r="Q122" s="326"/>
      <c r="R122" s="326"/>
      <c r="U122" s="131"/>
    </row>
    <row r="123" spans="1:24" s="163" customFormat="1" ht="14.1" customHeight="1">
      <c r="A123" s="127"/>
      <c r="B123" s="185"/>
      <c r="C123" s="131"/>
      <c r="D123" s="131"/>
      <c r="E123" s="131"/>
      <c r="F123" s="131"/>
      <c r="G123" s="131"/>
      <c r="I123" s="326"/>
      <c r="J123" s="326"/>
      <c r="K123" s="326"/>
      <c r="L123" s="326"/>
      <c r="M123" s="326"/>
      <c r="N123" s="326"/>
      <c r="O123" s="326"/>
      <c r="P123" s="326"/>
      <c r="Q123" s="326"/>
      <c r="R123" s="326"/>
      <c r="U123" s="131"/>
    </row>
    <row r="124" spans="1:24" s="163" customFormat="1" ht="14.1" customHeight="1">
      <c r="A124" s="127"/>
      <c r="B124" s="185"/>
      <c r="C124" s="131"/>
      <c r="D124" s="131"/>
      <c r="E124" s="131"/>
      <c r="F124" s="131"/>
      <c r="G124" s="131"/>
      <c r="I124" s="326"/>
      <c r="J124" s="326"/>
      <c r="K124" s="326"/>
      <c r="L124" s="326"/>
      <c r="M124" s="326"/>
      <c r="N124" s="326"/>
      <c r="O124" s="326"/>
      <c r="P124" s="326"/>
      <c r="Q124" s="326"/>
      <c r="R124" s="326"/>
      <c r="U124" s="131"/>
    </row>
    <row r="125" spans="1:24" s="163" customFormat="1" ht="14.1" customHeight="1">
      <c r="A125" s="127"/>
      <c r="B125" s="185"/>
      <c r="C125" s="131"/>
      <c r="D125" s="131"/>
      <c r="E125" s="131"/>
      <c r="F125" s="131"/>
      <c r="G125" s="131"/>
      <c r="I125" s="326"/>
      <c r="J125" s="326"/>
      <c r="K125" s="326"/>
      <c r="L125" s="326"/>
      <c r="M125" s="326"/>
      <c r="N125" s="326"/>
      <c r="O125" s="326"/>
      <c r="P125" s="326"/>
      <c r="Q125" s="326"/>
      <c r="R125" s="326"/>
      <c r="U125" s="131"/>
    </row>
    <row r="126" spans="1:24" s="163" customFormat="1" ht="14.1" customHeight="1">
      <c r="A126" s="127"/>
      <c r="B126" s="185"/>
      <c r="C126" s="131"/>
      <c r="D126" s="131"/>
      <c r="E126" s="131"/>
      <c r="F126" s="131"/>
      <c r="G126" s="131"/>
      <c r="I126" s="326"/>
      <c r="J126" s="326"/>
      <c r="K126" s="326"/>
      <c r="L126" s="326"/>
      <c r="M126" s="326"/>
      <c r="N126" s="326"/>
      <c r="O126" s="326"/>
      <c r="P126" s="326"/>
      <c r="Q126" s="326"/>
      <c r="R126" s="326"/>
      <c r="U126" s="131"/>
    </row>
    <row r="127" spans="1:24" s="163" customFormat="1" ht="14.1" customHeight="1">
      <c r="A127" s="127"/>
      <c r="B127" s="185"/>
      <c r="C127" s="131"/>
      <c r="D127" s="131"/>
      <c r="E127" s="131"/>
      <c r="F127" s="131"/>
      <c r="G127" s="131"/>
      <c r="I127" s="326"/>
      <c r="J127" s="326"/>
      <c r="K127" s="326"/>
      <c r="L127" s="326"/>
      <c r="M127" s="326"/>
      <c r="N127" s="326"/>
      <c r="O127" s="326"/>
      <c r="P127" s="326"/>
      <c r="Q127" s="326"/>
      <c r="R127" s="326"/>
      <c r="U127" s="131"/>
    </row>
    <row r="128" spans="1:24" s="163" customFormat="1" ht="14.1" customHeight="1">
      <c r="A128" s="127"/>
      <c r="B128" s="185"/>
      <c r="C128" s="131"/>
      <c r="D128" s="131"/>
      <c r="E128" s="131"/>
      <c r="F128" s="131"/>
      <c r="G128" s="131"/>
      <c r="I128" s="326"/>
      <c r="J128" s="326"/>
      <c r="K128" s="326"/>
      <c r="L128" s="326"/>
      <c r="M128" s="326"/>
      <c r="N128" s="326"/>
      <c r="O128" s="326"/>
      <c r="P128" s="326"/>
      <c r="Q128" s="326"/>
      <c r="R128" s="326"/>
      <c r="U128" s="131"/>
    </row>
    <row r="129" spans="1:21" s="163" customFormat="1" ht="14.1" customHeight="1">
      <c r="A129" s="127"/>
      <c r="B129" s="185"/>
      <c r="C129" s="131"/>
      <c r="D129" s="131"/>
      <c r="E129" s="131"/>
      <c r="F129" s="131"/>
      <c r="G129" s="131"/>
      <c r="I129" s="326"/>
      <c r="J129" s="326"/>
      <c r="K129" s="326"/>
      <c r="L129" s="326"/>
      <c r="M129" s="326"/>
      <c r="N129" s="326"/>
      <c r="O129" s="326"/>
      <c r="P129" s="326"/>
      <c r="Q129" s="326"/>
      <c r="R129" s="326"/>
      <c r="U129" s="131"/>
    </row>
    <row r="130" spans="1:21" s="163" customFormat="1" ht="14.1" customHeight="1">
      <c r="A130" s="127"/>
      <c r="B130" s="185"/>
      <c r="C130" s="131"/>
      <c r="D130" s="131"/>
      <c r="E130" s="131"/>
      <c r="F130" s="131"/>
      <c r="G130" s="131"/>
      <c r="I130" s="326"/>
      <c r="J130" s="326"/>
      <c r="K130" s="326"/>
      <c r="L130" s="326"/>
      <c r="M130" s="326"/>
      <c r="N130" s="326"/>
      <c r="O130" s="326"/>
      <c r="P130" s="326"/>
      <c r="Q130" s="326"/>
      <c r="R130" s="326"/>
      <c r="U130" s="131"/>
    </row>
    <row r="131" spans="1:21" s="163" customFormat="1" ht="14.1" customHeight="1">
      <c r="A131" s="127"/>
      <c r="B131" s="185"/>
      <c r="C131" s="131"/>
      <c r="D131" s="131"/>
      <c r="E131" s="131"/>
      <c r="F131" s="131"/>
      <c r="G131" s="131"/>
      <c r="I131" s="326"/>
      <c r="J131" s="326"/>
      <c r="K131" s="326"/>
      <c r="L131" s="326"/>
      <c r="M131" s="326"/>
      <c r="N131" s="326"/>
      <c r="O131" s="326"/>
      <c r="P131" s="326"/>
      <c r="Q131" s="326"/>
      <c r="R131" s="326"/>
      <c r="U131" s="131"/>
    </row>
    <row r="132" spans="1:21" s="163" customFormat="1" ht="14.1" customHeight="1">
      <c r="A132" s="127"/>
      <c r="B132" s="185"/>
      <c r="C132" s="131"/>
      <c r="D132" s="131"/>
      <c r="E132" s="131"/>
      <c r="F132" s="131"/>
      <c r="G132" s="131"/>
      <c r="I132" s="326"/>
      <c r="J132" s="326"/>
      <c r="K132" s="326"/>
      <c r="L132" s="326"/>
      <c r="M132" s="326"/>
      <c r="N132" s="326"/>
      <c r="O132" s="326"/>
      <c r="P132" s="326"/>
      <c r="Q132" s="326"/>
      <c r="R132" s="326"/>
      <c r="U132" s="131"/>
    </row>
    <row r="133" spans="1:21" s="163" customFormat="1" ht="14.1" customHeight="1">
      <c r="A133" s="127"/>
      <c r="B133" s="185"/>
      <c r="C133" s="131"/>
      <c r="D133" s="131"/>
      <c r="E133" s="131"/>
      <c r="F133" s="131"/>
      <c r="G133" s="131"/>
      <c r="I133" s="326"/>
      <c r="J133" s="326"/>
      <c r="K133" s="326"/>
      <c r="L133" s="326"/>
      <c r="M133" s="326"/>
      <c r="N133" s="326"/>
      <c r="O133" s="326"/>
      <c r="P133" s="326"/>
      <c r="Q133" s="326"/>
      <c r="R133" s="326"/>
      <c r="U133" s="131"/>
    </row>
    <row r="134" spans="1:21" s="163" customFormat="1" ht="14.1" customHeight="1">
      <c r="A134" s="127"/>
      <c r="B134" s="185"/>
      <c r="C134" s="131"/>
      <c r="D134" s="131"/>
      <c r="E134" s="131"/>
      <c r="F134" s="131"/>
      <c r="G134" s="131"/>
      <c r="I134" s="326"/>
      <c r="J134" s="326"/>
      <c r="K134" s="326"/>
      <c r="L134" s="326"/>
      <c r="M134" s="326"/>
      <c r="N134" s="326"/>
      <c r="O134" s="326"/>
      <c r="P134" s="326"/>
      <c r="Q134" s="326"/>
      <c r="R134" s="326"/>
      <c r="U134" s="131"/>
    </row>
    <row r="135" spans="1:21" s="163" customFormat="1" ht="14.1" customHeight="1">
      <c r="A135" s="127"/>
      <c r="B135" s="185"/>
      <c r="C135" s="131"/>
      <c r="D135" s="131"/>
      <c r="E135" s="131"/>
      <c r="F135" s="131"/>
      <c r="G135" s="131"/>
      <c r="I135" s="326"/>
      <c r="J135" s="326"/>
      <c r="K135" s="326"/>
      <c r="L135" s="326"/>
      <c r="M135" s="326"/>
      <c r="N135" s="326"/>
      <c r="O135" s="326"/>
      <c r="P135" s="326"/>
      <c r="Q135" s="326"/>
      <c r="R135" s="326"/>
      <c r="U135" s="131"/>
    </row>
    <row r="136" spans="1:21" s="163" customFormat="1" ht="14.1" customHeight="1">
      <c r="A136" s="127"/>
      <c r="B136" s="185"/>
      <c r="C136" s="131"/>
      <c r="D136" s="131"/>
      <c r="E136" s="131"/>
      <c r="F136" s="131"/>
      <c r="G136" s="131"/>
      <c r="I136" s="326"/>
      <c r="J136" s="326"/>
      <c r="K136" s="326"/>
      <c r="L136" s="326"/>
      <c r="M136" s="326"/>
      <c r="N136" s="326"/>
      <c r="O136" s="326"/>
      <c r="P136" s="326"/>
      <c r="Q136" s="326"/>
      <c r="R136" s="326"/>
      <c r="U136" s="131"/>
    </row>
    <row r="137" spans="1:21" s="163" customFormat="1" ht="14.1" customHeight="1">
      <c r="A137" s="127"/>
      <c r="B137" s="185"/>
      <c r="C137" s="131"/>
      <c r="D137" s="131"/>
      <c r="E137" s="131"/>
      <c r="F137" s="131"/>
      <c r="G137" s="131"/>
      <c r="I137" s="326"/>
      <c r="J137" s="326"/>
      <c r="K137" s="326"/>
      <c r="L137" s="326"/>
      <c r="M137" s="326"/>
      <c r="N137" s="326"/>
      <c r="O137" s="326"/>
      <c r="P137" s="326"/>
      <c r="Q137" s="326"/>
      <c r="R137" s="326"/>
      <c r="U137" s="131"/>
    </row>
    <row r="138" spans="1:21" s="163" customFormat="1" ht="14.1" customHeight="1">
      <c r="A138" s="127"/>
      <c r="B138" s="185"/>
      <c r="C138" s="131"/>
      <c r="D138" s="131"/>
      <c r="E138" s="131"/>
      <c r="F138" s="131"/>
      <c r="G138" s="131"/>
      <c r="I138" s="326"/>
      <c r="J138" s="326"/>
      <c r="K138" s="326"/>
      <c r="L138" s="326"/>
      <c r="M138" s="326"/>
      <c r="N138" s="326"/>
      <c r="O138" s="326"/>
      <c r="P138" s="326"/>
      <c r="Q138" s="326"/>
      <c r="R138" s="326"/>
      <c r="U138" s="131"/>
    </row>
    <row r="139" spans="1:21" s="163" customFormat="1" ht="14.1" customHeight="1">
      <c r="A139" s="127"/>
      <c r="B139" s="185"/>
      <c r="C139" s="131"/>
      <c r="D139" s="131"/>
      <c r="E139" s="131"/>
      <c r="F139" s="131"/>
      <c r="G139" s="131"/>
      <c r="I139" s="326"/>
      <c r="J139" s="326"/>
      <c r="K139" s="326"/>
      <c r="L139" s="326"/>
      <c r="M139" s="326"/>
      <c r="N139" s="326"/>
      <c r="O139" s="326"/>
      <c r="P139" s="326"/>
      <c r="Q139" s="326"/>
      <c r="R139" s="326"/>
      <c r="U139" s="131"/>
    </row>
    <row r="140" spans="1:21" s="163" customFormat="1" ht="14.1" customHeight="1">
      <c r="A140" s="127"/>
      <c r="B140" s="185"/>
      <c r="C140" s="131"/>
      <c r="D140" s="131"/>
      <c r="E140" s="131"/>
      <c r="F140" s="131"/>
      <c r="G140" s="131"/>
      <c r="I140" s="326"/>
      <c r="J140" s="326"/>
      <c r="K140" s="326"/>
      <c r="L140" s="326"/>
      <c r="M140" s="326"/>
      <c r="N140" s="326"/>
      <c r="O140" s="326"/>
      <c r="P140" s="326"/>
      <c r="Q140" s="326"/>
      <c r="R140" s="326"/>
      <c r="U140" s="131"/>
    </row>
    <row r="141" spans="1:21" s="163" customFormat="1" ht="14.1" customHeight="1">
      <c r="A141" s="127"/>
      <c r="B141" s="185"/>
      <c r="C141" s="131"/>
      <c r="D141" s="131"/>
      <c r="E141" s="131"/>
      <c r="F141" s="131"/>
      <c r="G141" s="131"/>
      <c r="I141" s="326"/>
      <c r="J141" s="326"/>
      <c r="K141" s="326"/>
      <c r="L141" s="326"/>
      <c r="M141" s="326"/>
      <c r="N141" s="326"/>
      <c r="O141" s="326"/>
      <c r="P141" s="326"/>
      <c r="Q141" s="326"/>
      <c r="R141" s="326"/>
      <c r="U141" s="131"/>
    </row>
    <row r="142" spans="1:21" s="163" customFormat="1" ht="14.1" customHeight="1">
      <c r="A142" s="127"/>
      <c r="B142" s="185"/>
      <c r="C142" s="131"/>
      <c r="D142" s="131"/>
      <c r="E142" s="131"/>
      <c r="F142" s="131"/>
      <c r="G142" s="131"/>
      <c r="I142" s="326"/>
      <c r="J142" s="326"/>
      <c r="K142" s="326"/>
      <c r="L142" s="326"/>
      <c r="M142" s="326"/>
      <c r="N142" s="326"/>
      <c r="O142" s="326"/>
      <c r="P142" s="326"/>
      <c r="Q142" s="326"/>
      <c r="R142" s="326"/>
      <c r="U142" s="131"/>
    </row>
    <row r="143" spans="1:21" s="163" customFormat="1" ht="14.1" customHeight="1">
      <c r="A143" s="127"/>
      <c r="B143" s="185"/>
      <c r="C143" s="131"/>
      <c r="D143" s="131"/>
      <c r="E143" s="131"/>
      <c r="F143" s="131"/>
      <c r="G143" s="131"/>
      <c r="I143" s="326"/>
      <c r="J143" s="326"/>
      <c r="K143" s="326"/>
      <c r="L143" s="326"/>
      <c r="M143" s="326"/>
      <c r="N143" s="326"/>
      <c r="O143" s="326"/>
      <c r="P143" s="326"/>
      <c r="Q143" s="326"/>
      <c r="R143" s="326"/>
      <c r="U143" s="131"/>
    </row>
    <row r="144" spans="1:21" s="163" customFormat="1" ht="14.1" customHeight="1">
      <c r="A144" s="127"/>
      <c r="B144" s="185"/>
      <c r="C144" s="131"/>
      <c r="D144" s="131"/>
      <c r="E144" s="131"/>
      <c r="F144" s="131"/>
      <c r="G144" s="131"/>
      <c r="I144" s="326"/>
      <c r="J144" s="326"/>
      <c r="K144" s="326"/>
      <c r="L144" s="326"/>
      <c r="M144" s="326"/>
      <c r="N144" s="326"/>
      <c r="O144" s="326"/>
      <c r="P144" s="326"/>
      <c r="Q144" s="326"/>
      <c r="R144" s="326"/>
      <c r="U144" s="131"/>
    </row>
    <row r="145" spans="1:21" s="163" customFormat="1" ht="14.1" customHeight="1">
      <c r="A145" s="127"/>
      <c r="B145" s="185"/>
      <c r="C145" s="131"/>
      <c r="D145" s="131"/>
      <c r="E145" s="131"/>
      <c r="F145" s="131"/>
      <c r="G145" s="131"/>
      <c r="I145" s="326"/>
      <c r="J145" s="326"/>
      <c r="K145" s="326"/>
      <c r="L145" s="326"/>
      <c r="M145" s="326"/>
      <c r="N145" s="326"/>
      <c r="O145" s="326"/>
      <c r="P145" s="326"/>
      <c r="Q145" s="326"/>
      <c r="R145" s="326"/>
      <c r="U145" s="131"/>
    </row>
    <row r="146" spans="1:21" s="163" customFormat="1" ht="14.1" customHeight="1">
      <c r="A146" s="127"/>
      <c r="B146" s="185"/>
      <c r="C146" s="131"/>
      <c r="D146" s="131"/>
      <c r="E146" s="131"/>
      <c r="F146" s="131"/>
      <c r="G146" s="131"/>
      <c r="I146" s="326"/>
      <c r="J146" s="326"/>
      <c r="K146" s="326"/>
      <c r="L146" s="326"/>
      <c r="M146" s="326"/>
      <c r="N146" s="326"/>
      <c r="O146" s="326"/>
      <c r="P146" s="326"/>
      <c r="Q146" s="326"/>
      <c r="R146" s="326"/>
      <c r="U146" s="131"/>
    </row>
    <row r="147" spans="1:21" s="163" customFormat="1" ht="14.1" customHeight="1">
      <c r="A147" s="127"/>
      <c r="B147" s="185"/>
      <c r="C147" s="131"/>
      <c r="D147" s="131"/>
      <c r="E147" s="131"/>
      <c r="F147" s="131"/>
      <c r="G147" s="131"/>
      <c r="I147" s="326"/>
      <c r="J147" s="326"/>
      <c r="K147" s="326"/>
      <c r="L147" s="326"/>
      <c r="M147" s="326"/>
      <c r="N147" s="326"/>
      <c r="O147" s="326"/>
      <c r="P147" s="326"/>
      <c r="Q147" s="326"/>
      <c r="R147" s="326"/>
      <c r="U147" s="131"/>
    </row>
    <row r="148" spans="1:21" s="163" customFormat="1" ht="14.1" customHeight="1">
      <c r="A148" s="127"/>
      <c r="B148" s="185"/>
      <c r="C148" s="131"/>
      <c r="D148" s="131"/>
      <c r="E148" s="131"/>
      <c r="F148" s="131"/>
      <c r="G148" s="131"/>
      <c r="I148" s="326"/>
      <c r="J148" s="326"/>
      <c r="K148" s="326"/>
      <c r="L148" s="326"/>
      <c r="M148" s="326"/>
      <c r="N148" s="326"/>
      <c r="O148" s="326"/>
      <c r="P148" s="326"/>
      <c r="Q148" s="326"/>
      <c r="R148" s="326"/>
      <c r="U148" s="131"/>
    </row>
    <row r="149" spans="1:21" s="163" customFormat="1" ht="14.1" customHeight="1">
      <c r="A149" s="127"/>
      <c r="B149" s="185"/>
      <c r="C149" s="131"/>
      <c r="D149" s="131"/>
      <c r="E149" s="131"/>
      <c r="F149" s="131"/>
      <c r="G149" s="131"/>
      <c r="I149" s="326"/>
      <c r="J149" s="326"/>
      <c r="K149" s="326"/>
      <c r="L149" s="326"/>
      <c r="M149" s="326"/>
      <c r="N149" s="326"/>
      <c r="O149" s="326"/>
      <c r="P149" s="326"/>
      <c r="Q149" s="326"/>
      <c r="R149" s="326"/>
      <c r="U149" s="131"/>
    </row>
    <row r="150" spans="1:21" s="163" customFormat="1" ht="14.1" customHeight="1">
      <c r="A150" s="127"/>
      <c r="B150" s="185"/>
      <c r="C150" s="131"/>
      <c r="D150" s="131"/>
      <c r="E150" s="131"/>
      <c r="F150" s="131"/>
      <c r="G150" s="131"/>
      <c r="I150" s="326"/>
      <c r="J150" s="326"/>
      <c r="K150" s="326"/>
      <c r="L150" s="326"/>
      <c r="M150" s="326"/>
      <c r="N150" s="326"/>
      <c r="O150" s="326"/>
      <c r="P150" s="326"/>
      <c r="Q150" s="326"/>
      <c r="R150" s="326"/>
      <c r="U150" s="131"/>
    </row>
    <row r="151" spans="1:21" s="163" customFormat="1" ht="14.1" customHeight="1">
      <c r="A151" s="127"/>
      <c r="B151" s="185"/>
      <c r="C151" s="131"/>
      <c r="D151" s="131"/>
      <c r="E151" s="131"/>
      <c r="F151" s="131"/>
      <c r="G151" s="131"/>
      <c r="I151" s="326"/>
      <c r="J151" s="326"/>
      <c r="K151" s="326"/>
      <c r="L151" s="326"/>
      <c r="M151" s="326"/>
      <c r="N151" s="326"/>
      <c r="O151" s="326"/>
      <c r="P151" s="326"/>
      <c r="Q151" s="326"/>
      <c r="R151" s="326"/>
      <c r="U151" s="131"/>
    </row>
    <row r="152" spans="1:21" s="163" customFormat="1">
      <c r="A152" s="127"/>
      <c r="B152" s="185"/>
      <c r="C152" s="131"/>
      <c r="D152" s="131"/>
      <c r="E152" s="131"/>
      <c r="F152" s="131"/>
      <c r="G152" s="131"/>
      <c r="I152" s="326"/>
      <c r="J152" s="326"/>
      <c r="K152" s="326"/>
      <c r="L152" s="326"/>
      <c r="M152" s="326"/>
      <c r="N152" s="326"/>
      <c r="O152" s="326"/>
      <c r="P152" s="326"/>
      <c r="Q152" s="326"/>
      <c r="R152" s="326"/>
      <c r="U152" s="131"/>
    </row>
    <row r="153" spans="1:21" s="163" customFormat="1">
      <c r="A153" s="127"/>
      <c r="B153" s="185"/>
      <c r="C153" s="131"/>
      <c r="D153" s="131"/>
      <c r="E153" s="131"/>
      <c r="F153" s="131"/>
      <c r="G153" s="131"/>
      <c r="I153" s="326"/>
      <c r="J153" s="326"/>
      <c r="K153" s="326"/>
      <c r="L153" s="326"/>
      <c r="M153" s="326"/>
      <c r="N153" s="326"/>
      <c r="O153" s="326"/>
      <c r="P153" s="326"/>
      <c r="Q153" s="326"/>
      <c r="R153" s="326"/>
      <c r="U153" s="131"/>
    </row>
    <row r="154" spans="1:21" s="163" customFormat="1">
      <c r="A154" s="127"/>
      <c r="B154" s="185"/>
      <c r="C154" s="131"/>
      <c r="D154" s="131"/>
      <c r="E154" s="131"/>
      <c r="F154" s="131"/>
      <c r="G154" s="131"/>
      <c r="I154" s="326"/>
      <c r="J154" s="326"/>
      <c r="K154" s="326"/>
      <c r="L154" s="326"/>
      <c r="M154" s="326"/>
      <c r="N154" s="326"/>
      <c r="O154" s="326"/>
      <c r="P154" s="326"/>
      <c r="Q154" s="326"/>
      <c r="R154" s="326"/>
      <c r="U154" s="131"/>
    </row>
    <row r="155" spans="1:21" s="163" customFormat="1">
      <c r="A155" s="127"/>
      <c r="B155" s="185"/>
      <c r="C155" s="131"/>
      <c r="D155" s="131"/>
      <c r="E155" s="131"/>
      <c r="F155" s="131"/>
      <c r="G155" s="131"/>
      <c r="I155" s="326"/>
      <c r="J155" s="326"/>
      <c r="K155" s="326"/>
      <c r="L155" s="326"/>
      <c r="M155" s="326"/>
      <c r="N155" s="326"/>
      <c r="O155" s="326"/>
      <c r="P155" s="326"/>
      <c r="Q155" s="326"/>
      <c r="R155" s="326"/>
      <c r="U155" s="131"/>
    </row>
    <row r="156" spans="1:21" s="163" customFormat="1">
      <c r="A156" s="127"/>
      <c r="B156" s="185"/>
      <c r="C156" s="131"/>
      <c r="D156" s="131"/>
      <c r="E156" s="131"/>
      <c r="F156" s="131"/>
      <c r="G156" s="131"/>
      <c r="I156" s="326"/>
      <c r="J156" s="326"/>
      <c r="K156" s="326"/>
      <c r="L156" s="326"/>
      <c r="M156" s="326"/>
      <c r="N156" s="326"/>
      <c r="O156" s="326"/>
      <c r="P156" s="326"/>
      <c r="Q156" s="326"/>
      <c r="R156" s="326"/>
      <c r="U156" s="131"/>
    </row>
    <row r="157" spans="1:21" s="163" customFormat="1">
      <c r="A157" s="127"/>
      <c r="B157" s="185"/>
      <c r="C157" s="131"/>
      <c r="D157" s="131"/>
      <c r="E157" s="131"/>
      <c r="F157" s="131"/>
      <c r="G157" s="131"/>
      <c r="I157" s="326"/>
      <c r="J157" s="326"/>
      <c r="K157" s="326"/>
      <c r="L157" s="326"/>
      <c r="M157" s="326"/>
      <c r="N157" s="326"/>
      <c r="O157" s="326"/>
      <c r="P157" s="326"/>
      <c r="Q157" s="326"/>
      <c r="R157" s="326"/>
      <c r="U157" s="131"/>
    </row>
    <row r="158" spans="1:21" s="163" customFormat="1">
      <c r="A158" s="127"/>
      <c r="B158" s="185"/>
      <c r="C158" s="131"/>
      <c r="D158" s="131"/>
      <c r="E158" s="131"/>
      <c r="F158" s="131"/>
      <c r="G158" s="131"/>
      <c r="I158" s="326"/>
      <c r="J158" s="326"/>
      <c r="K158" s="326"/>
      <c r="L158" s="326"/>
      <c r="M158" s="326"/>
      <c r="N158" s="326"/>
      <c r="O158" s="326"/>
      <c r="P158" s="326"/>
      <c r="Q158" s="326"/>
      <c r="R158" s="326"/>
      <c r="U158" s="131"/>
    </row>
    <row r="159" spans="1:21" s="163" customFormat="1">
      <c r="A159" s="127"/>
      <c r="B159" s="185"/>
      <c r="C159" s="131"/>
      <c r="D159" s="131"/>
      <c r="E159" s="131"/>
      <c r="F159" s="131"/>
      <c r="G159" s="131"/>
      <c r="I159" s="326"/>
      <c r="J159" s="326"/>
      <c r="K159" s="326"/>
      <c r="L159" s="326"/>
      <c r="M159" s="326"/>
      <c r="N159" s="326"/>
      <c r="O159" s="326"/>
      <c r="P159" s="326"/>
      <c r="Q159" s="326"/>
      <c r="R159" s="326"/>
      <c r="U159" s="131"/>
    </row>
    <row r="160" spans="1:21" s="163" customFormat="1">
      <c r="A160" s="127"/>
      <c r="B160" s="185"/>
      <c r="C160" s="131"/>
      <c r="D160" s="131"/>
      <c r="E160" s="131"/>
      <c r="F160" s="131"/>
      <c r="G160" s="131"/>
      <c r="I160" s="326"/>
      <c r="J160" s="326"/>
      <c r="K160" s="326"/>
      <c r="L160" s="326"/>
      <c r="M160" s="326"/>
      <c r="N160" s="326"/>
      <c r="O160" s="326"/>
      <c r="P160" s="326"/>
      <c r="Q160" s="326"/>
      <c r="R160" s="326"/>
      <c r="U160" s="131"/>
    </row>
    <row r="161" spans="1:21" s="163" customFormat="1">
      <c r="A161" s="127"/>
      <c r="B161" s="185"/>
      <c r="C161" s="131"/>
      <c r="D161" s="131"/>
      <c r="E161" s="131"/>
      <c r="F161" s="131"/>
      <c r="G161" s="131"/>
      <c r="I161" s="326"/>
      <c r="J161" s="326"/>
      <c r="K161" s="326"/>
      <c r="L161" s="326"/>
      <c r="M161" s="326"/>
      <c r="N161" s="326"/>
      <c r="O161" s="326"/>
      <c r="P161" s="326"/>
      <c r="Q161" s="326"/>
      <c r="R161" s="326"/>
      <c r="U161" s="131"/>
    </row>
    <row r="162" spans="1:21" s="163" customFormat="1">
      <c r="A162" s="127"/>
      <c r="B162" s="185"/>
      <c r="C162" s="131"/>
      <c r="D162" s="131"/>
      <c r="E162" s="131"/>
      <c r="F162" s="131"/>
      <c r="G162" s="131"/>
      <c r="I162" s="326"/>
      <c r="J162" s="326"/>
      <c r="K162" s="326"/>
      <c r="L162" s="326"/>
      <c r="M162" s="326"/>
      <c r="N162" s="326"/>
      <c r="O162" s="326"/>
      <c r="P162" s="326"/>
      <c r="Q162" s="326"/>
      <c r="R162" s="326"/>
      <c r="U162" s="131"/>
    </row>
    <row r="163" spans="1:21" s="163" customFormat="1">
      <c r="A163" s="127"/>
      <c r="B163" s="185"/>
      <c r="C163" s="131"/>
      <c r="D163" s="131"/>
      <c r="E163" s="131"/>
      <c r="F163" s="131"/>
      <c r="G163" s="131"/>
      <c r="I163" s="326"/>
      <c r="J163" s="326"/>
      <c r="K163" s="326"/>
      <c r="L163" s="326"/>
      <c r="M163" s="326"/>
      <c r="N163" s="326"/>
      <c r="O163" s="326"/>
      <c r="P163" s="326"/>
      <c r="Q163" s="326"/>
      <c r="R163" s="326"/>
      <c r="U163" s="131"/>
    </row>
    <row r="164" spans="1:21" s="163" customFormat="1">
      <c r="A164" s="127"/>
      <c r="B164" s="185"/>
      <c r="C164" s="131"/>
      <c r="D164" s="131"/>
      <c r="E164" s="131"/>
      <c r="F164" s="131"/>
      <c r="G164" s="131"/>
      <c r="I164" s="326"/>
      <c r="J164" s="326"/>
      <c r="K164" s="326"/>
      <c r="L164" s="326"/>
      <c r="M164" s="326"/>
      <c r="N164" s="326"/>
      <c r="O164" s="326"/>
      <c r="P164" s="326"/>
      <c r="Q164" s="326"/>
      <c r="R164" s="326"/>
      <c r="U164" s="131"/>
    </row>
    <row r="165" spans="1:21" s="163" customFormat="1">
      <c r="A165" s="127"/>
      <c r="B165" s="185"/>
      <c r="C165" s="131"/>
      <c r="D165" s="131"/>
      <c r="E165" s="131"/>
      <c r="F165" s="131"/>
      <c r="G165" s="131"/>
      <c r="I165" s="326"/>
      <c r="J165" s="326"/>
      <c r="K165" s="326"/>
      <c r="L165" s="326"/>
      <c r="M165" s="326"/>
      <c r="N165" s="326"/>
      <c r="O165" s="326"/>
      <c r="P165" s="326"/>
      <c r="Q165" s="326"/>
      <c r="R165" s="326"/>
      <c r="U165" s="131"/>
    </row>
    <row r="166" spans="1:21" s="163" customFormat="1">
      <c r="A166" s="127"/>
      <c r="B166" s="185"/>
      <c r="C166" s="131"/>
      <c r="D166" s="131"/>
      <c r="E166" s="131"/>
      <c r="F166" s="131"/>
      <c r="G166" s="131"/>
      <c r="I166" s="326"/>
      <c r="J166" s="326"/>
      <c r="K166" s="326"/>
      <c r="L166" s="326"/>
      <c r="M166" s="326"/>
      <c r="N166" s="326"/>
      <c r="O166" s="326"/>
      <c r="P166" s="326"/>
      <c r="Q166" s="326"/>
      <c r="R166" s="326"/>
      <c r="U166" s="131"/>
    </row>
    <row r="167" spans="1:21" s="163" customFormat="1">
      <c r="A167" s="127"/>
      <c r="B167" s="185"/>
      <c r="C167" s="131"/>
      <c r="D167" s="131"/>
      <c r="E167" s="131"/>
      <c r="F167" s="131"/>
      <c r="G167" s="131"/>
      <c r="I167" s="326"/>
      <c r="J167" s="326"/>
      <c r="K167" s="326"/>
      <c r="L167" s="326"/>
      <c r="M167" s="326"/>
      <c r="N167" s="326"/>
      <c r="O167" s="326"/>
      <c r="P167" s="326"/>
      <c r="Q167" s="326"/>
      <c r="R167" s="326"/>
      <c r="U167" s="131"/>
    </row>
    <row r="168" spans="1:21" s="163" customFormat="1">
      <c r="A168" s="127"/>
      <c r="B168" s="185"/>
      <c r="C168" s="131"/>
      <c r="D168" s="131"/>
      <c r="E168" s="131"/>
      <c r="F168" s="131"/>
      <c r="G168" s="131"/>
      <c r="I168" s="326"/>
      <c r="J168" s="326"/>
      <c r="K168" s="326"/>
      <c r="L168" s="326"/>
      <c r="M168" s="326"/>
      <c r="N168" s="326"/>
      <c r="O168" s="326"/>
      <c r="P168" s="326"/>
      <c r="Q168" s="326"/>
      <c r="R168" s="326"/>
      <c r="U168" s="131"/>
    </row>
    <row r="169" spans="1:21" s="163" customFormat="1">
      <c r="A169" s="127"/>
      <c r="B169" s="185"/>
      <c r="C169" s="131"/>
      <c r="D169" s="131"/>
      <c r="E169" s="131"/>
      <c r="F169" s="131"/>
      <c r="G169" s="131"/>
      <c r="I169" s="326"/>
      <c r="J169" s="326"/>
      <c r="K169" s="326"/>
      <c r="L169" s="326"/>
      <c r="M169" s="326"/>
      <c r="N169" s="326"/>
      <c r="O169" s="326"/>
      <c r="P169" s="326"/>
      <c r="Q169" s="326"/>
      <c r="R169" s="326"/>
      <c r="U169" s="131"/>
    </row>
    <row r="170" spans="1:21" s="163" customFormat="1">
      <c r="A170" s="127"/>
      <c r="B170" s="185"/>
      <c r="C170" s="131"/>
      <c r="D170" s="131"/>
      <c r="E170" s="131"/>
      <c r="F170" s="131"/>
      <c r="G170" s="131"/>
      <c r="I170" s="326"/>
      <c r="J170" s="326"/>
      <c r="K170" s="326"/>
      <c r="L170" s="326"/>
      <c r="M170" s="326"/>
      <c r="N170" s="326"/>
      <c r="O170" s="326"/>
      <c r="P170" s="326"/>
      <c r="Q170" s="326"/>
      <c r="R170" s="326"/>
      <c r="U170" s="131"/>
    </row>
    <row r="171" spans="1:21" s="163" customFormat="1">
      <c r="A171" s="127"/>
      <c r="B171" s="185"/>
      <c r="C171" s="131"/>
      <c r="D171" s="131"/>
      <c r="E171" s="131"/>
      <c r="F171" s="131"/>
      <c r="G171" s="131"/>
      <c r="I171" s="326"/>
      <c r="J171" s="326"/>
      <c r="K171" s="326"/>
      <c r="L171" s="326"/>
      <c r="M171" s="326"/>
      <c r="N171" s="326"/>
      <c r="O171" s="326"/>
      <c r="P171" s="326"/>
      <c r="Q171" s="326"/>
      <c r="R171" s="326"/>
      <c r="U171" s="131"/>
    </row>
    <row r="172" spans="1:21" s="163" customFormat="1">
      <c r="A172" s="127"/>
      <c r="B172" s="185"/>
      <c r="C172" s="131"/>
      <c r="D172" s="131"/>
      <c r="E172" s="131"/>
      <c r="F172" s="131"/>
      <c r="G172" s="131"/>
      <c r="I172" s="326"/>
      <c r="J172" s="326"/>
      <c r="K172" s="326"/>
      <c r="L172" s="326"/>
      <c r="M172" s="326"/>
      <c r="N172" s="326"/>
      <c r="O172" s="326"/>
      <c r="P172" s="326"/>
      <c r="Q172" s="326"/>
      <c r="R172" s="326"/>
      <c r="U172" s="131"/>
    </row>
    <row r="173" spans="1:21" s="163" customFormat="1">
      <c r="A173" s="127"/>
      <c r="B173" s="185"/>
      <c r="C173" s="131"/>
      <c r="D173" s="131"/>
      <c r="E173" s="131"/>
      <c r="F173" s="131"/>
      <c r="G173" s="131"/>
      <c r="I173" s="326"/>
      <c r="J173" s="326"/>
      <c r="K173" s="326"/>
      <c r="L173" s="326"/>
      <c r="M173" s="326"/>
      <c r="N173" s="326"/>
      <c r="O173" s="326"/>
      <c r="P173" s="326"/>
      <c r="Q173" s="326"/>
      <c r="R173" s="326"/>
      <c r="U173" s="131"/>
    </row>
    <row r="174" spans="1:21" s="163" customFormat="1">
      <c r="A174" s="127"/>
      <c r="B174" s="185"/>
      <c r="C174" s="131"/>
      <c r="D174" s="131"/>
      <c r="E174" s="131"/>
      <c r="F174" s="131"/>
      <c r="G174" s="131"/>
      <c r="I174" s="326"/>
      <c r="J174" s="326"/>
      <c r="K174" s="326"/>
      <c r="L174" s="326"/>
      <c r="M174" s="326"/>
      <c r="N174" s="326"/>
      <c r="O174" s="326"/>
      <c r="P174" s="326"/>
      <c r="Q174" s="326"/>
      <c r="R174" s="326"/>
      <c r="U174" s="131"/>
    </row>
    <row r="175" spans="1:21" s="163" customFormat="1">
      <c r="A175" s="127"/>
      <c r="B175" s="185"/>
      <c r="C175" s="131"/>
      <c r="D175" s="131"/>
      <c r="E175" s="131"/>
      <c r="F175" s="131"/>
      <c r="G175" s="131"/>
      <c r="I175" s="326"/>
      <c r="J175" s="326"/>
      <c r="K175" s="326"/>
      <c r="L175" s="326"/>
      <c r="M175" s="326"/>
      <c r="N175" s="326"/>
      <c r="O175" s="326"/>
      <c r="P175" s="326"/>
      <c r="Q175" s="326"/>
      <c r="R175" s="326"/>
      <c r="U175" s="131"/>
    </row>
    <row r="176" spans="1:21" s="163" customFormat="1">
      <c r="A176" s="127"/>
      <c r="B176" s="185"/>
      <c r="C176" s="131"/>
      <c r="D176" s="131"/>
      <c r="E176" s="131"/>
      <c r="F176" s="131"/>
      <c r="G176" s="131"/>
      <c r="I176" s="326"/>
      <c r="J176" s="326"/>
      <c r="K176" s="326"/>
      <c r="L176" s="326"/>
      <c r="M176" s="326"/>
      <c r="N176" s="326"/>
      <c r="O176" s="326"/>
      <c r="P176" s="326"/>
      <c r="Q176" s="326"/>
      <c r="R176" s="326"/>
      <c r="U176" s="131"/>
    </row>
    <row r="177" spans="1:21" s="163" customFormat="1">
      <c r="A177" s="127"/>
      <c r="B177" s="185"/>
      <c r="C177" s="131"/>
      <c r="D177" s="131"/>
      <c r="E177" s="131"/>
      <c r="F177" s="131"/>
      <c r="G177" s="131"/>
      <c r="I177" s="326"/>
      <c r="J177" s="326"/>
      <c r="K177" s="326"/>
      <c r="L177" s="326"/>
      <c r="M177" s="326"/>
      <c r="N177" s="326"/>
      <c r="O177" s="326"/>
      <c r="P177" s="326"/>
      <c r="Q177" s="326"/>
      <c r="R177" s="326"/>
      <c r="U177" s="131"/>
    </row>
    <row r="178" spans="1:21" s="163" customFormat="1">
      <c r="A178" s="127"/>
      <c r="B178" s="185"/>
      <c r="C178" s="131"/>
      <c r="D178" s="131"/>
      <c r="E178" s="131"/>
      <c r="F178" s="131"/>
      <c r="G178" s="131"/>
      <c r="I178" s="326"/>
      <c r="J178" s="326"/>
      <c r="K178" s="326"/>
      <c r="L178" s="326"/>
      <c r="M178" s="326"/>
      <c r="N178" s="326"/>
      <c r="O178" s="326"/>
      <c r="P178" s="326"/>
      <c r="Q178" s="326"/>
      <c r="R178" s="326"/>
      <c r="U178" s="131"/>
    </row>
    <row r="179" spans="1:21" s="163" customFormat="1">
      <c r="A179" s="127"/>
      <c r="B179" s="185"/>
      <c r="C179" s="131"/>
      <c r="D179" s="131"/>
      <c r="E179" s="131"/>
      <c r="F179" s="131"/>
      <c r="G179" s="131"/>
      <c r="I179" s="326"/>
      <c r="J179" s="326"/>
      <c r="K179" s="326"/>
      <c r="L179" s="326"/>
      <c r="M179" s="326"/>
      <c r="N179" s="326"/>
      <c r="O179" s="326"/>
      <c r="P179" s="326"/>
      <c r="Q179" s="326"/>
      <c r="R179" s="326"/>
      <c r="U179" s="131"/>
    </row>
    <row r="180" spans="1:21" s="163" customFormat="1">
      <c r="A180" s="127"/>
      <c r="B180" s="185"/>
      <c r="C180" s="131"/>
      <c r="D180" s="131"/>
      <c r="E180" s="131"/>
      <c r="F180" s="131"/>
      <c r="G180" s="131"/>
      <c r="I180" s="326"/>
      <c r="J180" s="326"/>
      <c r="K180" s="326"/>
      <c r="L180" s="326"/>
      <c r="M180" s="326"/>
      <c r="N180" s="326"/>
      <c r="O180" s="326"/>
      <c r="P180" s="326"/>
      <c r="Q180" s="326"/>
      <c r="R180" s="326"/>
      <c r="U180" s="131"/>
    </row>
    <row r="181" spans="1:21" s="163" customFormat="1">
      <c r="A181" s="127"/>
      <c r="B181" s="185"/>
      <c r="C181" s="131"/>
      <c r="D181" s="131"/>
      <c r="E181" s="131"/>
      <c r="F181" s="131"/>
      <c r="G181" s="131"/>
      <c r="I181" s="326"/>
      <c r="J181" s="326"/>
      <c r="K181" s="326"/>
      <c r="L181" s="326"/>
      <c r="M181" s="326"/>
      <c r="N181" s="326"/>
      <c r="O181" s="326"/>
      <c r="P181" s="326"/>
      <c r="Q181" s="326"/>
      <c r="R181" s="326"/>
      <c r="U181" s="131"/>
    </row>
    <row r="182" spans="1:21" s="163" customFormat="1">
      <c r="A182" s="127"/>
      <c r="B182" s="185"/>
      <c r="C182" s="131"/>
      <c r="D182" s="131"/>
      <c r="E182" s="131"/>
      <c r="F182" s="131"/>
      <c r="G182" s="131"/>
      <c r="I182" s="326"/>
      <c r="J182" s="326"/>
      <c r="K182" s="326"/>
      <c r="L182" s="326"/>
      <c r="M182" s="326"/>
      <c r="N182" s="326"/>
      <c r="O182" s="326"/>
      <c r="P182" s="326"/>
      <c r="Q182" s="326"/>
      <c r="R182" s="326"/>
      <c r="U182" s="131"/>
    </row>
    <row r="183" spans="1:21" s="163" customFormat="1">
      <c r="A183" s="127"/>
      <c r="B183" s="185"/>
      <c r="C183" s="131"/>
      <c r="D183" s="131"/>
      <c r="E183" s="131"/>
      <c r="F183" s="131"/>
      <c r="G183" s="131"/>
      <c r="I183" s="326"/>
      <c r="J183" s="326"/>
      <c r="K183" s="326"/>
      <c r="L183" s="326"/>
      <c r="M183" s="326"/>
      <c r="N183" s="326"/>
      <c r="O183" s="326"/>
      <c r="P183" s="326"/>
      <c r="Q183" s="326"/>
      <c r="R183" s="326"/>
      <c r="U183" s="131"/>
    </row>
    <row r="184" spans="1:21" s="163" customFormat="1">
      <c r="A184" s="127"/>
      <c r="B184" s="185"/>
      <c r="C184" s="131"/>
      <c r="D184" s="131"/>
      <c r="E184" s="131"/>
      <c r="F184" s="131"/>
      <c r="G184" s="131"/>
      <c r="I184" s="326"/>
      <c r="J184" s="326"/>
      <c r="K184" s="326"/>
      <c r="L184" s="326"/>
      <c r="M184" s="326"/>
      <c r="N184" s="326"/>
      <c r="O184" s="326"/>
      <c r="P184" s="326"/>
      <c r="Q184" s="326"/>
      <c r="R184" s="326"/>
      <c r="U184" s="131"/>
    </row>
    <row r="185" spans="1:21" s="163" customFormat="1">
      <c r="A185" s="127"/>
      <c r="B185" s="185"/>
      <c r="C185" s="131"/>
      <c r="D185" s="131"/>
      <c r="E185" s="131"/>
      <c r="F185" s="131"/>
      <c r="G185" s="131"/>
      <c r="I185" s="326"/>
      <c r="J185" s="326"/>
      <c r="K185" s="326"/>
      <c r="L185" s="326"/>
      <c r="M185" s="326"/>
      <c r="N185" s="326"/>
      <c r="O185" s="326"/>
      <c r="P185" s="326"/>
      <c r="Q185" s="326"/>
      <c r="R185" s="326"/>
      <c r="U185" s="131"/>
    </row>
    <row r="186" spans="1:21" s="163" customFormat="1">
      <c r="A186" s="127"/>
      <c r="B186" s="185"/>
      <c r="C186" s="131"/>
      <c r="D186" s="131"/>
      <c r="E186" s="131"/>
      <c r="F186" s="131"/>
      <c r="G186" s="131"/>
      <c r="I186" s="326"/>
      <c r="J186" s="326"/>
      <c r="K186" s="326"/>
      <c r="L186" s="326"/>
      <c r="M186" s="326"/>
      <c r="N186" s="326"/>
      <c r="O186" s="326"/>
      <c r="P186" s="326"/>
      <c r="Q186" s="326"/>
      <c r="R186" s="326"/>
      <c r="U186" s="131"/>
    </row>
    <row r="187" spans="1:21" s="163" customFormat="1">
      <c r="A187" s="127"/>
      <c r="B187" s="185"/>
      <c r="C187" s="131"/>
      <c r="D187" s="131"/>
      <c r="E187" s="131"/>
      <c r="F187" s="131"/>
      <c r="G187" s="131"/>
      <c r="I187" s="326"/>
      <c r="J187" s="326"/>
      <c r="K187" s="326"/>
      <c r="L187" s="326"/>
      <c r="M187" s="326"/>
      <c r="N187" s="326"/>
      <c r="O187" s="326"/>
      <c r="P187" s="326"/>
      <c r="Q187" s="326"/>
      <c r="R187" s="326"/>
      <c r="U187" s="131"/>
    </row>
    <row r="188" spans="1:21" s="163" customFormat="1">
      <c r="A188" s="127"/>
      <c r="B188" s="185"/>
      <c r="C188" s="131"/>
      <c r="D188" s="131"/>
      <c r="E188" s="131"/>
      <c r="F188" s="131"/>
      <c r="G188" s="131"/>
      <c r="I188" s="326"/>
      <c r="J188" s="326"/>
      <c r="K188" s="326"/>
      <c r="L188" s="326"/>
      <c r="M188" s="326"/>
      <c r="N188" s="326"/>
      <c r="O188" s="326"/>
      <c r="P188" s="326"/>
      <c r="Q188" s="326"/>
      <c r="R188" s="326"/>
      <c r="U188" s="131"/>
    </row>
    <row r="189" spans="1:21" s="163" customFormat="1">
      <c r="A189" s="127"/>
      <c r="B189" s="185"/>
      <c r="C189" s="131"/>
      <c r="D189" s="131"/>
      <c r="E189" s="131"/>
      <c r="F189" s="131"/>
      <c r="G189" s="131"/>
      <c r="I189" s="326"/>
      <c r="J189" s="326"/>
      <c r="K189" s="326"/>
      <c r="L189" s="326"/>
      <c r="M189" s="326"/>
      <c r="N189" s="326"/>
      <c r="O189" s="326"/>
      <c r="P189" s="326"/>
      <c r="Q189" s="326"/>
      <c r="R189" s="326"/>
      <c r="U189" s="131"/>
    </row>
    <row r="190" spans="1:21" s="163" customFormat="1">
      <c r="A190" s="127"/>
      <c r="B190" s="185"/>
      <c r="C190" s="131"/>
      <c r="D190" s="131"/>
      <c r="E190" s="131"/>
      <c r="F190" s="131"/>
      <c r="G190" s="131"/>
      <c r="I190" s="326"/>
      <c r="J190" s="326"/>
      <c r="K190" s="326"/>
      <c r="L190" s="326"/>
      <c r="M190" s="326"/>
      <c r="N190" s="326"/>
      <c r="O190" s="326"/>
      <c r="P190" s="326"/>
      <c r="Q190" s="326"/>
      <c r="R190" s="326"/>
      <c r="U190" s="131"/>
    </row>
    <row r="191" spans="1:21" s="163" customFormat="1">
      <c r="A191" s="127"/>
      <c r="B191" s="185"/>
      <c r="C191" s="131"/>
      <c r="D191" s="131"/>
      <c r="E191" s="131"/>
      <c r="F191" s="131"/>
      <c r="G191" s="131"/>
      <c r="I191" s="326"/>
      <c r="J191" s="326"/>
      <c r="K191" s="326"/>
      <c r="L191" s="326"/>
      <c r="M191" s="326"/>
      <c r="N191" s="326"/>
      <c r="O191" s="326"/>
      <c r="P191" s="326"/>
      <c r="Q191" s="326"/>
      <c r="R191" s="326"/>
      <c r="U191" s="131"/>
    </row>
  </sheetData>
  <phoneticPr fontId="6" type="noConversion"/>
  <hyperlinks>
    <hyperlink ref="A6" location="'Table of Contents'!A1" display="Table of  Contents" xr:uid="{00000000-0004-0000-0800-000000000000}"/>
    <hyperlink ref="A6:B6" location="'Table of Contents'!A1" display="Table of  Contents" xr:uid="{00000000-0004-0000-0800-000001000000}"/>
    <hyperlink ref="A42" location="'Table of Contents'!A1" display="Table of  Contents" xr:uid="{00000000-0004-0000-0800-000002000000}"/>
    <hyperlink ref="A42:B42" location="'Table of Contents'!A1" display="Table of  Contents" xr:uid="{00000000-0004-0000-0800-000003000000}"/>
    <hyperlink ref="A80" location="'Table of Contents'!A1" display="Table of  Contents" xr:uid="{00000000-0004-0000-0800-000004000000}"/>
    <hyperlink ref="A80:B80" location="'Table of Contents'!A1" display="Table of  Contents" xr:uid="{00000000-0004-0000-0800-000005000000}"/>
    <hyperlink ref="B9" location="'Financial Highlights'!A1" display="Financial Highlights" xr:uid="{00000000-0004-0000-0800-000006000000}"/>
    <hyperlink ref="B10" location="IS!A1" display="Income Statements [Group/Bank]" xr:uid="{00000000-0004-0000-0800-000007000000}"/>
    <hyperlink ref="B11" location="BS!A1" display="Balance Sheets [Group/Bank]" xr:uid="{00000000-0004-0000-0800-000008000000}"/>
    <hyperlink ref="B12" location="'NIM NIS_Bank + Card'!A1" display="NIM &amp; NIS [Bank+Card]" xr:uid="{00000000-0004-0000-0800-000009000000}"/>
    <hyperlink ref="B13" location="'NIM NIS_Bank'!A1" display="NIM &amp; NIS [Bank]" xr:uid="{00000000-0004-0000-0800-00000A000000}"/>
    <hyperlink ref="B16" location="Loans_Bank!A1" display="Loans [Bank]" xr:uid="{00000000-0004-0000-0800-00000B000000}"/>
    <hyperlink ref="B18" location="'Asset Quality_Group'!A1" display="Asset Quality [Group]" xr:uid="{00000000-0004-0000-0800-00000C000000}"/>
    <hyperlink ref="B19" location="'Asset Quality_Bank'!A1" display="Asset Quality [Bank]" xr:uid="{00000000-0004-0000-0800-00000D000000}"/>
    <hyperlink ref="B20" location="'Provision_Bank '!A1" display="Provision [Bank]" xr:uid="{00000000-0004-0000-0800-00000E000000}"/>
    <hyperlink ref="B21" location="Delinquency_Bank!A1" display="Delinquency [Bank]" xr:uid="{00000000-0004-0000-0800-00000F000000}"/>
    <hyperlink ref="B14" location="'Non-Interest Income'!A1" display="Non-Interest Income [Group/Bank]" xr:uid="{00000000-0004-0000-0800-000010000000}"/>
    <hyperlink ref="B15" location="'SG&amp;A Expense'!A1" display="SG&amp;A Expense [Group/Bank]" xr:uid="{00000000-0004-0000-0800-000011000000}"/>
    <hyperlink ref="B17" location="'Funding_Bank '!A1" display="Funding [Bank]" xr:uid="{00000000-0004-0000-0800-000012000000}"/>
    <hyperlink ref="B22" location="'Capital Adequacy_Group'!A1" display="Capital Adequacy [Group]" xr:uid="{00000000-0004-0000-0800-000013000000}"/>
    <hyperlink ref="B23" location="'Capital Adequacy_Bank'!A1" display="Capital Adequacy [Bank]" xr:uid="{00000000-0004-0000-0800-000014000000}"/>
    <hyperlink ref="B24" location="'Woori Card'!A1" display="Woori Card" xr:uid="{00000000-0004-0000-0800-000015000000}"/>
    <hyperlink ref="B25" location="'Orgarnization Structure'!A1" display="Orgarnization Structure" xr:uid="{00000000-0004-0000-0800-000016000000}"/>
    <hyperlink ref="B26" location="'Credit Rating'!A1" display="Credit Rating" xr:uid="{00000000-0004-0000-0800-000017000000}"/>
    <hyperlink ref="B45" location="'Financial Highlights'!A1" display="Financial Highlights" xr:uid="{00000000-0004-0000-0800-000018000000}"/>
    <hyperlink ref="B46" location="IS!A1" display="Income Statements [Group/Bank]" xr:uid="{00000000-0004-0000-0800-000019000000}"/>
    <hyperlink ref="B47" location="BS!A1" display="Balance Sheets [Group/Bank]" xr:uid="{00000000-0004-0000-0800-00001A000000}"/>
    <hyperlink ref="B48" location="'NIM NIS_Bank + Card'!A1" display="NIM &amp; NIS [Bank+Card]" xr:uid="{00000000-0004-0000-0800-00001B000000}"/>
    <hyperlink ref="B49" location="'NIM NIS_Bank'!A1" display="NIM &amp; NIS [Bank]" xr:uid="{00000000-0004-0000-0800-00001C000000}"/>
    <hyperlink ref="B52" location="Loans_Bank!A1" display="Loans [Bank]" xr:uid="{00000000-0004-0000-0800-00001D000000}"/>
    <hyperlink ref="B54" location="'Asset Quality_Group'!A1" display="Asset Quality [Group]" xr:uid="{00000000-0004-0000-0800-00001E000000}"/>
    <hyperlink ref="B55" location="'Asset Quality_Bank'!A1" display="Asset Quality [Bank]" xr:uid="{00000000-0004-0000-0800-00001F000000}"/>
    <hyperlink ref="B56" location="'Provision_Bank '!A1" display="Provision [Bank]" xr:uid="{00000000-0004-0000-0800-000020000000}"/>
    <hyperlink ref="B57" location="Delinquency_Bank!A1" display="Delinquency [Bank]" xr:uid="{00000000-0004-0000-0800-000021000000}"/>
    <hyperlink ref="B50" location="'Non-Interest Income'!A1" display="Non-Interest Income [Group/Bank]" xr:uid="{00000000-0004-0000-0800-000022000000}"/>
    <hyperlink ref="B51" location="'SG&amp;A Expense'!A1" display="SG&amp;A Expense [Group/Bank]" xr:uid="{00000000-0004-0000-0800-000023000000}"/>
    <hyperlink ref="B53" location="'Funding_Bank '!A1" display="Funding [Bank]" xr:uid="{00000000-0004-0000-0800-000024000000}"/>
    <hyperlink ref="B58" location="'Capital Adequacy_Group'!A1" display="Capital Adequacy [Group]" xr:uid="{00000000-0004-0000-0800-000025000000}"/>
    <hyperlink ref="B59" location="'Capital Adequacy_Bank'!A1" display="Capital Adequacy [Bank]" xr:uid="{00000000-0004-0000-0800-000026000000}"/>
    <hyperlink ref="B60" location="'Woori Card'!A1" display="Woori Card" xr:uid="{00000000-0004-0000-0800-000027000000}"/>
    <hyperlink ref="B61" location="'Orgarnization Structure'!A1" display="Orgarnization Structure" xr:uid="{00000000-0004-0000-0800-000028000000}"/>
    <hyperlink ref="B62" location="'Credit Rating'!A1" display="Credit Rating" xr:uid="{00000000-0004-0000-0800-000029000000}"/>
    <hyperlink ref="B83" location="'Financial Highlights'!A1" display="Financial Highlights" xr:uid="{00000000-0004-0000-0800-00002A000000}"/>
    <hyperlink ref="B84" location="IS!A1" display="Income Statements [Group/Bank]" xr:uid="{00000000-0004-0000-0800-00002B000000}"/>
    <hyperlink ref="B85" location="BS!A1" display="Balance Sheets [Group/Bank]" xr:uid="{00000000-0004-0000-0800-00002C000000}"/>
    <hyperlink ref="B86" location="'NIM NIS_Bank + Card'!A1" display="NIM &amp; NIS [Bank+Card]" xr:uid="{00000000-0004-0000-0800-00002D000000}"/>
    <hyperlink ref="B87" location="'NIM NIS_Bank'!A1" display="NIM &amp; NIS [Bank]" xr:uid="{00000000-0004-0000-0800-00002E000000}"/>
    <hyperlink ref="B90" location="Loans_Bank!A1" display="Loans [Bank]" xr:uid="{00000000-0004-0000-0800-00002F000000}"/>
    <hyperlink ref="B92" location="'Asset Quality_Group'!A1" display="Asset Quality [Group]" xr:uid="{00000000-0004-0000-0800-000030000000}"/>
    <hyperlink ref="B93" location="'Asset Quality_Bank'!A1" display="Asset Quality [Bank]" xr:uid="{00000000-0004-0000-0800-000031000000}"/>
    <hyperlink ref="B94" location="'Provision_Bank '!A1" display="Provision [Bank]" xr:uid="{00000000-0004-0000-0800-000032000000}"/>
    <hyperlink ref="B95" location="Delinquency_Bank!A1" display="Delinquency [Bank]" xr:uid="{00000000-0004-0000-0800-000033000000}"/>
    <hyperlink ref="B88" location="'Non-Interest Income'!A1" display="Non-Interest Income [Group/Bank]" xr:uid="{00000000-0004-0000-0800-000034000000}"/>
    <hyperlink ref="B89" location="'SG&amp;A Expense'!A1" display="SG&amp;A Expense [Group/Bank]" xr:uid="{00000000-0004-0000-0800-000035000000}"/>
    <hyperlink ref="B91" location="'Funding_Bank '!A1" display="Funding [Bank]" xr:uid="{00000000-0004-0000-0800-000036000000}"/>
    <hyperlink ref="B96" location="'Capital Adequacy_Group'!A1" display="Capital Adequacy [Group]" xr:uid="{00000000-0004-0000-0800-000037000000}"/>
    <hyperlink ref="B97" location="'Capital Adequacy_Bank'!A1" display="Capital Adequacy [Bank]" xr:uid="{00000000-0004-0000-0800-000038000000}"/>
    <hyperlink ref="B98" location="'Woori Card'!A1" display="Woori Card" xr:uid="{00000000-0004-0000-0800-000039000000}"/>
    <hyperlink ref="B99" location="'Orgarnization Structure'!A1" display="Orgarnization Structure" xr:uid="{00000000-0004-0000-0800-00003A000000}"/>
    <hyperlink ref="B100" location="'Credit Rating'!A1" display="Credit Rating" xr:uid="{00000000-0004-0000-0800-00003B000000}"/>
  </hyperlinks>
  <pageMargins left="0.23622047244094491" right="0.31496062992125984" top="0.74803149606299213" bottom="0.31496062992125984" header="0.31496062992125984" footer="0.31496062992125984"/>
  <pageSetup paperSize="9" scale="89" fitToHeight="0" orientation="landscape" r:id="rId1"/>
  <rowBreaks count="2" manualBreakCount="2">
    <brk id="38" max="18" man="1"/>
    <brk id="76"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21</vt:i4>
      </vt:variant>
      <vt:variant>
        <vt:lpstr>이름 지정된 범위</vt:lpstr>
      </vt:variant>
      <vt:variant>
        <vt:i4>21</vt:i4>
      </vt:variant>
    </vt:vector>
  </HeadingPairs>
  <TitlesOfParts>
    <vt:vector size="42" baseType="lpstr">
      <vt:lpstr>Table of Contents</vt:lpstr>
      <vt:lpstr>Financial Highlights</vt:lpstr>
      <vt:lpstr>IS</vt:lpstr>
      <vt:lpstr>BS</vt:lpstr>
      <vt:lpstr>NIM NIS_Bank + Card</vt:lpstr>
      <vt:lpstr>NIM NIS_Bank</vt:lpstr>
      <vt:lpstr>Non-Interest Income</vt:lpstr>
      <vt:lpstr>SG&amp;A Expense</vt:lpstr>
      <vt:lpstr>Loans_Bank</vt:lpstr>
      <vt:lpstr>Funding_Bank </vt:lpstr>
      <vt:lpstr>Asset Quality_Group</vt:lpstr>
      <vt:lpstr>Asset Quality_Bank</vt:lpstr>
      <vt:lpstr>Provision_Bank </vt:lpstr>
      <vt:lpstr>Delinquency_Bank</vt:lpstr>
      <vt:lpstr>Capital Adequacy_Group</vt:lpstr>
      <vt:lpstr>Capital Adequacy_Bank</vt:lpstr>
      <vt:lpstr>Woori Card</vt:lpstr>
      <vt:lpstr>Orgarnization Structure</vt:lpstr>
      <vt:lpstr>Credit Rating</vt:lpstr>
      <vt:lpstr>HFG BS</vt:lpstr>
      <vt:lpstr>KHB BS</vt:lpstr>
      <vt:lpstr>'Asset Quality_Bank'!Print_Area</vt:lpstr>
      <vt:lpstr>'Asset Quality_Group'!Print_Area</vt:lpstr>
      <vt:lpstr>BS!Print_Area</vt:lpstr>
      <vt:lpstr>'Capital Adequacy_Bank'!Print_Area</vt:lpstr>
      <vt:lpstr>'Capital Adequacy_Group'!Print_Area</vt:lpstr>
      <vt:lpstr>'Credit Rating'!Print_Area</vt:lpstr>
      <vt:lpstr>Delinquency_Bank!Print_Area</vt:lpstr>
      <vt:lpstr>'Financial Highlights'!Print_Area</vt:lpstr>
      <vt:lpstr>'Funding_Bank '!Print_Area</vt:lpstr>
      <vt:lpstr>'HFG BS'!Print_Area</vt:lpstr>
      <vt:lpstr>IS!Print_Area</vt:lpstr>
      <vt:lpstr>'KHB BS'!Print_Area</vt:lpstr>
      <vt:lpstr>Loans_Bank!Print_Area</vt:lpstr>
      <vt:lpstr>'NIM NIS_Bank'!Print_Area</vt:lpstr>
      <vt:lpstr>'NIM NIS_Bank + Card'!Print_Area</vt:lpstr>
      <vt:lpstr>'Non-Interest Income'!Print_Area</vt:lpstr>
      <vt:lpstr>'Orgarnization Structure'!Print_Area</vt:lpstr>
      <vt:lpstr>'Provision_Bank '!Print_Area</vt:lpstr>
      <vt:lpstr>'SG&amp;A Expense'!Print_Area</vt:lpstr>
      <vt:lpstr>'Table of Contents'!Print_Area</vt:lpstr>
      <vt:lpstr>'Woori Card'!Print_Area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shin4001</dc:creator>
  <cp:lastModifiedBy>jjg</cp:lastModifiedBy>
  <cp:lastPrinted>2019-07-20T08:11:26Z</cp:lastPrinted>
  <dcterms:created xsi:type="dcterms:W3CDTF">2013-06-28T01:59:45Z</dcterms:created>
  <dcterms:modified xsi:type="dcterms:W3CDTF">2019-08-28T01:12:57Z</dcterms:modified>
</cp:coreProperties>
</file>